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" sheetId="1" r:id="rId4"/>
    <sheet state="visible" name="EE" sheetId="2" r:id="rId5"/>
    <sheet state="visible" name="AE" sheetId="3" r:id="rId6"/>
    <sheet state="visible" name="IE" sheetId="4" r:id="rId7"/>
    <sheet state="visible" name="ME" sheetId="5" r:id="rId8"/>
    <sheet state="visible" name="ENV" sheetId="6" r:id="rId9"/>
    <sheet state="visible" name="CHE" sheetId="7" r:id="rId10"/>
    <sheet state="visible" name="COE" sheetId="8" r:id="rId11"/>
  </sheets>
  <definedNames/>
  <calcPr/>
</workbook>
</file>

<file path=xl/sharedStrings.xml><?xml version="1.0" encoding="utf-8"?>
<sst xmlns="http://schemas.openxmlformats.org/spreadsheetml/2006/main" count="1165" uniqueCount="539">
  <si>
    <t>ตัวอย่างเช่น</t>
  </si>
  <si>
    <t>รายละเอียดผลการดำเนินงานให้ระบุ  ดังนี้</t>
  </si>
  <si>
    <t>คำของบประมาณโครงการ/กิจกรรมตามหลักสูตรสาขาวิชาวิศวกรรมเกษตร</t>
  </si>
  <si>
    <t>คำของบประมาณโครงการ/กิจกรรมตามหลักสูตรสาขาวิชาวิศวกรรมไฟฟ้า</t>
  </si>
  <si>
    <t xml:space="preserve">คำของบประมาณโครงการ/กิจกรรมตามหลักสูตรสาขาวิชาวิศวกรรมโยธา </t>
  </si>
  <si>
    <t>เป้าหมาย นักศึกษาเข้าร่วม 30 คน</t>
  </si>
  <si>
    <t xml:space="preserve">1. วันที่จัดโครงการ 2.สถานที่ 3. จำนวนผู้เข้าร่วใโครงการ (คน) </t>
  </si>
  <si>
    <t>ผลการดำเนินงาน : จน. นศ. เข้าร่วม 25 คน</t>
  </si>
  <si>
    <t>4. กลุ่มผู้เข้าร่วม เช่น นักศึกษา อาจารย์ ประธานหลักสูตร หัวหน้าสาขาวิชา เป็นต้น</t>
  </si>
  <si>
    <t>ที่</t>
  </si>
  <si>
    <t>ประเด็น</t>
  </si>
  <si>
    <t>ยุทธศาสตร์</t>
  </si>
  <si>
    <t>กลยุทธ์</t>
  </si>
  <si>
    <t>โครงการ / กิจกรรมย่อย</t>
  </si>
  <si>
    <t>ตัวชี้วัด</t>
  </si>
  <si>
    <t>ค่าเป้าหมาย</t>
  </si>
  <si>
    <t>ผู้รับผิดชอบ</t>
  </si>
  <si>
    <t>งบประมาณ</t>
  </si>
  <si>
    <t>โอนออก</t>
  </si>
  <si>
    <t>โอนเข้า</t>
  </si>
  <si>
    <t>คงเหลือ</t>
  </si>
  <si>
    <t>ขออนุมัติใช้</t>
  </si>
  <si>
    <t>เบิกจ่าย</t>
  </si>
  <si>
    <t>หมายเหตุ</t>
  </si>
  <si>
    <t xml:space="preserve">ผลการดำเนินงาน </t>
  </si>
  <si>
    <t>รายละเอียดผลการดำเนินงาน</t>
  </si>
  <si>
    <t>ปัญหาอุปสรรค</t>
  </si>
  <si>
    <t>(ของตัวชี้วัด)</t>
  </si>
  <si>
    <t>(ตามแผน)</t>
  </si>
  <si>
    <t>จากหลักการ</t>
  </si>
  <si>
    <t>จากเบิกจ่ายจริง</t>
  </si>
  <si>
    <t>(ผลลัพธ์ของการตั้งเป้าหมาย)</t>
  </si>
  <si>
    <t>ประจำปีงบประมาณ พ.ศ. 2563</t>
  </si>
  <si>
    <t>กิจกรรมค่ายสำรวจ (Survey Camp)</t>
  </si>
  <si>
    <t>1. โครงการนำนักศึกษาดูงานเพื่อเสริมสร้างประสบการณ์วิชาชีพ</t>
  </si>
  <si>
    <t>ร้อยละจำนวนผู้เข้าโครงการ</t>
  </si>
  <si>
    <t>ร้อยละจำนวนนักศึกษาที่เข้าร่วม</t>
  </si>
  <si>
    <t>ร้อยละ 60</t>
  </si>
  <si>
    <t>1. พัฒนานักศึกษาให้มีสมรรถนะและทักษะที่จำเป็น และพร้อมเป็นผู้ประกอบการนวัตกรรม</t>
  </si>
  <si>
    <t>รองฤทธิ์ ภูริพงศ์ พิรัสม์ วรายุทธ</t>
  </si>
  <si>
    <t>นักศึกษาชั้นปีที่ 3 ทุกคน</t>
  </si>
  <si>
    <t>หลักสูตรวิศวกรรมศาสตรบัณฑิต สาขาวิชาวิศวกรรมโยธา</t>
  </si>
  <si>
    <t>ร้อยละของบัณฑิตที่ได้งานทำ หรือประกอบอาชีพอิสระภายใน 1 ปี</t>
  </si>
  <si>
    <t>โครงการพัฒนาการดำเนินงานอื่นๆของหลักสูตร เช่น โครงการส่งเสริมความสัมพันธ์ระหว่างนักศึกษาและคณาจารย์ การทำวิจัยในชั้นเรียน การประชาสัมพันธ์หลักสูตร การปรับปรุงหลักสูตร</t>
  </si>
  <si>
    <t>ผลการดำเนินงานของหลักสูตร</t>
  </si>
  <si>
    <t>หลักสูตรมีผลการดำเนินงานที่ดี มีเนื้อหาสาระที่มีความทันสมัย ตรงตามความต้องการของสังคม</t>
  </si>
  <si>
    <t>2. กิจกรรมไหว้ครู</t>
  </si>
  <si>
    <t>สาขาวิชา</t>
  </si>
  <si>
    <t xml:space="preserve">    1.1 โครงการศึกษาดูงานสาขาวิชา</t>
  </si>
  <si>
    <t>กิจกรรมพัฒนานักศึกษา</t>
  </si>
  <si>
    <t>รศ.ชัยยันต์/อ.เจษฎา</t>
  </si>
  <si>
    <t>3. กิจกรรมแสดงความยินดีกับบัณฑิต</t>
  </si>
  <si>
    <t>4. กิจกรรมส่งเสริมทางศาสนา และ/หรือ ค่ายธรรมะ</t>
  </si>
  <si>
    <t>รศ.ดร. อาคม แก้วระวัง</t>
  </si>
  <si>
    <t>3.1 โครงการพัฒนาทักษะชีวิต</t>
  </si>
  <si>
    <t>จำนวนนักศึกษาที่เข้าร่วมในโครงการ</t>
  </si>
  <si>
    <t>5.ทำบุญเช้า ทำความสะอาดภาค และกีฬาสัมพันธ์</t>
  </si>
  <si>
    <t>อย่างน้อย 30 คน</t>
  </si>
  <si>
    <t xml:space="preserve">    1.2 โครงการศึกษาดูงานนิทรรศการเทคโนโลยีเกษตรนวัตกรรม (โท-เอก)</t>
  </si>
  <si>
    <t>อ.เจษฎา</t>
  </si>
  <si>
    <t>1,4</t>
  </si>
  <si>
    <t>1,4,6,2</t>
  </si>
  <si>
    <t>6. การอบรมเชิงปฏิบัติการ "พื้นฐานความรู้และการควบคุมหุ่นยนต์"</t>
  </si>
  <si>
    <t>ร้อยละของผู้เข้าอบรมได้รับความรู้และสามารถควบคุมหุ่นยนต์ที่ใช้อบรมได้</t>
  </si>
  <si>
    <t>ร้อยละ 80</t>
  </si>
  <si>
    <t>ผศ.ดร.ประมินทร์ อาจฤทธิ์</t>
  </si>
  <si>
    <t>3.2 โครงการพัฒนาทักษะการจัดการ (เช่น ค่าย กิจกรรมพัฒนาชุมชน กิจกรรมส่งเสริมการทำงานร่วมกัน)</t>
  </si>
  <si>
    <t>อย่างน้อย 50 คน</t>
  </si>
  <si>
    <t xml:space="preserve">    1.3 งานประชุมวิชาการประชุมวิชาการสมาคมวิศวกรรมเกษตรแห่งประเทศไทยระดับชาติและนานาชาติ (โท-เอก)</t>
  </si>
  <si>
    <t>อ.ขวัญตรี</t>
  </si>
  <si>
    <t>3.3 โครงการพัฒนาทักษะด้านการสื่อสาร</t>
  </si>
  <si>
    <t xml:space="preserve">    1.4 ทักษะในศตวรรษที่ 21 สำหรับวิศวกรรมเกษตร (ป.ตรี)</t>
  </si>
  <si>
    <t xml:space="preserve">    1.5 ทักษะในศตวรรษที่ 21 สำหรับวิศวกรรมเกษตร (ป.โท-เอก)</t>
  </si>
  <si>
    <t xml:space="preserve">     6.1 กิจกรรมย่อย: "อบรมนักศึกษามหาวิทยาลัยขอนแก่น" </t>
  </si>
  <si>
    <t>ร้อยละของผู้เข้าอบรมสามารถควบคุมหุ่นยนต์ที่ใช้อบรมได้</t>
  </si>
  <si>
    <t xml:space="preserve">    1.6 โครงการฝึกอบรมเชิงปฏิบัติการการจัดการเครื่องจักรกลเกษตรอัตโนมัติแปลง</t>
  </si>
  <si>
    <t>รศ.ขวัญตรี</t>
  </si>
  <si>
    <t xml:space="preserve">    1.7 โครงการถ่ายทอดเทคโนโลยีวิศวกรรมเกษตรสู่ชุมชน</t>
  </si>
  <si>
    <t>ผศ.กิตติพงษ์</t>
  </si>
  <si>
    <t xml:space="preserve">    1.8 โครงการศึกษา ดูงาน อบรมนวัตกรรมวิศวกรรมเกษตร</t>
  </si>
  <si>
    <t xml:space="preserve">       - The Asian Civil Engineering Students Exchange Project 2019</t>
  </si>
  <si>
    <t>รศ.สมชาย</t>
  </si>
  <si>
    <t xml:space="preserve">               - โครงการอบรมเชิงปฏิบัติการการควบคุมอัตโนมัติในโรงงานด้วย PLC</t>
  </si>
  <si>
    <t>นักศึกษา 13 คน</t>
  </si>
  <si>
    <t>ครั้งที่ 1 วันที่ 30 พฤศจิกายน 2562  ศึกษาดูงานพื้นที่แปลงปลูกอ้อยอำเภอหนองเรือ และชุมแพ   ผู้ร่วมกิจกรรมครั้งนี้ประกอบด้วยนักศึกษาระดับปริญญาตรี และปริญญาโท  โดยมี รศ.ขวัญตรี แสงประชาธนารักษ์ เป็นผู้กำกับดูแล</t>
  </si>
  <si>
    <t>3.4 โครงการพัฒนาทักษะด้านวิชาการ</t>
  </si>
  <si>
    <t>ไม่มี</t>
  </si>
  <si>
    <t xml:space="preserve">       - ค่าจ้างอาจารย์พิเศษ/ผู้เชี่ยวชาญ</t>
  </si>
  <si>
    <t>จำนวนรายวิชาที่มีอาจารย์ผู้สอนอย่างเพียงพอและเหมาะสม</t>
  </si>
  <si>
    <t xml:space="preserve">    1.9 โครงการประชุมวิชาการโครงงานวิศวกรรมเกษตร ครั้งที่ 26</t>
  </si>
  <si>
    <t xml:space="preserve">     6.2 กิจกรรมย่อย: "อบรมนักเรียนในภาคตะวันออกเฉียงเหนือ"</t>
  </si>
  <si>
    <t>ทุกรายวิชาในหลักสูตร</t>
  </si>
  <si>
    <t>โอนจากฝ่ายพัฒนานักศึกษา</t>
  </si>
  <si>
    <t>ครั้ั้งที่ 1 เบิกจ่ายค่าเขียน Website งานประชุมวิชาการ</t>
  </si>
  <si>
    <t>2. สร้างเสริมให้นักศึกษาภูมิใจ และสร้างคุณค่าในความเป็นวิศวฯ มข.</t>
  </si>
  <si>
    <t xml:space="preserve">     6.3 กิจกรรมย่อย: "นักศึกษาถ่ายทอดความรู้ให้แก่นักเรียน"</t>
  </si>
  <si>
    <t>แบบประเมินความพึงพอใจของนักเรียน</t>
  </si>
  <si>
    <t>ระดับ 4</t>
  </si>
  <si>
    <t xml:space="preserve">       - โครงการจ้างอาจารย์์พิเศษสอนรายวิชา EN113202</t>
  </si>
  <si>
    <t>7. โครงการการฝึกอบรมเชิงปฏิบัติการเขียนโปรแกรม IoT</t>
  </si>
  <si>
    <t xml:space="preserve">    2.1 โครงการออนซอนบัณฑิต</t>
  </si>
  <si>
    <t>รศ. ดร. ศราวุธ ชัยมูล</t>
  </si>
  <si>
    <t>แบบประเมินความพึงพอใจ</t>
  </si>
  <si>
    <t xml:space="preserve">       - กิจกรรมบรรยายพิเศษ</t>
  </si>
  <si>
    <t>รศ.ชัยยันต์</t>
  </si>
  <si>
    <t xml:space="preserve">     7.1 โครงการการฝึกอบรมเชิงปฏิบัติการเขียนโปรแกรม IoT พื้นฐานผ่าน ESP32/ESP8255</t>
  </si>
  <si>
    <t>จำนวนผู้เข้าโครงการ</t>
  </si>
  <si>
    <t>30 คน</t>
  </si>
  <si>
    <t>นักศึกษาเข้าร่วม 200 คน</t>
  </si>
  <si>
    <t>จัดกิจกรรมวันที่ 2 ธันวาคม 2562 ที่สาขาวิชาวิศวกรรมเกษตร ผู้ร่วมงาน 200 คน ประกอบด้วย คณาจารย์ บัณฑิต มหาบัณฑิตและดุษฎีบัณฑิต เจ้าหน้าที่ และนักศึกษาปัจจุบัน</t>
  </si>
  <si>
    <t xml:space="preserve">    2.2 โครงการไหว้ครู</t>
  </si>
  <si>
    <t xml:space="preserve">            - โครงการเรียนรู้และเชิงปฏิบัติการการใช้โปรแกรมออกแบบ SketchUp  และ Autodesk Revit</t>
  </si>
  <si>
    <t xml:space="preserve">     7.2 โครงการการฝึกอบรมเชิงปฏิบัติการเขียนโปรแกรม IoT ขั้นสูงผ่านโครงข่าย LoRaWAN</t>
  </si>
  <si>
    <t>20 คน</t>
  </si>
  <si>
    <t xml:space="preserve">    2.3 โครงการบายเนียร์ สานสัมพันธ์พี่น้อง</t>
  </si>
  <si>
    <t xml:space="preserve">       - พานักศึกษาไปประกวดแข่งขันทักษะทางวิชาการ</t>
  </si>
  <si>
    <t>อย่างน้อย 10 คน</t>
  </si>
  <si>
    <t xml:space="preserve">    2.5 โครงการปัจฉิมนิเทศน์</t>
  </si>
  <si>
    <t>8. โครงการศึกษาสถานีไฟฟ้าแรงสูงแบบใช้ฉนวนก๊าซ (Gas Insulated Substation: GIS) ของมหาวิทยาลัยขอนแก่น</t>
  </si>
  <si>
    <t>ร้อยละนักศึกษาที่สำเร็จการศึกษาตามระยะเวลาที่หลักสูตรกำหนด</t>
  </si>
  <si>
    <t>ร้อยละ 55</t>
  </si>
  <si>
    <t>ตรี-ไฟฟ้ากำลัง</t>
  </si>
  <si>
    <t xml:space="preserve">            - โครงการสนับสนุนให้นักศึกษาเข้าร้วมประกวดสุดยอดนวัตกรรมเพื่อการอาศัยอยู่</t>
  </si>
  <si>
    <t>9. โครงการอบรมการใช้โปรแกรมเพื่อคำนวณการไหลของกำลังไฟฟ้า</t>
  </si>
  <si>
    <t>ความพึงพอใจของนักศึกษาต่อการให้บริการทางการศึกษา</t>
  </si>
  <si>
    <t>รวมงบประมาณทั้งหมดของสาขาวิชาวิศวกรรมเกษตร</t>
  </si>
  <si>
    <t>3.5 โครงการสร้างเสริมประสบการณ์ด้านวิชาชีพ (ดูงาน)</t>
  </si>
  <si>
    <t>10. โครงการสำรวจไฟฟ้าแสงสว่างในอาคารเรียนคณะวิศวกรรมศาสตร์</t>
  </si>
  <si>
    <t>11. โครงการสำรวจระบบป้องกันฟ้าฝ่าและระบบรากสายดินในอาคารเรียน คณะวิศวกรรมศาสตร์ มข.</t>
  </si>
  <si>
    <t>1. ด้านพัฒนานักศึกษา</t>
  </si>
  <si>
    <t>12. โครงการปฐมนิเทศนักศึกษาใหม่ หลักสูตรวิศวกรรมไฟฟ้า (กำลัง)</t>
  </si>
  <si>
    <t xml:space="preserve">คณะกรรมการบริหารหลักสูตรปรัชญาดุษฎีบัณฑิต และหลักสูตรวิศวกรรมศาสตรมหาบัณฑิต </t>
  </si>
  <si>
    <t>อย่างน้อยร้อยละ 80</t>
  </si>
  <si>
    <t>13. โครงการปฐมนิเทศนักศึกษาใหม่ หลักสูตรวิศวกรรมอิเล็กทรอนิกส์</t>
  </si>
  <si>
    <t>ตรี-ระบบอิเล็กทรอนิกส์</t>
  </si>
  <si>
    <t>1.1 โครงการเชิญวิทยากรบรรยายพิเศษด้านวิศวกรรมโยธา</t>
  </si>
  <si>
    <t>14. โครงการสร้างนวัตกรแบบบูรณาการ</t>
  </si>
  <si>
    <t>รศ.ดร.จีรนุช เสงี่ยมศักดิ์</t>
  </si>
  <si>
    <t>15. โครงการอบรม PLC กับ Mitsubishi Electrics</t>
  </si>
  <si>
    <t>1.2 โครงการเชิญผู้เชี่ยวชาญระดับสูงเพื่อบรรยายหัวข้อวิจัยทางวิศวกรรมโยธาขั้นสูง</t>
  </si>
  <si>
    <t>16. โครงการตรวจซ่อมเครื่องมือวัดภาคปฏิบัติ</t>
  </si>
  <si>
    <t>จำนวนเครื่องมือวัดที่ซ่อมจนใช้งานได้</t>
  </si>
  <si>
    <t>20 เครื่อง</t>
  </si>
  <si>
    <t>กิตติพิชญ์ มีสวาสดิ์</t>
  </si>
  <si>
    <t>1.3 โครงการแรกรับและเรียนรู้เพื่อปฐมนิเทศนักศึกษาระดับบัณฑิตศึกษา</t>
  </si>
  <si>
    <t>17. โครงการค่ายยุวชนวิศวกรรมระบบอิเล็กทรอนิกส์สัญจร</t>
  </si>
  <si>
    <t>1.4 โครงการเสริมความแข็งแรงด้านภาษาอังกฤษเพื่อการวิจัยในงานวิศวกรรมโยธา</t>
  </si>
  <si>
    <t>18. โครงการสร้างสถานีสร้างวงจรต้นแบบเคลื่อนที่ได้</t>
  </si>
  <si>
    <t>จำนวนสถานีสร้างวงจรต้นแบบเคลื่อนที่ได้</t>
  </si>
  <si>
    <t>1 สถานี</t>
  </si>
  <si>
    <t>1.5 โครงการเสริมความเป็นเลิศในการนำเสนอผลงานในการประชุมวิชาการของนักศึกษาระดับบัณฑิตศึกษา</t>
  </si>
  <si>
    <t>จำนวนผลงานนักศึกษาที่เข้าร่วมประชุมวิชาการ</t>
  </si>
  <si>
    <t>อย่างน้อย 5 บทความ</t>
  </si>
  <si>
    <t>19. โครงการปฐมนิเทศนักศึกษาใหม่ หลักสูตรวิศวกรรมโทรคมนาคม</t>
  </si>
  <si>
    <t>ตรี-โทรคมนาคม</t>
  </si>
  <si>
    <t>1.6 โครงการเสริมทักษะด้าน Soft-skill ให้กับนักศึกษาระดับบัณฑิตศึกษา</t>
  </si>
  <si>
    <t>20. โครงการจัดสอนเสริม ทบทวน/ติว สำหรับนักศึกษาชั้นปีที่ 1</t>
  </si>
  <si>
    <t>ผศ.ดร.ภูริพงศ์ สุทธิโสภาพันธ์</t>
  </si>
  <si>
    <t>1.7 โครงการเชิญอาจารย์พิเศษ เพื่อพัฒนาทักษะทางด้านวิชาการของนักศึกษาระดับบัณฑิตศึกษา</t>
  </si>
  <si>
    <t>21 โครงการศึกษาดูงานของรายวิชา การสื่อสารเคลื่อนที่</t>
  </si>
  <si>
    <t>ร้อยละจำนวนผู้เข้าโครงการแบบประเมินความพึงพอใจ</t>
  </si>
  <si>
    <t>อย่างน้อยร้อยละ 80 ระดับคะแนนเฉลี่ยอย่างน้อย 4</t>
  </si>
  <si>
    <t>ผศ.ดร.นรารัตน์ เรืองชัยจตุพร</t>
  </si>
  <si>
    <t>ตามหนังสือ อว 660301.3.3/1269 ลงวันที่ 27 ธันวาคม 2562</t>
  </si>
  <si>
    <t xml:space="preserve">       - โครงการจ้างอาจารย์พิเศษสอนรายวิชา EN127100</t>
  </si>
  <si>
    <t>22. โครงการศึกษาดูงานในต่างประเทศด้านวิศวกรรมไฟฟ้าสื่อสาร/โทรคมนาคม</t>
  </si>
  <si>
    <t>2. ด้านการวิจัย</t>
  </si>
  <si>
    <t>23. โครงการจัดห้องให้นักศึกษาโทรคมนาคม (หลักสูตรนานาชาติ)</t>
  </si>
  <si>
    <t>1.1 โครงการเพิ่มขีดความสามารถในการวิจัยผ่าน Workshop ร่วมกับหน่วยงานภายนอกหรือมหาวิทยาลัยอื่นเพื่อสร้างเครือข่ายการทำงานวิจัยสำหรับนักศึกษาระดับบัณฑิตศึกษา ใน 7 สาขาย่อย</t>
  </si>
  <si>
    <t>จำนวนโครงการที่ร่วมมือกับสถาบันทั้งในประเทศและต่างประเทศ</t>
  </si>
  <si>
    <t>จำนวน 2 โครงการ</t>
  </si>
  <si>
    <t>1. โครงการปฐมนิเทศนักศึกษาใหม่ หลักสูตรวิศวกรรมไฟฟ้า ปริญญาโทและปริญญาเอก</t>
  </si>
  <si>
    <t>อย่างน้อยร้อยละ 60</t>
  </si>
  <si>
    <t>โท-เอก ไฟฟ้า</t>
  </si>
  <si>
    <t>1.2 โครงการจัดทำโปสเตอร์เผยแพร่ผลงานวิจัย</t>
  </si>
  <si>
    <t>จำนวนโปสเตอร์ที่เผยแพร่</t>
  </si>
  <si>
    <t>โปสเตอร์จำนวน 10 แผ่น</t>
  </si>
  <si>
    <t>2. กิจกรรมรายงานความก้าวหน้า (Postgraduate Presentation)</t>
  </si>
  <si>
    <t>3. โครงการเสริมความศักยภาพการรังสรรค์งานวิจัยด้านวิศวกรรมโยธาที่ตอบโจทย์สังคมและประเทศของนักศึกษาระดับบัณฑิตศึกษา</t>
  </si>
  <si>
    <t>3. กิจกรรมนำเสนอ Poster</t>
  </si>
  <si>
    <t>4. โครงการเพิ่มขีดความสามารถการทำงานวิจัยเพื่อตอบโจทย์การพัฒนานวัตกรรมในระดับชาติและนานาชาติ</t>
  </si>
  <si>
    <t>4. กิจกรรมพี่ชวนน้องเรียนต่อโทเอก</t>
  </si>
  <si>
    <t>5. โครงการเสริมศักยภาพในวิจัยที่ตอบสนองความต้องการของผู้ประกอบการและตลาดงานด้านวิศวกรรมโยธา</t>
  </si>
  <si>
    <t>5. โครงการให้นักศึกษาเข้าอบรมหลักสูตรเพื่อพัฒนาทักษะ</t>
  </si>
  <si>
    <t>รวมงบประมาณทั้งหมดของสาขาวิชาวิศวกรรมโยธา</t>
  </si>
  <si>
    <t>6. โครงการนำนักศึกษาเข้าร่วมงานประชุมวิชาการ</t>
  </si>
  <si>
    <t>7. สร้างเครือข่ายและความร่วมมือด้านวิชาการและวิจัย</t>
  </si>
  <si>
    <t>ร้อยละของผู้สำเร็จการศึกษา</t>
  </si>
  <si>
    <t>อย่างน้อยร้อยละ 50</t>
  </si>
  <si>
    <t>โครงการบรรยายพิเศษ รายวิชา EN253203 การสื่อสารข้อมูลและระบบเครือข่าย</t>
  </si>
  <si>
    <t>โอนเข้าจากโครงการที่ 21 ตามหนังสือ อว 660301.3.3/1269 ลงวันที่ 27 ธันวาคม 2562</t>
  </si>
  <si>
    <t>รวมงบประมาณทั้งหมดของสาขาวิชาวิศวกรรมไฟฟ้า</t>
  </si>
  <si>
    <t>คำของบประมาณโครงการ/กิจกรรมตามหลักสูตรสาขาวิชาวิศวกรรมอุตสาหการ</t>
  </si>
  <si>
    <t>1. โครงการ ทัศนศึกษาดูงานในอุตสาหกรรมของสาขาวิชา</t>
  </si>
  <si>
    <t xml:space="preserve">    1.1 โครงการดูงานโรงงานอุตสาหกรรม ป.ตรี</t>
  </si>
  <si>
    <t>ร้อยละการนำความรู้มาใช้ประโยชน์</t>
  </si>
  <si>
    <t>- ป.ตรี อุตสาหการ
- ป.ตรี โลจิสติกส์ นานาชาติ</t>
  </si>
  <si>
    <t xml:space="preserve">    1.2 โครงการทัศนศึกษาใน/ต่างประเทศ</t>
  </si>
  <si>
    <t>- ร้อยละจำนวนผู้ที่เข้าร่วมกิจกรรม
- ความพึงพอใจ</t>
  </si>
  <si>
    <t>- ป.ตรี โลจิสติกส์ นานาชาติ
- ป.โท วัสดุและการผลิต</t>
  </si>
  <si>
    <t>- จำนวนผู้เข้าร่วมโครงการทั้งสิ้น 19 คน จาก 20 คน คิดเป็น 95%
- ความพึงพอใจโดยรวมของผู้เข้าร่วมโครงการ คิดเป็น 95.79%</t>
  </si>
  <si>
    <t>1. วันที่ 25-29 พฤศจิกายน 2562
 2. เมืองไทเป และเมืองซินจู๋ ประเทศไต้หวัน
 3. ผู้เข้าร่วมโครงการ จำนวน 19 คน
 4. อาจารย์และนักศึกษา</t>
  </si>
  <si>
    <t>1. การติดต่อประสานงานกับหน่วยงานต่างประเทศลำบาก
 2. เอกสารทางราชการเยอะมากเกินไป</t>
  </si>
  <si>
    <t xml:space="preserve">    1.3 โครงการสัมมนาดูงาน ระดับปริญญาโท</t>
  </si>
  <si>
    <t>- ป.โท อุตสาหการ
- ป.โท วัสดุและการผลิต
- ป.โท การจัดการโลจิสติกส์</t>
  </si>
  <si>
    <t xml:space="preserve">    1.4 น้องพบพี่ พี่น้องพบอาจารย์</t>
  </si>
  <si>
    <t>ความพึงพอใจ</t>
  </si>
  <si>
    <t>- ป.เอก อุตสาหการ</t>
  </si>
  <si>
    <t xml:space="preserve">    1.5 ดูงานและสร้างความร่วมมือกับสถาบันวิจัย</t>
  </si>
  <si>
    <t>2. โครงการส่งเสริมทักษะด้านการสื่อสาร</t>
  </si>
  <si>
    <t xml:space="preserve">    2.1 โครงการส่งเสริมสมรรถนะภาษาอังกฤษ ระดับปริญญาตรี</t>
  </si>
  <si>
    <t>จำนวนนักศึกษาที่เข้าร่วมมีผลสอบโทอิกมากกว่า 500</t>
  </si>
  <si>
    <t>- ป.ตรี อุตสาหการ</t>
  </si>
  <si>
    <t xml:space="preserve">    2.2 โครงการส่งเสริมสมรรถนะด้านการนำเสนอ การเขียน และการพูดภาษาอังกฤษ ระดับปริญญาเอก</t>
  </si>
  <si>
    <t>ร้อยละคะแนนสอบ</t>
  </si>
  <si>
    <t>3. โครงการส่งเสริมสมรรถนะและทักษะด้านวิชาการ/แลกเปลี่ยนเรียนรู้ทั้งในและต่างประเทศ</t>
  </si>
  <si>
    <t>ร้อยละบัณฑิตที่ได้งานทำหรือประกอบอาชีพอิสระภายใน 1 ปี</t>
  </si>
  <si>
    <t xml:space="preserve">    3.1 โครงการเข้าร่วมส่งเสริมทักษะวิชาการ แลกเปลี่ยนเรียนรู้ทั้งในและต่างประเทศ</t>
  </si>
  <si>
    <t>ร้อยละจำนวนนักศึกษาที่เข้าร่วมกิจกรรม</t>
  </si>
  <si>
    <t xml:space="preserve">    3.2 โครงการแข่งขันทักษะวิชาการ/เชิดชูผลงานทางวิชาการ จริยธรรม คุณธรรม การอุทิศตัวเพื่อสังคมของนักศึกษาวิศวกรรมอุตสาหการ</t>
  </si>
  <si>
    <t>จำนวนร้อยละนักศึกษาที่เข้าร่วมกิจกรรม</t>
  </si>
  <si>
    <t xml:space="preserve">          - โครงการนักศึกษาวิศวกรรมอุตสาหการเข้าร่วมโครงการประกวดสุดยอดนวัตกรรมเพื่อการอยู่อาศัย (Smart Living)</t>
  </si>
  <si>
    <t>ชื่อโครงการ "โครงการนักศึกษาวิศวกรรมอุตสาหการเข้าร่วมโครงการประกวดสุดยอดนวัตกรรมเพื่อการอยู่อาศัย (Smart Living)" (โครงการย่อย ภายใต้โครงการที่ 3.2)</t>
  </si>
  <si>
    <t>จำนวนนักศึกษาที่เข้าร่วมโครงการ 1 คน</t>
  </si>
  <si>
    <t>1. วันที่ 28 พฤศจิกายน - 25 ธันวาคม 2562
 2. ศูนย์นวัตกรรมด้านที่อยู่อาศัย และบริการงานขาย การเคหะแห่งชาติ (NHA Innovation Center)
 3. ผู้เข้าร่วมโครงการ จำนวน 1 คน
 4. นักศึกษา</t>
  </si>
  <si>
    <t xml:space="preserve">    3.3 โครงการ Outcome assessment</t>
  </si>
  <si>
    <t xml:space="preserve">          - โครงการประชุมเชิงปฎิบัติการจัดทำ portfolio รายวิชา ตามมาตรฐาน TABEE</t>
  </si>
  <si>
    <t xml:space="preserve">    3.4 ฝึกงานร่วมกับมหาวิทยาลัยต่างประเทศ</t>
  </si>
  <si>
    <t>- ป.ตรี โลจิสติกส์ นานาชาติ
- ป.โท อุตสาหการ
- ป.โท การจัดการโลจิสติกส์</t>
  </si>
  <si>
    <t xml:space="preserve">    3.5 บรรยายพิเศษด้านวิศวกรรมอุตสาหการ โดยวิทยากรภายนอก</t>
  </si>
  <si>
    <t>- ร้อยละจำนวนผู้ที่เข้าร่วมกิจกรรม 
- ความพึงพอใจ</t>
  </si>
  <si>
    <t>- ป.โท อุตสาหการ
- ป.โท การจัดการโลจิสติกส์</t>
  </si>
  <si>
    <t xml:space="preserve">           - โครงการถ่ายทอดประสบการณ์จริงในการทำงานด้านโลจิสติกส์ของอุตสาหกรรมเครื่องดื่ม</t>
  </si>
  <si>
    <t>คำของบประมาณโครงการ/กิจกรรมตามหลักสูตรสาขาวิชาวิศวกรรมเครื่องกล</t>
  </si>
  <si>
    <t>ชื่อโครงการ "โครงการถ่ายทอดประสบการณ์จริงในการทำงานด้านโลจิสติกส์ของอุตสาหกรรมเครื่องดื่ม" (โครงการย่อย ภายใต้โครงการที่ 3.5)</t>
  </si>
  <si>
    <t>- จำนวนผู้เข้าร่วมโครงการทั้งสิ้น 15 คน คิดเป็น 93.75%
- ความพึงพอใจโดยรวมของผู้เข้าร่วมโครงการ คิดเป็น 86.00%</t>
  </si>
  <si>
    <t>1. วันที่ 26-27 ตุลาคม 2562
 2. ตึกเพียรวิจิตร คณะวิศวกรรมศาสตร์ 
 3. ผู้เข้าร่วมโครงการ จำนวน 16 คน
 4. อาจารย์และนักศึกษา</t>
  </si>
  <si>
    <t>1. มีขั้นตอนการดำเนินการทางธุรการ มากเกินไป โดยเฉพาะขั้นตอนทางด้านการขอใช้เงินและการเบิกจ่ายเงิน ทำให้ไม่สะดวกต่อการดำเนินงานโครงการ
 2.งบประมาณที่จัดสรรให้กับโครงการที่เกี่ยวกับการเรียนการสอน มีจำนวนไม่เพียงพอ ต่อกิจกรรม ควรให้ลำดับความสำคัญในการจัดงบประมาณต่อการเรียนการสอน ต่อนักศึกษาให้เพียงพอ
 3. เจ้าหน้าที่ที่ปฏิบัติการทางด้านการเงิน ควรทำความเข้าใจเกี่ยวกับโครงการให้มากขึ้น</t>
  </si>
  <si>
    <t xml:space="preserve">    3.6 ดูงานโลจิสติกส์อาเซียน</t>
  </si>
  <si>
    <t>- ป.โท การจัดการโลจิสติกส์</t>
  </si>
  <si>
    <t>4. โครงการส่งเสริมทักษะในศตวรรตที่ 21</t>
  </si>
  <si>
    <t>1. ส่งเสริมให้หลักสูตรเดิมปรับเปลี่ยนวิธีจัดการเรียนรูปแบบใหม่</t>
  </si>
  <si>
    <t>ร้อยละนักศึกษาที่สําเร็จการศึกษาตามระยะเวลาที่หลักสูตรกําหนด</t>
  </si>
  <si>
    <t>&gt;55%</t>
  </si>
  <si>
    <t xml:space="preserve">    4.1 โครงการอบรมเทคโนโลยีและนวัตกรรม Thailand 4.0</t>
  </si>
  <si>
    <t xml:space="preserve">    4.2 โครงการอบรมการใช้เครื่องมือ ซอฟแวร์ และทักษะทางวิศวกรรมอุตสาหการ</t>
  </si>
  <si>
    <t xml:space="preserve">    1.1 วิทยากรบรรยายและเตรียมความพร้อมสหกิจศึกษา</t>
  </si>
  <si>
    <t>วิศวกรรมเครื่องกล</t>
  </si>
  <si>
    <t xml:space="preserve">       - โครงการอบรมความรู้การจำลองสถานการณ์จากซอฟต์แวร์ Flexsim simulation</t>
  </si>
  <si>
    <t>- ร้อยละจำนวนผู้ที่เข้าร่วมกิจกรรม 
- ความพึงพอใจ</t>
  </si>
  <si>
    <t>ชื่อโครงการ "โครงการอบรมความรู้การจำลองสถานการณ์จากซอฟต์แวร์ Flexsim simulation" (โครงการย่อย ภายใต้โครงการที่ 4.2)</t>
  </si>
  <si>
    <t>- จำนวนผู้เข้าร่วมโครงการทั้งสิ้น 74 คน จาก 75 คน คิดเป็น 98.67%
- ความพึงพอใจโดยรวมของผู้เข้าร่วมโครงการ คิดเป็น 86.01%</t>
  </si>
  <si>
    <t>1. วันที่ 2-3 พฤศจิกายน 2562
 2. ตึกเพียรวิจิตร คณะวิศวกรรมศาสตร์ 
 3. ผู้เข้าร่วมโครงการ จำนวน 69 คน
 4. อาจารย์และนักศึกษา</t>
  </si>
  <si>
    <t xml:space="preserve">    4.3 อบรมเทคโนโลยีด้านวัสดุและการผลิตสมัยใหม่</t>
  </si>
  <si>
    <t>- ป.โท วัสดุและการผลิต</t>
  </si>
  <si>
    <t xml:space="preserve">    1.2 วิทยากรบรรยาย Machine design II</t>
  </si>
  <si>
    <t>5. โครงการเสริมทักษะด้านวิชาชีพ</t>
  </si>
  <si>
    <t xml:space="preserve">    1.3 กิจกรรมรายวิชา Finite Element</t>
  </si>
  <si>
    <t xml:space="preserve">    5.2 โครงการเตรียมพร้อมสู่วิศวกรอุตสาหการ</t>
  </si>
  <si>
    <t>ร้อยละความพึงพอใจต่อหัวข้อบรรยาย</t>
  </si>
  <si>
    <t>3. โครงการส่งเสริมให้นักศึกษาได้เรียนรู้ในสถานการณ์จริง</t>
  </si>
  <si>
    <t>ร้อยละของบัณฑิตที่ได้งานทําหรือ ประกอบอาชีพอิสระภายใน 1 ปี</t>
  </si>
  <si>
    <t>พึงพอใจในระดับดีมาก ร้อยละ 70</t>
  </si>
  <si>
    <t>1. วันที่ 31 ตุลาคม 2562
 2. สาขาวิชาวิศวกรรมอุตสาหการ คณะวิศวกรรมศาสตร์
 3. ผู้เข้าร่วมโครงการ จำนวน 98 คน
 4. อาจารย์และนักศึกษา</t>
  </si>
  <si>
    <t>1.ไม่สามารถให้คำแนะนำบริษัทให้ครอบคลุมตามความต้องการของนักศึกษาได้อย่างครบถ้วน (เช่น ปีนี้ไม่มีการแนะนำอุตสาหกรรมยานยนต์)
 2. ค่าตอบแทนผู้บรรยายไม่น่าดึงดูดใจ ทำให้ต้องขอความอนุเคราะห์วิทยากรในพื้นที่ เพื่อลดค่าใช้จ่ายในการเดินทางของวิทยากร
 3. การติดต่อวิทยากรต้องใช้ความสัมพันธ์ส่วนบุคคล หากคณะฯสามารถจัดทำเนียบวิทยากรเพื่ออำนวยความสะดวกในการติดต่อประสานงาน น่าจะสามารถทำให้เลือกอุตสาหกรรมที่สนใจได้สะดวกมากขึ้น</t>
  </si>
  <si>
    <t>&gt;90%</t>
  </si>
  <si>
    <t xml:space="preserve">    5.3 โครงการบรรยายพิเศษด้านการประกอบอาชีพจากภาคเอกชนและภาครัฐสำหรับปริญญาตรี2 ครั้ง</t>
  </si>
  <si>
    <t xml:space="preserve">    3.1 แข่งขันการออกแบบและสร้าง Stirling engine (Heat Transfer)</t>
  </si>
  <si>
    <t>6. โครงการประชาสัมพันธ์หลักสูตรและสร้างเครือข่าย</t>
  </si>
  <si>
    <t xml:space="preserve">    3.2 วิทยากรบรรยายและดูแลงาน Failure Analysis</t>
  </si>
  <si>
    <t xml:space="preserve">    6.1 โครงการประชาสัมพันธ์หลักสูตรเชิงรุก และกลุ่มเป้าหมาย</t>
  </si>
  <si>
    <t>สาขาวิชาวิศวกรรมอุตสาหการ</t>
  </si>
  <si>
    <t>คำของบประมาณโครงการ/กิจกรรมตามหลักสูตรสาขาวิชาวิศวกรรมสิ่งแวดล้อม</t>
  </si>
  <si>
    <t xml:space="preserve">    6.2 สร้างเครือข่ายและความร่วมมือด้านวิชาการและวิจัย</t>
  </si>
  <si>
    <t xml:space="preserve">    3.3 ดูงานอุตสาหกรรม</t>
  </si>
  <si>
    <t>7. โครงการเข้าร่วมสัมมนาวิชาการระดับชาติและนานาชาติ</t>
  </si>
  <si>
    <t>2. โครงการส่งเสริมนักศึกษาที่มีศักยภาพสูงในการเป็นผู้ประกอบการ และจัดกิจกรรมฝึกทักษะดังกล่าว</t>
  </si>
  <si>
    <t>1. ส่งเสริมให้นักศึกษามีภาวะผู้นำ และคิดวิเคราะห์</t>
  </si>
  <si>
    <t xml:space="preserve">    7.1 international PhD symposium on Industrial Engineering</t>
  </si>
  <si>
    <t>- จำนวนบทความที่สามารถนำไปลงตีพิมพ์ในวารสาร (บทความ)
- จำนวนผลงานวิจัยและนวัตกรรมที่นำไปใช้ประโยชน์เชิงพานิชย์ (ผลงาน)</t>
  </si>
  <si>
    <t xml:space="preserve">    2.1 ปฐมนิเทศนักศึกษา</t>
  </si>
  <si>
    <t>ประธานหลักสูตร ฯ</t>
  </si>
  <si>
    <t>อยู่ในระหว่างการดำเนินการ และคาดว่าหลังจากนี้จะมีผลงานการตีพิมพ์ออกมาตามเป้าหมาย</t>
  </si>
  <si>
    <t>1. วันที่ 7-8 พฤศจิกายน 2562
 2. อุทยานวิทยาศาสตร์ มหาวิทยาลัยขอนแก่น
 3. ผู้เข้าร่วมโครงการ จำนวน 120 คน
 4. อาจารย์และนักศึกษา</t>
  </si>
  <si>
    <t>โดยทั่วไปแล้วผลงานวิจัยและนวัตกรรมที่สามารถนำไปใช้ประโยชน์เชิงพานิชย์นั้นจะต้องใช้เวลาในการตีพิมพ์ค่อนข้างนาน จึงจำเป็นต้องให้ระยะเวลาที่เหมาะสมในการดำเนินงาน</t>
  </si>
  <si>
    <t>ตามหนังสือ อว 660301.3.6/651 ลงวันที่ 29 พ.ย.2562</t>
  </si>
  <si>
    <t xml:space="preserve">    7.2 โครงการเข้าร่วมสัมมนาวิชาการในประเทศระดับบัณฑิตศึกษา IE net, OR net, VCML</t>
  </si>
  <si>
    <t xml:space="preserve">    2.2 บรรยายเกี่ยวกับการมีสติ</t>
  </si>
  <si>
    <t xml:space="preserve">     1.1 โครงการติวก่อนสอบ</t>
  </si>
  <si>
    <t>ร้อยละของนักศึกษาที่ลงทะเบียน</t>
  </si>
  <si>
    <t>อ.ปณิธาน จูฑาพร</t>
  </si>
  <si>
    <t xml:space="preserve">    7.3 โครงการเข้าร่วมสัมมนาวิชาการนานาชาติ ในประเทศระดับบัณฑิตศึกษา engineering education PAEE/ALE 2020</t>
  </si>
  <si>
    <t xml:space="preserve">    2.3 อบรมเพื่อนช่วยเพื่อน</t>
  </si>
  <si>
    <t>8. โครงการเสริมสร้างประสบการณ์และพัฒนาความคิดสู่บัณฑิตที่พึงประสงค์</t>
  </si>
  <si>
    <t xml:space="preserve">     1.2 โครงการ Big Cleaning Day</t>
  </si>
  <si>
    <t>จำนวนนักศึกษาที่เข้าร่วม</t>
  </si>
  <si>
    <t>อ.ปณิธาน จูฑาพร, อ.พันวัตต์ พึ่งสาย</t>
  </si>
  <si>
    <t xml:space="preserve">    2.4 บรรยายพิเศษ สายงานเครื่องกล</t>
  </si>
  <si>
    <t>ตามหนังสือ อว 660301.3.7/714 วันที่ 20 พฤศจิกายน 2562</t>
  </si>
  <si>
    <t xml:space="preserve">     1.3 โครงการวิศวกรพัฒนาสิ่งแวดล้อม</t>
  </si>
  <si>
    <t>อ.พันวัตต์ พึ่งสาย</t>
  </si>
  <si>
    <t xml:space="preserve">    2.5 กิจกรรมเพื่อนักศึกษาโดยนักศึกษา</t>
  </si>
  <si>
    <t xml:space="preserve">     8.1 บรรยายพิเศษ/ดูงาน และกิจกรรมในรายวิชา</t>
  </si>
  <si>
    <t xml:space="preserve">     1.4 โครงการ Sport Day</t>
  </si>
  <si>
    <t xml:space="preserve">          2.5.1 สหกิจ "พี่เล่าให้น้องฟัง"</t>
  </si>
  <si>
    <t xml:space="preserve">            - โครงการการจัดกิจกรรมบรรยายพิเศษ เพื่อจัดสัมมนาทางอุตสาหกรรมและการฝึกงานเป็นทีม</t>
  </si>
  <si>
    <t>ชื่อโครงการ "โครงการการจัดกิจกรรมบรรยายพิเศษ เพื่อจัดสัมมนาทางอุตสาหกรรมและการฝึกงานเป็นทีม"(โครงการย่อย ภายใต้โครงการที่ 8.1)</t>
  </si>
  <si>
    <t>1. วันที่ 17 และ 24 ตุลาคม 2562 
 2. สาขาวิชาวิศวกรรมอุตสาหการ คณะวิศวกรรมศาสตร์
 3. ผู้เข้าร่วมโครงการ จำนวน 105 คน
 4. อาจารย์และนักศึกษา</t>
  </si>
  <si>
    <t xml:space="preserve">            - โครงการฝึกอบรม 5ส อย่างมีประสิทธิผล เพื่อการเพิ่มผลผลิต และปรับปรุงงาน</t>
  </si>
  <si>
    <t xml:space="preserve">          2.5.2 กิจกรรมสันทนาการพี่น้องวิศวเครื่องกล</t>
  </si>
  <si>
    <t>2. พัฒนาศักยภาพนักศึกษา</t>
  </si>
  <si>
    <t xml:space="preserve">     8.2 บรรยายพิเศษ/ดูงาน และกิจกรรมในรายวิชา หลักสูตรนานาชาติ (i.e. seminar)</t>
  </si>
  <si>
    <t>- ป.ตรี โลจิสติกส์ นานาชาติ</t>
  </si>
  <si>
    <t xml:space="preserve">           - โครงการ International Logistics and Industrial Workshop for ASEAN Job Competency</t>
  </si>
  <si>
    <t xml:space="preserve">     2.1 โครงการปฐมนิเทศน์</t>
  </si>
  <si>
    <t>ประธานหลักสูตร ฯ และคณาจารย์ประจำวิชา</t>
  </si>
  <si>
    <t xml:space="preserve">     8.3 โครงการส่งเสริมทักษะการเป็นผู้ประกอบการ</t>
  </si>
  <si>
    <t xml:space="preserve">     2.2 โครงการ อ.ที่ปรึกษาพบ นศ. ครั้งที่ 1 และ 2</t>
  </si>
  <si>
    <t>ผศ.วิษณุ แทนบุญช่วย</t>
  </si>
  <si>
    <t>5. ส่งเสริมกิจกรรมสร้างความภาคภูมิใจในความเป็น มข. มีจิตสาธารณะ และรับผิดชอบต่อสังคม</t>
  </si>
  <si>
    <t>ร้อยละความพึงพอใจของนายจ้างที่มีต่อผู้สําเร็จการศึกษา</t>
  </si>
  <si>
    <t>&gt;85%</t>
  </si>
  <si>
    <t xml:space="preserve">     2.3 โครงการการพัฒนาความคิด  (โครงการชิด Talk ครั้งที่ 1) เปลี่ยนชื่อโครงการ</t>
  </si>
  <si>
    <t xml:space="preserve">     8.4 ไหว้ครู</t>
  </si>
  <si>
    <t>อว 660301.3.7/716</t>
  </si>
  <si>
    <t>วันที่ 20 พฤศจิกายน 2562</t>
  </si>
  <si>
    <t xml:space="preserve">    5.1 ส่งเสริมให้นักศึกษามีภาวะความเป็นผู้นำ มีระเบียบวินัย และเป็นผู้ที่มีเป้าหมายในชีวิต (โครงการบรรยายเพื่อการพัฒนาทักษะนักศึกษา)</t>
  </si>
  <si>
    <t xml:space="preserve">     8.5 ปฐมนิเทศน์นักศึกษา</t>
  </si>
  <si>
    <t>อว 660301.3.7/717</t>
  </si>
  <si>
    <t xml:space="preserve">     8.6 เตรียมความพร้อมก่อนเข้าศึกษา</t>
  </si>
  <si>
    <t xml:space="preserve">     2.4 โครงการอบรบพัฒนาศักยภาพภาษาอังกฤษสำหรับวิศวกร</t>
  </si>
  <si>
    <t xml:space="preserve">    5.2 ส่งเสริมและสนับสนุนให้นักศึกษามีผลการเรียนดี และสามารถสำเร็จการศึกษาได้ตามแผนการศึกษา     (โครงการทุนผู้ช่วยสอนรายวิชาพื้นฐานวิศวกรรมเครื่องกล 5 ทุน)</t>
  </si>
  <si>
    <t xml:space="preserve">     8.7 ปฐมนิเทศน์/พบที่ปรึกษาสำหรับนักศึกษาบัณฑิตศึกษา</t>
  </si>
  <si>
    <t xml:space="preserve">     2.5 โครงการการให้คำปรึกษาเพื่อน รุ่นพี่ รุ่นน้อง</t>
  </si>
  <si>
    <t xml:space="preserve">     8.8 โครงการต้อนรับบัณฑิตที่เข้ารับพระราชทานปริญญาบัตร</t>
  </si>
  <si>
    <t>1. โครงการสร้างความร่วมมือระหว่างสาขาวิชาวิศวกรรมเครื่องกลกับภาคอุตสาหกรรม</t>
  </si>
  <si>
    <t xml:space="preserve">     2.6 โครงการอบรบการเขียน AutoCAD สำหรับงานทางวิศวกรรมสิ่งแวดล้อม (นักศึกษาชั้นปีที่ 3และ4)</t>
  </si>
  <si>
    <t>จำนวนหน่วยงานจากภาคอุตสาหกรรมที่ร่วมกิจกรรม</t>
  </si>
  <si>
    <t>ผศ. เกียรติฟ้า</t>
  </si>
  <si>
    <t xml:space="preserve">1. วันที่ 4 ธันวาคม 2562 
2. สาขาวิชาวิศวกรรมอุตสาหการ คณะวิศวกรรมศาสตร์
3. ผู้เข้าร่วมโครงการ จำนวน 91 คน
4. บัณฑิต มหาบัณฑิต และดุษฎีบัณฑิต        </t>
  </si>
  <si>
    <t>9. โครงการพิเศษ โลจิสติกส์ โครงการพิเศษ</t>
  </si>
  <si>
    <t xml:space="preserve">     2.7 โครงการอบรบการเขียน SketchUP สำหรับงานทางวิศวกรรมสิ่งแวดล้อม (นักศึกษาชั้นปีที่ 3และ4)</t>
  </si>
  <si>
    <t>ผศ.พนมชัย วีรยุทธศิลป์</t>
  </si>
  <si>
    <t>3. โครงการศึกษาดูงานเพิ่มประสบการณ์วิชาชีพ</t>
  </si>
  <si>
    <t xml:space="preserve">    9.1 ค่าสอน</t>
  </si>
  <si>
    <t xml:space="preserve">     1.1 โครงการศึกษาดูงานเพิ่มประสบการณ์ทางการทำวิจัยที่มีเทคโนโลยีทันสมัย</t>
  </si>
  <si>
    <t>- ป.โท การจัดการโลจิสติกส์ (โครงการพิเศษ)</t>
  </si>
  <si>
    <t xml:space="preserve">     3.1 โครงการนักศึกษาวิศวกรรมสิ่งแวดล้อม (ชั้นปีที่ 3) ดูงาน</t>
  </si>
  <si>
    <t>ร้อยละของนักศึกษาชั้นปีที่ 3 ที่เข้าร่วมโครงการ</t>
  </si>
  <si>
    <t>อ.พันวัตต์ พึ่งสาย, ผศ.กัลยกร ขวัญมา</t>
  </si>
  <si>
    <t xml:space="preserve">    9.2 ค่าตอบแทนกรรมการบริหารหลักสูตร</t>
  </si>
  <si>
    <t xml:space="preserve">     1.2 เข้าร่วมปรึกษาหารือ การรับสมัครนักศึกษาโครงการ RDI ณ บริษัทเทอร์มีเดช</t>
  </si>
  <si>
    <t xml:space="preserve">     3.2 โครงการการเรียนรู้วิชาชีพจากการทำงานจริง (ดูงานในแต่ละรายวิชา)</t>
  </si>
  <si>
    <t>ร้อยละของนักศึกษาที่เข้าร่วมกิจกรรม</t>
  </si>
  <si>
    <t>รวมงบประมาณทั้งหมดของสาขาวิชาวิศวกรรมอุตสาหการ</t>
  </si>
  <si>
    <t>อว 660301.3.7/707</t>
  </si>
  <si>
    <t>วันที่ 19 พฤศจิกายน  2562</t>
  </si>
  <si>
    <t>2. โครงการจัดอบรมพัฒนาทักษะที่เกี่ยวข้องกับการเรียนระดับบัณฑิตศึกษา</t>
  </si>
  <si>
    <t>จำนวนนักศึกษาที่เข้าร่วมกิจกรรม</t>
  </si>
  <si>
    <t>สุจินต์</t>
  </si>
  <si>
    <t>อว 660301.3.7/708</t>
  </si>
  <si>
    <t xml:space="preserve">     3.3 โครงการสนับสนุนการปฎิบัติงานในห้องทดลองด้วยความปลอดภัย</t>
  </si>
  <si>
    <t>คุณไพศรี วรรณแสงทอง</t>
  </si>
  <si>
    <t>1. การพัฒนาสมรรถนะและทักษะที่จำเป็นสำหรับนักศึกษาบัณฑิตศึกษา</t>
  </si>
  <si>
    <t>3. โครงการสานสัมพันธ์ระหว่างคณาจารย์และนักศึกษาระดับบัณฑิตศึกษา</t>
  </si>
  <si>
    <t>จารุพล</t>
  </si>
  <si>
    <t xml:space="preserve">     1.1 โครงการพัฒนาต้นฉบับบทความวิจัยเพื่อเผยแพร่สำหรับการสำเร็จการศึกษา</t>
  </si>
  <si>
    <t>ต้นฉบับที่จัดส่งตีพิมพ์</t>
  </si>
  <si>
    <t>3 ฉบับ</t>
  </si>
  <si>
    <t>รศ.ดร.สุมนา ราษฎร์ภักดี</t>
  </si>
  <si>
    <t>1. โครงการประชาสัมพันธ์หลักสูตร และพบปะภาคอุตสาหกรรม</t>
  </si>
  <si>
    <t>รศ.ธนากร</t>
  </si>
  <si>
    <t xml:space="preserve">     1.2 โครงการเข้าร่วมสัมมนาวิชาการสิ่งแวดล้อมแห่งชาติ</t>
  </si>
  <si>
    <t>ผศ.ดร.ธัญลักษณ์ ราษฎร์ภักดี</t>
  </si>
  <si>
    <t xml:space="preserve">     1.3 โครงการอบรมเสริมสร้างองค์ความรู้ การประยุกต์ใช้งานทางด้านสิ่งแวดล้อมที่ทันสมัย และทักษะแห่งศตวรรษที่ 21 (อบรมในรายวิชาและสาขา) 5 ครั้ง</t>
  </si>
  <si>
    <t>ผศ.ดร.วิษณุ แทนบุญช่วย 
 และคณะ</t>
  </si>
  <si>
    <t>อว 660301.3.7/692</t>
  </si>
  <si>
    <t>ลงวันที่ 7 พฤศจิกายน  2562</t>
  </si>
  <si>
    <t>จำนวนผู้สมัครเข้าศึกษาในหลักสูตร 3 คน</t>
  </si>
  <si>
    <t>อว 660301.3.7/700</t>
  </si>
  <si>
    <t>ลงวันที่ี่ 11 พฤศจิกายน  2562</t>
  </si>
  <si>
    <t xml:space="preserve">     1.4 โครงการศึกษาดูงานเพิ่มประสบการณ์วิจัยขั้นสูงและงานวิชาชีพ</t>
  </si>
  <si>
    <t>ดร.รัฐบาล ขันโพธิ์น้อย</t>
  </si>
  <si>
    <t>2. โครงการปฐมนิเทศนักศึกษาใหม่</t>
  </si>
  <si>
    <t>ร้อยละจำนวนผู้เข้าร่วมโครงการ</t>
  </si>
  <si>
    <t xml:space="preserve">     1.5 โครงการอบรมการใช้เครื่องมือขั้นสูงสำหรับการตรวจวิเคราะห์ทางวิศวกรรมสิ่งแวดล้อม 2 ครั้ง</t>
  </si>
  <si>
    <t>ร้อยละ 90</t>
  </si>
  <si>
    <t>2. การปรับปรุงห้องเรียน ห้องปฎิบัติการ และเครื่องมือให้ทันสมัยและปลอดภัย</t>
  </si>
  <si>
    <t>3. กิจกรรมสัมพันธ์ประจำปี</t>
  </si>
  <si>
    <t>รศ.รัชพล</t>
  </si>
  <si>
    <t xml:space="preserve">     2.1 โครงการพัฒนาพื้นที่ปฏิบัติงานและภูมิทัศน์เพื่อสนับสนุนการดำเนินงานวิทยานิพนธ์</t>
  </si>
  <si>
    <t>ระดับ 3.5</t>
  </si>
  <si>
    <t>รศ.ดร.ไปรยา เฉยไสย</t>
  </si>
  <si>
    <t xml:space="preserve">     3.1 โครงการแนะนำการเรียนการสอนระดับบัณฑิตศึกษา และสานสัมพันธ์นักศึกษาระดับบัณฑิตศึกษา สาขาวิชาวิศวกรรมพลังงาน  </t>
  </si>
  <si>
    <t xml:space="preserve">     2.2 โครงการปรับปรุงคุณภาพน้ำบริสุทธิ์สำหรับการปฏิบัติงานวิจัย</t>
  </si>
  <si>
    <t xml:space="preserve">     2.3 โครงการสนับสนุนการปฏิบัติงานวิจัยด้วยความปลอดภัยสำหรับนักศึกษาระดับบัณฑิตศึกษา</t>
  </si>
  <si>
    <t>ผู้เข้าร่วมกิจกรรม จำนวน 33 คน  มีผู้เข้าร่วมกิจกรรมจำนวน 30 คน</t>
  </si>
  <si>
    <t>1. วันที่จัดกิจกรรม 9 พฤศจิกายน 2562     2. ณ สาขาวิชาวิศวกรรมเครื่องกล  3. จำนวนผู้เข้าร่วมกิจกรรม 30 คน  4. ผู้เข้าร่วมกิจกรรม เป็นอาจารย์ที่ปรึกษาและนักศึกษาปัจจุบัน</t>
  </si>
  <si>
    <t>รวมงบประมาณทั้งหมดของสาขาวิชาวิศวกรรมสิ่งแวดล้อม</t>
  </si>
  <si>
    <t>4. โครงการค่ายพัฒนาการทำวิจัย/เขียนบทความ</t>
  </si>
  <si>
    <t>จำนวนบทความตีพิมพ์ระดับนานาชาติ 3 บทความ</t>
  </si>
  <si>
    <t>5. โครงการชื่นชมยินดี</t>
  </si>
  <si>
    <t>ขอเปลี่ยนตัวชี้วัด เดิม แบบประเมินความพึงพอใจ เปลี่ยนเป็น ร้อยละผู้เข้าโครงการ 90%</t>
  </si>
  <si>
    <t>ผู้เข้าร่วมกิจกรรม จำนวน 40 คน  มีผู้เข้าร่วมกิจกรรมจำนวน 36 คน</t>
  </si>
  <si>
    <t>1. วันที่จัดกิจกรรม 2 ธันวาคม 2562     2. ณ สาขาวิชาวิศวกรรมเครื่องกล และร้านอาหารบ้านสวนนารา 3. จำนวนผู้เข้าร่วมกิจกรรม 36 คน  4. ผู้เข้าร่วมกิจกรรม เป็นอาจารย์ที่ปรึกษา นักศึกษาปัจจุบัน บัณฑิตที่รับปริญญา และกรรมการบริหารหลักสูตร</t>
  </si>
  <si>
    <t>6. โครงการสำรวจและจัดทำแผนพลังงานชุมชน</t>
  </si>
  <si>
    <t>7. โครงการศึกษาดูงานโรงไฟฟ้า/อุตสาหกรรมที่เกี่ยวข้องกับพลังงาน</t>
  </si>
  <si>
    <t>รศ.อนุสรณ์</t>
  </si>
  <si>
    <t>8. ค่าตอบแทนการสอน โครงการพิเศษ</t>
  </si>
  <si>
    <t xml:space="preserve">       8.1  ตอบแทนการสอนโครงการพิเศษ เทอมต้น 2562</t>
  </si>
  <si>
    <t>1. โครงการเชิญวิทยากรพิเศษมาบรรยาย</t>
  </si>
  <si>
    <t>ร้อยละ 100</t>
  </si>
  <si>
    <t>รศ.สุรสิทธิ์</t>
  </si>
  <si>
    <t>2. โครงการพัฒนาทักษะการใช้ภาษาอังกฤษเพื่อการตีพิมพ์</t>
  </si>
  <si>
    <t>อ.มานิดา</t>
  </si>
  <si>
    <t>3. โครงการศึกษาดูงาน/กิจกรรมที่เกี่ยวข้องกับชีวการแพทย์</t>
  </si>
  <si>
    <t>อ.อรณัฐ</t>
  </si>
  <si>
    <t>รวมงบประมาณทั้งหมดของสาขาวิชาวิศวกรรมเครื่องกล</t>
  </si>
  <si>
    <t>คำของบประมาณโครงการ/กิจกรรมตามหลักสูตรสาขาวิชาวิศวกรรมเคมี</t>
  </si>
  <si>
    <t>1. โครงการการออกแบบโรงงานอุตสาหกรรมเคมี (การนำเสนอการออกแบบโรงงานอุตสาหกรรมเคมี รายวิชา 197420)</t>
  </si>
  <si>
    <t>จำนวนโครงการที่เข้าร่วม</t>
  </si>
  <si>
    <t>เคมี ปกติ</t>
  </si>
  <si>
    <t>2. โครงการเตรียมความพร้อมนักศึกษาก่อนเข้าเรียนวิศวกรรมเคมี</t>
  </si>
  <si>
    <t>ร้อยละนักศึกษาที่เข้าร่วม</t>
  </si>
  <si>
    <t>3. โครงการการทวนสอบ outcome ของนักศึกษาแต่ละชั้นปี</t>
  </si>
  <si>
    <t>คำของบประมาณโครงการ/กิจกรรมตามหลักสูตรสาขาวิชาวิศวกรรมคอมพิวเตอร์</t>
  </si>
  <si>
    <t xml:space="preserve">1. วันที่จัดโครงการ 2.สถานที่ 3. จำนวนผู้เข้าร่วมโครงการ (คน) </t>
  </si>
  <si>
    <t>4. โครงการเพิ่มประสบการณ์วิชาชีพสำหรับนักศึกษาปี 1-3</t>
  </si>
  <si>
    <t>5. โครงการเพิ่มประสบการณ์วิชาชีพสำหรับนักศึกษาปี 4</t>
  </si>
  <si>
    <t xml:space="preserve">       - ศึกษาดูงานนอกสถานที่ เพื่อเพิ่มประสิทธิภายในการเรียนรู้จากประสบการณ์จริง</t>
  </si>
  <si>
    <t>จำนวนโรงงานที่เข้า</t>
  </si>
  <si>
    <t>วิศวกรรมคอมพิวเตอร์</t>
  </si>
  <si>
    <t>1. การติดต่อประสานงานกับโรงงาน 2. การจ้างเหมารถ (ไม่รวมภาษี) 3.การคุมยอดไม่ตรงกันทำให้การอนุมัติโครงการร่วมล่าช้า (โดยตอนนี้ได้มีการแก้ไขเรียบร้อยแล้ว)</t>
  </si>
  <si>
    <t xml:space="preserve">       - กิจกรรมถ่ายทอดประสบการณ์วิชาชีพสำหรับนักศึกษาชั้นปีที่ 4</t>
  </si>
  <si>
    <t>จำนวนนักศึกษาที่ี่เข้าร่วม</t>
  </si>
  <si>
    <t>6. โครงการบรรยายพิเศษทักษะวิชาชีพ</t>
  </si>
  <si>
    <t>หัวข้อเรื่องที่บรรยาย</t>
  </si>
  <si>
    <t xml:space="preserve">    1.1 โครงการเสริมประสบการณ์ด้านวิชาชีพให้นักศึกษา</t>
  </si>
  <si>
    <t xml:space="preserve">ร้อยละ 80 </t>
  </si>
  <si>
    <t>7. โครงการอบรมการเป็นผู้ประกอบการใหม่</t>
  </si>
  <si>
    <t>ขอเปลี่ยนตัวชี้วัด เดิม แบบประเมินความพึงพอใจ เปลี่ยนเป็น ร้อยละผู้เข้าโครงการ</t>
  </si>
  <si>
    <t>ผู้เข้าร่วมโครงการ จำนวน 60 คน ผลการดำเนินงาน มีผู้เข้าร่วมโครงการ 63 คน</t>
  </si>
  <si>
    <t>8. โครงการเตรียมความพร้อมก่อนทำงาน ชั้นปีที่ 3</t>
  </si>
  <si>
    <t>1.วันที่จัดโครงการ 1 พฤศจิกายน 2562     2.ณ สาขาวิชาวิศวกรรมคอมพิวเตอร์ 3. จำนวนผู้เข้าร่วมโครงการ 63 คน 4.กลุ่มผู้เข้าร่วม นักศึกษา</t>
  </si>
  <si>
    <t xml:space="preserve"> </t>
  </si>
  <si>
    <t xml:space="preserve">    1.2 โครงการส่งเสริมทักษะด้านวิชาการหรือวิชาชีพ</t>
  </si>
  <si>
    <t>9. โครงการเตรียมความพร้อมสัมภาษณ์งาน ชั้นปีที่ 4</t>
  </si>
  <si>
    <t xml:space="preserve">    1.3 โครงการเตรียมความพร้อมการเป็นผู้ประกอบการใหม่</t>
  </si>
  <si>
    <t>10. โครงการการแข่งขันทักษะทางวิศวกรรมเคมี</t>
  </si>
  <si>
    <t>จำนวนโครงการที่เข้าร่วมแข่งขัน</t>
  </si>
  <si>
    <t>11. โครงการการส่งเสริมคุณธรรม จริยธรรม และพัฒนาจิตใจ</t>
  </si>
  <si>
    <t>12. โครงการส่งเสริมวัฒนธรรมและประเพณีไทย</t>
  </si>
  <si>
    <t>จำนวนผู้เข้าร่วมโครงการ</t>
  </si>
  <si>
    <t xml:space="preserve">    2.1 โครงการปฐมนิเทศนักศึกษาใหม่</t>
  </si>
  <si>
    <t>13. โครงการทำบุญเลี้ยงพระและไหว้ครู</t>
  </si>
  <si>
    <t xml:space="preserve">    2.2 โครงการฝึกอบรม/สัมมนา/สำหรับนักศึกษา</t>
  </si>
  <si>
    <t>14. โครงการการแข่งขันทักษะวิจัยระดับนานาชาติ</t>
  </si>
  <si>
    <t xml:space="preserve">    2.3 โครงการพัฒนา Soft Skills สำหรับนักศึกษา</t>
  </si>
  <si>
    <t>ประเทศที่เข้าร่วมโครงการ</t>
  </si>
  <si>
    <t>15. โครงการอบรมภาษาอังกฤษเพื่อการสื่อสาร</t>
  </si>
  <si>
    <t xml:space="preserve">    2.4 โครงการค่าย CESCA</t>
  </si>
  <si>
    <t xml:space="preserve">    1.1 โครงการการนำเสนอเชิงวิทยาศาสตร์โดยใช้ภาษาอังกฤษ ประจำปีการศึกษา 2563</t>
  </si>
  <si>
    <t>คณาจารย์ และนักศึกษา จำนวน 70 คน ผลการดำเนินงาน คณาจารย์และนักศึกษาเข้าร่วมโครงการ 68 คน</t>
  </si>
  <si>
    <t>1.วันที่จัดโครงการฯ 6-9 พฤศจิกายน 2562     2.ณ บริษัท ซีเกท เทคโนโลยี(ประเทศไทย) จ.นครราชสีมา เข้าชมงานแสดงเทคโนโลยีอัตโนมัติและหุ่นยนต์ 2019 ณ สถาบันไทย-เยอร์มัน จ.ชลบุรี บริษัทเอ็มเอฟอีซีจำกัด(มหาชน) และบริษัท ทรู ดิจิทัล กรุ๊ป จำกัด กรุงเทพฯ 3. จำนวนผู้เข้าร่วมโครงการฯ 68 คน 4. กลุ่มผู้เข้าร่วมโครงการฯ นักศึกษา เจ้าหน้าที่และอาจารย์</t>
  </si>
  <si>
    <t>4. โครงการส่งเสริมจัดทำกิจกรรมตามวันสำคัญ</t>
  </si>
  <si>
    <t>16. โครงการชื่นชมยินดีบัณฑิตวิศวกรรมเคมี</t>
  </si>
  <si>
    <t>ร้อยละของบัณฑิตที่เข้าร่วม</t>
  </si>
  <si>
    <t xml:space="preserve">    4.1 โครงการกิจกรรมไหว้ครู</t>
  </si>
  <si>
    <t>1. การพัฒนาศักยภาพนักศึกษา</t>
  </si>
  <si>
    <t xml:space="preserve">    4.2 โครงการกิจกรรมต้อนรับบัณฑิต</t>
  </si>
  <si>
    <t xml:space="preserve">    1.1 โครงการถ่ายทอดประสบการณ์จากพี่สู่น้อง : ความสำคัญของภาษาต่างประเทศในการทำงาน</t>
  </si>
  <si>
    <t>คณาจารย์ และนักศึกษา จำนวน 200 คน ผลการดำเนินงาน คณาจารย์และนักศึกษาเข้าร่วมโครงการ 150 คน</t>
  </si>
  <si>
    <t>ระดับ 4 จาก 5</t>
  </si>
  <si>
    <t>1.วันที่จัดโครงการ 22 พฤศจิกายน 2562 ถึงวันที่ 4 ธันวาคม 2562   2. ณ สาขาวิชาวิศวกรรมคอมพิวเตอร์ 3. จำนวนผู้เข้าร่วมโครงการ200 คน 4. ผู้เข้าร่วม บัณฑิตที่จะเข้ารับพระราชทานปริญญาบัตร คณาจารย์ บุคลากร นักศึกษา</t>
  </si>
  <si>
    <t>หลักสูตร</t>
  </si>
  <si>
    <t>วิศวกรรมสื่อดิจิทัล 
 (นานาชาติ)</t>
  </si>
  <si>
    <t xml:space="preserve">    1.2 โครงการการนำเสนอภาษาอังกฤษสู่อาชีพวิศวกร</t>
  </si>
  <si>
    <t xml:space="preserve">    1.3 โครงการเตรียมความพร้อมการสมัครและสัมภาษณ์งานโดยใช้ภาษาอังกฤษ</t>
  </si>
  <si>
    <t xml:space="preserve">    1.1 โครงการค่ายเตรียมความพร้อมก่อนเรียน</t>
  </si>
  <si>
    <t xml:space="preserve">    1.4 โครงการอบรมการเขียนผลงานทางวิชาการที่ถูกต้อง</t>
  </si>
  <si>
    <t xml:space="preserve">    1.2 โครงการค่ายดิจิทัลมีเดีย</t>
  </si>
  <si>
    <t xml:space="preserve">    1.5 โครงการอบรมการใช้โปรแกรมคอมพิวเตอร์พื้นฐานในงานด้านวิศวกรรม</t>
  </si>
  <si>
    <t xml:space="preserve">    1.6 โครงการถ่ายทอดประสบการณ์ในการทำงานในระดับนานาชาติ</t>
  </si>
  <si>
    <t xml:space="preserve">    2.1 โครงการอบรมเชิงปฏิบัติการวิศวกรรมเสียง</t>
  </si>
  <si>
    <t xml:space="preserve">    1.7 โครงการกิจกรรมสานสัมพันธ์ระหว่างนักศึกษาในหลักสูตร</t>
  </si>
  <si>
    <t xml:space="preserve">    2.2 โครงการค่ายเด็กสร้าง</t>
  </si>
  <si>
    <t>2. โครงการศึกษาดูงานต่างประเทศ</t>
  </si>
  <si>
    <t>3. การพัฒนาการเรียนการสอน</t>
  </si>
  <si>
    <t>1. โครงการฝึกอบรม/สัมมนา สำหรับนักศึกษา</t>
  </si>
  <si>
    <t>บัณฑิตศึกษา สาขาวิชาวิศวกรรมคอมพิวเตอร์</t>
  </si>
  <si>
    <t xml:space="preserve">    3.1 โครงการเตรียมความพร้อมฝึกงานและสหกิจศึกษา</t>
  </si>
  <si>
    <t xml:space="preserve">    1.1 โครงการนำนักศึกษาเข้าร่วมแลกเปลี่ยนความรู้ในงานประชุมวิชาการนานาชาติ</t>
  </si>
  <si>
    <t xml:space="preserve">    3.2 โครงการเชิญวิทยากรพิเศษในรายวิชาต่างๆของหลักสูตร</t>
  </si>
  <si>
    <t>1. โครงการพัฒนา ด้านวิชาการ</t>
  </si>
  <si>
    <t xml:space="preserve">    1.2 โครงการฝึกอบรมปฏิบัติการด้านวิชาชีพ</t>
  </si>
  <si>
    <t xml:space="preserve">    1.3 กิจกรรมที่ 3 โครงการปฐมนิเทศ และเตรียมความพร้อมของนักศึกษาใหม่ ประจำปีการศึกษา 2562</t>
  </si>
  <si>
    <t>2. โครงการส่งเสริมทักษะด้านวิชาการหรือวิชาชีพ</t>
  </si>
  <si>
    <t xml:space="preserve">    1.4 โครงการการเสริมความรู้ในวิชาสัมมนาปริญญาโท และปริญญาเอก เช่น การนำเสนองานโปสเตอร์ การบรรยายสัมมนาพิเศษจากวิทยากร</t>
  </si>
  <si>
    <t xml:space="preserve">    2.1 โครงการนำนักศึกษาเข้าร่วมศึกษาดูงานนอกสถานที่</t>
  </si>
  <si>
    <t>2. โครงการ ด้านพัฒนานักศึกษา</t>
  </si>
  <si>
    <t>3. โครงการการพัฒนาทักษะด้านปฏิบัติการและพัฒนาความคิดเชื่อมโยงเพื่อให้เป็นบัณฑิตที่พึงประสงค์ของสังคม</t>
  </si>
  <si>
    <t xml:space="preserve">    2.1 กิจกรรมที่ 1 โครงการเข้าร่วมประชุมวิชาการ วิศวกรรมเคมีและเคมีประยุกต์ และเยี่ยมชมสถาบันวิจัย หรือสถาบันการศึกษา หรือโรงงานอุตสาหกรรม ประจำปีการศึกษา 2562</t>
  </si>
  <si>
    <t>ตามหนังสือ อว 660301.3.8/781 ลงวันที่ 18 พฤศจิกายน 2562</t>
  </si>
  <si>
    <t xml:space="preserve">    2.3 กิจกรรมที่ 3 โครงการผู้บริหารหลักสูตร พบนักศึกษา ประจำปีการศึกษา 2562</t>
  </si>
  <si>
    <t xml:space="preserve">    3.1 โครงการเชิญวิทยากรภายนอกบรรยายพิเศษ</t>
  </si>
  <si>
    <t xml:space="preserve">    2.4 กิจกรรมที่ 4 โครงการจิตสาธารณะ เพื่อมหาวิทยาลัยสีเขียว (โครงการปลูกป่า และโครงการทาสีรั้วโรงเรียน)</t>
  </si>
  <si>
    <t>4. โครงการตอบสนองการจัดการเรียนการสอน</t>
  </si>
  <si>
    <t>ร้อยละ50</t>
  </si>
  <si>
    <t xml:space="preserve">    2.5 กิจกรรมที่ 5 โครงการชื่นชมยินดี บัณฑิตศึกษา ประจำปีการศึกษา 2562</t>
  </si>
  <si>
    <t>3. โครงการ ด้านวิจัย</t>
  </si>
  <si>
    <t xml:space="preserve">    4.1 โครงการรายงานความก้าวหน้านักศึกษาระดับบัณฑิตศึกษา</t>
  </si>
  <si>
    <t xml:space="preserve">    3.1 กิจกรรมที่ 1 โครงการเชิญวิทยากรภายในและภายนอกมาบรรยายเพื่อเพิ่มความรู้ในด้านต่างๆ ประจำปีการศึกษา 2562</t>
  </si>
  <si>
    <t xml:space="preserve">    4.2 โครงการปฐมนิเทศนักศึกษาใหม่</t>
  </si>
  <si>
    <t>รวมงบประมาณทั้งหมดของสาขาวิชาวิศวกรรมคอมพิวเตอร์</t>
  </si>
  <si>
    <t xml:space="preserve">    3.2 กิจกรรมที่ 2 โครงการติดตามความก้าวหน้า วิทยานิพนธ์ และดุษฏีนิพนธ์ ปีที่ 4 ประจำปีการศึกษา 2562</t>
  </si>
  <si>
    <t xml:space="preserve">    3.3 กิจกรรมที่ 3 โครงการการเขียนบทความวิจัย เพื่อตีพิมพ์เผยแพร่ในระดับนานาชาติ ประจำปีการศึกษา 2562</t>
  </si>
  <si>
    <t>4. โครงการด้านอื่นๆ.........................................................</t>
  </si>
  <si>
    <t xml:space="preserve">     4.1 จัดสภาพแวดล้อมการทํางานและสร้างระบบการบริหารทรัพยากรบุคคลที่เอื้อต่อการสร้างผลงาน</t>
  </si>
  <si>
    <t>งบรายวิชา</t>
  </si>
  <si>
    <t xml:space="preserve">    - ดูงาน มิตรภูหลวง จ.เลย (รายวิชา 197325 Separation Technology)</t>
  </si>
  <si>
    <t>รศ.ขนิษฐา</t>
  </si>
  <si>
    <t xml:space="preserve">    - ดูงานเครื่องแลกเปลี่ยนความร้อน และเชิญวิทยากร (รายวิชา 197321 Unit Operation Heat)</t>
  </si>
  <si>
    <t>รศ.อาทิตย์</t>
  </si>
  <si>
    <t xml:space="preserve">    - ดูงานโรงงานอุตสาหกรรม (รายวิชา EN713801 Environmental Chemical Engineering)</t>
  </si>
  <si>
    <t>ส.ค.63</t>
  </si>
  <si>
    <t>รศ.สุธาสินี</t>
  </si>
  <si>
    <t xml:space="preserve">    - เชิญวิทยากร (รายวิชา EN713004 Process Modeling and Simulation)</t>
  </si>
  <si>
    <t>ม.ค.63</t>
  </si>
  <si>
    <t>รศ.กิติโรจน์</t>
  </si>
  <si>
    <t xml:space="preserve">    - เชิญวิทยากร (รายวิชา EN713502 Composite Product design)</t>
  </si>
  <si>
    <t>ก.พ.63</t>
  </si>
  <si>
    <t>รศ.พรนภา</t>
  </si>
  <si>
    <t xml:space="preserve">    - ดูงานโรงงานอุตสาหกรรม (รายวิชา 197362 Biomass Conversion Technology)</t>
  </si>
  <si>
    <t>ต.ค.-พ.ย.62</t>
  </si>
  <si>
    <t>ผศ.วรินรำไพ</t>
  </si>
  <si>
    <t xml:space="preserve">    - ดูโรงงานอุตสาหกรรม (รายวิชา 197421 Chemical Industrial Processes)</t>
  </si>
  <si>
    <t>พ.ย.62</t>
  </si>
  <si>
    <t>ผศ.อภิชาติ</t>
  </si>
  <si>
    <t>รวมงบประมาณทั้งหมดของสาขาวิชาวิศวกรรมเคมี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</si>
</sst>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yyyy"/>
    <numFmt numFmtId="165" formatCode="d mmmyy"/>
    <numFmt numFmtId="166" formatCode="d mmm yy"/>
  </numFmts>
  <fonts count="21">
    <font>
      <sz val="10.0"/>
      <color rgb="FF000000"/>
      <name val="Arial"/>
    </font>
    <font>
      <sz val="10.0"/>
      <color theme="1"/>
      <name val="Arial"/>
    </font>
    <font>
      <b/>
      <sz val="10.0"/>
      <color rgb="FFFF0000"/>
      <name val="Arial"/>
    </font>
    <font>
      <b/>
      <sz val="12.0"/>
      <color theme="1"/>
      <name val="Arial"/>
    </font>
    <font/>
    <font>
      <sz val="10.0"/>
      <color rgb="FFFF0000"/>
      <name val="Arial"/>
    </font>
    <font>
      <color rgb="FFFF0000"/>
      <name val="Roboto"/>
    </font>
    <font>
      <b/>
      <sz val="10.0"/>
      <color theme="1"/>
      <name val="Arial"/>
    </font>
    <font>
      <b/>
      <sz val="10.0"/>
      <color rgb="FFFFFFFF"/>
      <name val="Arial"/>
    </font>
    <font>
      <b/>
      <color rgb="FFFFFFFF"/>
      <name val="Roboto"/>
    </font>
    <font>
      <b/>
      <color rgb="FF000000"/>
      <name val="Roboto"/>
    </font>
    <font>
      <b/>
      <sz val="10.0"/>
      <color rgb="FF000000"/>
      <name val="Arial"/>
    </font>
    <font>
      <sz val="10.0"/>
      <color rgb="FF0000FF"/>
      <name val="Arial"/>
    </font>
    <font>
      <b/>
      <sz val="10.0"/>
      <color rgb="FF0000FF"/>
      <name val="Arial"/>
    </font>
    <font>
      <b/>
      <sz val="12.0"/>
      <color rgb="FF0000FF"/>
      <name val="Arial"/>
    </font>
    <font>
      <b/>
      <sz val="12.0"/>
      <color rgb="FFFF0000"/>
      <name val="Arial"/>
    </font>
    <font>
      <color rgb="FF000000"/>
      <name val="Arial"/>
    </font>
    <font>
      <color theme="1"/>
      <name val="Arial"/>
    </font>
    <font>
      <sz val="10.0"/>
      <color rgb="FF434343"/>
      <name val="Arial"/>
    </font>
    <font>
      <b/>
      <color rgb="FF0000FF"/>
      <name val="Arial"/>
    </font>
    <font>
      <color rgb="FF000000"/>
      <name val="Roboto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CC4125"/>
        <bgColor rgb="FFCC4125"/>
      </patternFill>
    </fill>
    <fill>
      <patternFill patternType="solid">
        <fgColor rgb="FF0000FF"/>
        <bgColor rgb="FF0000FF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4" fillId="3" fontId="7" numFmtId="0" xfId="0" applyAlignment="1" applyBorder="1" applyFill="1" applyFont="1">
      <alignment horizontal="center" readingOrder="0" vertical="center"/>
    </xf>
    <xf borderId="5" fillId="3" fontId="7" numFmtId="0" xfId="0" applyAlignment="1" applyBorder="1" applyFont="1">
      <alignment horizontal="center" readingOrder="0" vertical="center"/>
    </xf>
    <xf borderId="6" fillId="3" fontId="7" numFmtId="0" xfId="0" applyAlignment="1" applyBorder="1" applyFont="1">
      <alignment horizontal="center" readingOrder="0" vertical="center"/>
    </xf>
    <xf borderId="5" fillId="4" fontId="7" numFmtId="0" xfId="0" applyAlignment="1" applyBorder="1" applyFill="1" applyFont="1">
      <alignment horizontal="center" readingOrder="0" vertical="center"/>
    </xf>
    <xf borderId="4" fillId="5" fontId="7" numFmtId="0" xfId="0" applyAlignment="1" applyBorder="1" applyFill="1" applyFont="1">
      <alignment horizontal="center" readingOrder="0" vertical="center"/>
    </xf>
    <xf borderId="5" fillId="5" fontId="7" numFmtId="0" xfId="0" applyAlignment="1" applyBorder="1" applyFont="1">
      <alignment horizontal="center" readingOrder="0"/>
    </xf>
    <xf borderId="7" fillId="5" fontId="7" numFmtId="0" xfId="0" applyAlignment="1" applyBorder="1" applyFont="1">
      <alignment horizontal="center" readingOrder="0" vertical="center"/>
    </xf>
    <xf borderId="5" fillId="4" fontId="7" numFmtId="0" xfId="0" applyAlignment="1" applyBorder="1" applyFont="1">
      <alignment horizontal="center" readingOrder="0" shrinkToFit="0" vertical="center" wrapText="1"/>
    </xf>
    <xf borderId="5" fillId="6" fontId="7" numFmtId="0" xfId="0" applyAlignment="1" applyBorder="1" applyFill="1" applyFont="1">
      <alignment horizontal="center" readingOrder="0"/>
    </xf>
    <xf borderId="5" fillId="6" fontId="7" numFmtId="0" xfId="0" applyAlignment="1" applyBorder="1" applyFont="1">
      <alignment horizontal="center" readingOrder="0" vertical="center"/>
    </xf>
    <xf borderId="5" fillId="6" fontId="7" numFmtId="3" xfId="0" applyAlignment="1" applyBorder="1" applyFont="1" applyNumberFormat="1">
      <alignment horizontal="center" readingOrder="0" vertical="center"/>
    </xf>
    <xf borderId="6" fillId="7" fontId="8" numFmtId="3" xfId="0" applyAlignment="1" applyBorder="1" applyFill="1" applyFont="1" applyNumberFormat="1">
      <alignment horizontal="center" readingOrder="0" vertical="center"/>
    </xf>
    <xf borderId="6" fillId="6" fontId="7" numFmtId="0" xfId="0" applyAlignment="1" applyBorder="1" applyFont="1">
      <alignment horizontal="center" readingOrder="0" vertical="center"/>
    </xf>
    <xf borderId="6" fillId="6" fontId="7" numFmtId="3" xfId="0" applyAlignment="1" applyBorder="1" applyFont="1" applyNumberFormat="1">
      <alignment horizontal="center" readingOrder="0" vertical="center"/>
    </xf>
    <xf borderId="5" fillId="8" fontId="8" numFmtId="0" xfId="0" applyAlignment="1" applyBorder="1" applyFill="1" applyFont="1">
      <alignment horizontal="center" readingOrder="0" vertical="center"/>
    </xf>
    <xf borderId="5" fillId="9" fontId="8" numFmtId="0" xfId="0" applyAlignment="1" applyBorder="1" applyFill="1" applyFont="1">
      <alignment horizontal="center" readingOrder="0" vertical="center"/>
    </xf>
    <xf borderId="5" fillId="10" fontId="7" numFmtId="0" xfId="0" applyAlignment="1" applyBorder="1" applyFill="1" applyFont="1">
      <alignment horizontal="center" readingOrder="0" vertical="center"/>
    </xf>
    <xf borderId="8" fillId="0" fontId="4" numFmtId="0" xfId="0" applyBorder="1" applyFont="1"/>
    <xf borderId="9" fillId="3" fontId="7" numFmtId="0" xfId="0" applyAlignment="1" applyBorder="1" applyFont="1">
      <alignment horizontal="center" readingOrder="0" vertical="center"/>
    </xf>
    <xf borderId="10" fillId="0" fontId="4" numFmtId="0" xfId="0" applyBorder="1" applyFont="1"/>
    <xf borderId="11" fillId="0" fontId="4" numFmtId="0" xfId="0" applyBorder="1" applyFont="1"/>
    <xf borderId="11" fillId="3" fontId="7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/>
    </xf>
    <xf borderId="12" fillId="0" fontId="4" numFmtId="0" xfId="0" applyBorder="1" applyFont="1"/>
    <xf borderId="11" fillId="6" fontId="7" numFmtId="0" xfId="0" applyAlignment="1" applyBorder="1" applyFont="1">
      <alignment horizontal="center" readingOrder="0"/>
    </xf>
    <xf borderId="10" fillId="7" fontId="8" numFmtId="3" xfId="0" applyAlignment="1" applyBorder="1" applyFont="1" applyNumberFormat="1">
      <alignment horizontal="center" readingOrder="0" vertical="center"/>
    </xf>
    <xf borderId="13" fillId="8" fontId="9" numFmtId="0" xfId="0" applyAlignment="1" applyBorder="1" applyFont="1">
      <alignment horizontal="center" readingOrder="0"/>
    </xf>
    <xf borderId="0" fillId="9" fontId="9" numFmtId="0" xfId="0" applyAlignment="1" applyFont="1">
      <alignment horizontal="center" readingOrder="0"/>
    </xf>
    <xf borderId="0" fillId="4" fontId="10" numFmtId="0" xfId="0" applyAlignment="1" applyFont="1">
      <alignment horizontal="center" readingOrder="0"/>
    </xf>
    <xf borderId="11" fillId="4" fontId="7" numFmtId="0" xfId="0" applyAlignment="1" applyBorder="1" applyFont="1">
      <alignment horizontal="center" readingOrder="0" vertical="center"/>
    </xf>
    <xf borderId="14" fillId="0" fontId="11" numFmtId="0" xfId="0" applyAlignment="1" applyBorder="1" applyFont="1">
      <alignment horizontal="center" readingOrder="0" shrinkToFit="0" vertical="top" wrapText="0"/>
    </xf>
    <xf borderId="14" fillId="0" fontId="11" numFmtId="0" xfId="0" applyAlignment="1" applyBorder="1" applyFont="1">
      <alignment horizontal="center" readingOrder="0" vertical="top"/>
    </xf>
    <xf borderId="11" fillId="0" fontId="2" numFmtId="0" xfId="0" applyAlignment="1" applyBorder="1" applyFont="1">
      <alignment horizontal="center" readingOrder="0" shrinkToFit="0" vertical="top" wrapText="0"/>
    </xf>
    <xf borderId="5" fillId="0" fontId="11" numFmtId="0" xfId="0" applyAlignment="1" applyBorder="1" applyFont="1">
      <alignment horizontal="center" readingOrder="0" vertical="top"/>
    </xf>
    <xf borderId="14" fillId="0" fontId="2" numFmtId="0" xfId="0" applyAlignment="1" applyBorder="1" applyFont="1">
      <alignment horizontal="center" readingOrder="0" shrinkToFit="0" vertical="top" wrapText="0"/>
    </xf>
    <xf borderId="14" fillId="0" fontId="2" numFmtId="0" xfId="0" applyAlignment="1" applyBorder="1" applyFont="1">
      <alignment horizontal="center" readingOrder="0" vertical="top"/>
    </xf>
    <xf borderId="14" fillId="0" fontId="11" numFmtId="0" xfId="0" applyAlignment="1" applyBorder="1" applyFont="1">
      <alignment horizontal="left" readingOrder="0" shrinkToFit="0" vertical="top" wrapText="1"/>
    </xf>
    <xf borderId="14" fillId="0" fontId="0" numFmtId="0" xfId="0" applyAlignment="1" applyBorder="1" applyFont="1">
      <alignment horizontal="center" readingOrder="0" shrinkToFit="0" vertical="top" wrapText="1"/>
    </xf>
    <xf borderId="5" fillId="0" fontId="2" numFmtId="0" xfId="0" applyAlignment="1" applyBorder="1" applyFont="1">
      <alignment horizontal="center" readingOrder="0" vertical="top"/>
    </xf>
    <xf borderId="11" fillId="0" fontId="0" numFmtId="0" xfId="0" applyAlignment="1" applyBorder="1" applyFont="1">
      <alignment horizontal="center" readingOrder="0" shrinkToFit="0" vertical="top" wrapText="1"/>
    </xf>
    <xf borderId="14" fillId="0" fontId="0" numFmtId="0" xfId="0" applyAlignment="1" applyBorder="1" applyFont="1">
      <alignment horizontal="center" readingOrder="0" vertical="top"/>
    </xf>
    <xf borderId="11" fillId="0" fontId="0" numFmtId="0" xfId="0" applyAlignment="1" applyBorder="1" applyFont="1">
      <alignment horizontal="center" readingOrder="0" vertical="top"/>
    </xf>
    <xf borderId="15" fillId="0" fontId="11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top" wrapText="1"/>
    </xf>
    <xf borderId="11" fillId="0" fontId="11" numFmtId="3" xfId="0" applyAlignment="1" applyBorder="1" applyFont="1" applyNumberFormat="1">
      <alignment horizontal="right" readingOrder="0" shrinkToFit="0" vertical="top" wrapText="0"/>
    </xf>
    <xf borderId="11" fillId="0" fontId="7" numFmtId="3" xfId="0" applyAlignment="1" applyBorder="1" applyFont="1" applyNumberFormat="1">
      <alignment horizontal="right" readingOrder="0" shrinkToFit="0" vertical="top" wrapText="0"/>
    </xf>
    <xf borderId="15" fillId="0" fontId="11" numFmtId="0" xfId="0" applyAlignment="1" applyBorder="1" applyFont="1">
      <alignment horizontal="center" readingOrder="0" shrinkToFit="0" vertical="top" wrapText="1"/>
    </xf>
    <xf borderId="14" fillId="0" fontId="12" numFmtId="3" xfId="0" applyAlignment="1" applyBorder="1" applyFont="1" applyNumberFormat="1">
      <alignment horizontal="right" readingOrder="0" vertical="top"/>
    </xf>
    <xf borderId="10" fillId="0" fontId="11" numFmtId="0" xfId="0" applyAlignment="1" applyBorder="1" applyFont="1">
      <alignment vertical="top"/>
    </xf>
    <xf borderId="11" fillId="0" fontId="2" numFmtId="3" xfId="0" applyAlignment="1" applyBorder="1" applyFont="1" applyNumberFormat="1">
      <alignment horizontal="right" readingOrder="0" vertical="top"/>
    </xf>
    <xf borderId="14" fillId="0" fontId="13" numFmtId="3" xfId="0" applyAlignment="1" applyBorder="1" applyFont="1" applyNumberFormat="1">
      <alignment horizontal="right" readingOrder="0" shrinkToFit="0" vertical="top" wrapText="0"/>
    </xf>
    <xf borderId="14" fillId="0" fontId="2" numFmtId="3" xfId="0" applyAlignment="1" applyBorder="1" applyFont="1" applyNumberFormat="1">
      <alignment horizontal="right" vertical="top"/>
    </xf>
    <xf borderId="14" fillId="0" fontId="13" numFmtId="3" xfId="0" applyAlignment="1" applyBorder="1" applyFont="1" applyNumberFormat="1">
      <alignment horizontal="right" readingOrder="0" vertical="top"/>
    </xf>
    <xf borderId="14" fillId="0" fontId="1" numFmtId="0" xfId="0" applyBorder="1" applyFont="1"/>
    <xf borderId="14" fillId="0" fontId="2" numFmtId="3" xfId="0" applyAlignment="1" applyBorder="1" applyFont="1" applyNumberFormat="1">
      <alignment horizontal="right" readingOrder="0" shrinkToFit="0" vertical="top" wrapText="0"/>
    </xf>
    <xf borderId="5" fillId="0" fontId="2" numFmtId="0" xfId="0" applyAlignment="1" applyBorder="1" applyFont="1">
      <alignment horizontal="center" readingOrder="0" shrinkToFit="0" vertical="top" wrapText="0"/>
    </xf>
    <xf borderId="14" fillId="0" fontId="2" numFmtId="3" xfId="0" applyAlignment="1" applyBorder="1" applyFont="1" applyNumberFormat="1">
      <alignment vertical="top"/>
    </xf>
    <xf borderId="9" fillId="0" fontId="4" numFmtId="0" xfId="0" applyBorder="1" applyFont="1"/>
    <xf borderId="14" fillId="0" fontId="11" numFmtId="3" xfId="0" applyAlignment="1" applyBorder="1" applyFont="1" applyNumberFormat="1">
      <alignment horizontal="right" readingOrder="0" shrinkToFit="0" vertical="top" wrapText="0"/>
    </xf>
    <xf borderId="9" fillId="0" fontId="11" numFmtId="0" xfId="0" applyAlignment="1" applyBorder="1" applyFont="1">
      <alignment horizontal="center" shrinkToFit="0" vertical="top" wrapText="0"/>
    </xf>
    <xf borderId="14" fillId="0" fontId="12" numFmtId="3" xfId="0" applyAlignment="1" applyBorder="1" applyFont="1" applyNumberFormat="1">
      <alignment horizontal="right" vertical="top"/>
    </xf>
    <xf borderId="9" fillId="0" fontId="2" numFmtId="0" xfId="0" applyAlignment="1" applyBorder="1" applyFont="1">
      <alignment horizontal="center" shrinkToFit="0" vertical="top" wrapText="0"/>
    </xf>
    <xf borderId="14" fillId="0" fontId="2" numFmtId="3" xfId="0" applyAlignment="1" applyBorder="1" applyFont="1" applyNumberFormat="1">
      <alignment horizontal="right" readingOrder="0" vertical="top"/>
    </xf>
    <xf borderId="10" fillId="11" fontId="0" numFmtId="0" xfId="0" applyAlignment="1" applyBorder="1" applyFill="1" applyFont="1">
      <alignment horizontal="left" readingOrder="0" shrinkToFit="0" vertical="top" wrapText="1"/>
    </xf>
    <xf borderId="14" fillId="0" fontId="0" numFmtId="0" xfId="0" applyAlignment="1" applyBorder="1" applyFont="1">
      <alignment horizontal="center" readingOrder="0" shrinkToFit="0" vertical="top" wrapText="0"/>
    </xf>
    <xf borderId="5" fillId="0" fontId="11" numFmtId="0" xfId="0" applyAlignment="1" applyBorder="1" applyFont="1">
      <alignment horizontal="center" readingOrder="0" shrinkToFit="0" vertical="top" wrapText="0"/>
    </xf>
    <xf borderId="10" fillId="11" fontId="0" numFmtId="0" xfId="0" applyAlignment="1" applyBorder="1" applyFont="1">
      <alignment horizontal="center" readingOrder="0" shrinkToFit="0" vertical="top" wrapText="1"/>
    </xf>
    <xf borderId="14" fillId="0" fontId="0" numFmtId="0" xfId="0" applyAlignment="1" applyBorder="1" applyFont="1">
      <alignment horizontal="center" vertical="top"/>
    </xf>
    <xf borderId="14" fillId="0" fontId="13" numFmtId="3" xfId="0" applyAlignment="1" applyBorder="1" applyFont="1" applyNumberFormat="1">
      <alignment horizontal="right" vertical="top"/>
    </xf>
    <xf borderId="14" fillId="0" fontId="0" numFmtId="0" xfId="0" applyAlignment="1" applyBorder="1" applyFont="1">
      <alignment shrinkToFit="0" vertical="top" wrapText="0"/>
    </xf>
    <xf borderId="10" fillId="11" fontId="0" numFmtId="0" xfId="0" applyAlignment="1" applyBorder="1" applyFont="1">
      <alignment horizontal="center" readingOrder="0" vertical="top"/>
    </xf>
    <xf borderId="14" fillId="2" fontId="0" numFmtId="0" xfId="0" applyAlignment="1" applyBorder="1" applyFont="1">
      <alignment horizontal="center" readingOrder="0" shrinkToFit="0" vertical="top" wrapText="0"/>
    </xf>
    <xf borderId="11" fillId="11" fontId="0" numFmtId="3" xfId="0" applyAlignment="1" applyBorder="1" applyFont="1" applyNumberFormat="1">
      <alignment horizontal="right" readingOrder="0" shrinkToFit="0" vertical="top" wrapText="0"/>
    </xf>
    <xf borderId="14" fillId="11" fontId="12" numFmtId="3" xfId="0" applyAlignment="1" applyBorder="1" applyFont="1" applyNumberFormat="1">
      <alignment horizontal="right" readingOrder="0" vertical="top"/>
    </xf>
    <xf borderId="14" fillId="0" fontId="12" numFmtId="3" xfId="0" applyAlignment="1" applyBorder="1" applyFont="1" applyNumberFormat="1">
      <alignment horizontal="right" readingOrder="0" shrinkToFit="0" vertical="top" wrapText="0"/>
    </xf>
    <xf borderId="14" fillId="0" fontId="7" numFmtId="3" xfId="0" applyAlignment="1" applyBorder="1" applyFont="1" applyNumberFormat="1">
      <alignment horizontal="right" readingOrder="0" shrinkToFit="0" vertical="top" wrapText="0"/>
    </xf>
    <xf borderId="11" fillId="11" fontId="5" numFmtId="3" xfId="0" applyAlignment="1" applyBorder="1" applyFont="1" applyNumberFormat="1">
      <alignment horizontal="right" readingOrder="0" vertical="top"/>
    </xf>
    <xf borderId="14" fillId="11" fontId="12" numFmtId="3" xfId="0" applyAlignment="1" applyBorder="1" applyFont="1" applyNumberFormat="1">
      <alignment horizontal="right" vertical="top"/>
    </xf>
    <xf borderId="9" fillId="0" fontId="11" numFmtId="0" xfId="0" applyAlignment="1" applyBorder="1" applyFont="1">
      <alignment horizontal="center" readingOrder="0" shrinkToFit="0" vertical="top" wrapText="0"/>
    </xf>
    <xf borderId="9" fillId="0" fontId="5" numFmtId="0" xfId="0" applyAlignment="1" applyBorder="1" applyFont="1">
      <alignment horizontal="center" shrinkToFit="0" vertical="top" wrapText="0"/>
    </xf>
    <xf borderId="15" fillId="12" fontId="0" numFmtId="0" xfId="0" applyAlignment="1" applyBorder="1" applyFill="1" applyFont="1">
      <alignment horizontal="left" readingOrder="0" shrinkToFit="0" vertical="top" wrapText="1"/>
    </xf>
    <xf borderId="14" fillId="11" fontId="5" numFmtId="3" xfId="0" applyAlignment="1" applyBorder="1" applyFont="1" applyNumberFormat="1">
      <alignment horizontal="right" vertical="top"/>
    </xf>
    <xf borderId="14" fillId="12" fontId="0" numFmtId="0" xfId="0" applyAlignment="1" applyBorder="1" applyFont="1">
      <alignment horizontal="center" readingOrder="0" vertical="top"/>
    </xf>
    <xf borderId="14" fillId="12" fontId="0" numFmtId="0" xfId="0" applyAlignment="1" applyBorder="1" applyFont="1">
      <alignment horizontal="center" readingOrder="0" shrinkToFit="0" vertical="top" wrapText="0"/>
    </xf>
    <xf borderId="14" fillId="11" fontId="0" numFmtId="3" xfId="0" applyAlignment="1" applyBorder="1" applyFont="1" applyNumberFormat="1">
      <alignment horizontal="right" readingOrder="0" shrinkToFit="0" vertical="top" wrapText="0"/>
    </xf>
    <xf borderId="11" fillId="2" fontId="0" numFmtId="0" xfId="0" applyAlignment="1" applyBorder="1" applyFont="1">
      <alignment horizontal="center" readingOrder="0" shrinkToFit="0" vertical="top" wrapText="0"/>
    </xf>
    <xf borderId="14" fillId="11" fontId="2" numFmtId="3" xfId="0" applyAlignment="1" applyBorder="1" applyFont="1" applyNumberFormat="1">
      <alignment horizontal="right" vertical="top"/>
    </xf>
    <xf borderId="10" fillId="0" fontId="2" numFmtId="0" xfId="0" applyAlignment="1" applyBorder="1" applyFont="1">
      <alignment horizontal="center" readingOrder="0" vertical="top"/>
    </xf>
    <xf borderId="14" fillId="11" fontId="12" numFmtId="3" xfId="0" applyAlignment="1" applyBorder="1" applyFont="1" applyNumberFormat="1">
      <alignment horizontal="right" readingOrder="0" shrinkToFit="0" vertical="top" wrapText="0"/>
    </xf>
    <xf borderId="10" fillId="0" fontId="11" numFmtId="0" xfId="0" applyAlignment="1" applyBorder="1" applyFont="1">
      <alignment horizontal="left" readingOrder="0" shrinkToFit="0" vertical="top" wrapText="1"/>
    </xf>
    <xf borderId="10" fillId="0" fontId="11" numFmtId="0" xfId="0" applyAlignment="1" applyBorder="1" applyFont="1">
      <alignment horizontal="center" readingOrder="0" shrinkToFit="0" vertical="top" wrapText="1"/>
    </xf>
    <xf borderId="11" fillId="0" fontId="0" numFmtId="0" xfId="0" applyAlignment="1" applyBorder="1" applyFont="1">
      <alignment horizontal="center" readingOrder="0" shrinkToFit="0" vertical="top" wrapText="0"/>
    </xf>
    <xf borderId="9" fillId="0" fontId="2" numFmtId="0" xfId="0" applyAlignment="1" applyBorder="1" applyFont="1">
      <alignment horizontal="center" shrinkToFit="0" vertical="top" wrapText="0"/>
    </xf>
    <xf borderId="11" fillId="0" fontId="13" numFmtId="3" xfId="0" applyAlignment="1" applyBorder="1" applyFont="1" applyNumberFormat="1">
      <alignment horizontal="right" readingOrder="0" shrinkToFit="0" vertical="top" wrapText="0"/>
    </xf>
    <xf borderId="11" fillId="0" fontId="2" numFmtId="3" xfId="0" applyAlignment="1" applyBorder="1" applyFont="1" applyNumberFormat="1">
      <alignment horizontal="right" readingOrder="0" shrinkToFit="0" vertical="top" wrapText="0"/>
    </xf>
    <xf borderId="15" fillId="12" fontId="11" numFmtId="0" xfId="0" applyAlignment="1" applyBorder="1" applyFont="1">
      <alignment horizontal="left" readingOrder="0" shrinkToFit="0" vertical="top" wrapText="1"/>
    </xf>
    <xf borderId="10" fillId="11" fontId="0" numFmtId="0" xfId="0" applyAlignment="1" applyBorder="1" applyFont="1">
      <alignment horizontal="center" readingOrder="0" shrinkToFit="0" vertical="top" wrapText="0"/>
    </xf>
    <xf borderId="14" fillId="12" fontId="11" numFmtId="0" xfId="0" applyAlignment="1" applyBorder="1" applyFont="1">
      <alignment horizontal="center" readingOrder="0" vertical="top"/>
    </xf>
    <xf borderId="10" fillId="0" fontId="2" numFmtId="0" xfId="0" applyAlignment="1" applyBorder="1" applyFont="1">
      <alignment horizontal="center" readingOrder="0" shrinkToFit="0" vertical="top" wrapText="0"/>
    </xf>
    <xf borderId="14" fillId="12" fontId="11" numFmtId="0" xfId="0" applyAlignment="1" applyBorder="1" applyFont="1">
      <alignment horizontal="center" readingOrder="0" shrinkToFit="0" vertical="top" wrapText="0"/>
    </xf>
    <xf borderId="14" fillId="11" fontId="11" numFmtId="3" xfId="0" applyAlignment="1" applyBorder="1" applyFont="1" applyNumberFormat="1">
      <alignment horizontal="right" readingOrder="0" shrinkToFit="0" vertical="top" wrapText="0"/>
    </xf>
    <xf borderId="14" fillId="11" fontId="13" numFmtId="3" xfId="0" applyAlignment="1" applyBorder="1" applyFont="1" applyNumberFormat="1">
      <alignment horizontal="right" vertical="top"/>
    </xf>
    <xf borderId="11" fillId="11" fontId="5" numFmtId="3" xfId="0" applyAlignment="1" applyBorder="1" applyFont="1" applyNumberFormat="1">
      <alignment horizontal="right" vertical="top"/>
    </xf>
    <xf borderId="14" fillId="11" fontId="11" numFmtId="3" xfId="0" applyAlignment="1" applyBorder="1" applyFont="1" applyNumberFormat="1">
      <alignment horizontal="right" vertical="top"/>
    </xf>
    <xf borderId="14" fillId="11" fontId="5" numFmtId="3" xfId="0" applyAlignment="1" applyBorder="1" applyFont="1" applyNumberFormat="1">
      <alignment vertical="top"/>
    </xf>
    <xf borderId="14" fillId="0" fontId="7" numFmtId="0" xfId="0" applyBorder="1" applyFont="1"/>
    <xf borderId="0" fillId="0" fontId="7" numFmtId="0" xfId="0" applyFont="1"/>
    <xf borderId="14" fillId="12" fontId="0" numFmtId="0" xfId="0" applyAlignment="1" applyBorder="1" applyFont="1">
      <alignment horizontal="center" vertical="top"/>
    </xf>
    <xf borderId="14" fillId="12" fontId="0" numFmtId="0" xfId="0" applyAlignment="1" applyBorder="1" applyFont="1">
      <alignment shrinkToFit="0" vertical="top" wrapText="0"/>
    </xf>
    <xf borderId="14" fillId="11" fontId="0" numFmtId="0" xfId="0" applyAlignment="1" applyBorder="1" applyFont="1">
      <alignment horizontal="right" shrinkToFit="0" vertical="top" wrapText="0"/>
    </xf>
    <xf borderId="14" fillId="11" fontId="0" numFmtId="3" xfId="0" applyAlignment="1" applyBorder="1" applyFont="1" applyNumberFormat="1">
      <alignment horizontal="right" readingOrder="0" vertical="top"/>
    </xf>
    <xf borderId="14" fillId="11" fontId="5" numFmtId="0" xfId="0" applyAlignment="1" applyBorder="1" applyFont="1">
      <alignment horizontal="right" vertical="top"/>
    </xf>
    <xf borderId="14" fillId="0" fontId="1" numFmtId="0" xfId="0" applyAlignment="1" applyBorder="1" applyFont="1">
      <alignment readingOrder="0"/>
    </xf>
    <xf borderId="14" fillId="11" fontId="0" numFmtId="3" xfId="0" applyAlignment="1" applyBorder="1" applyFont="1" applyNumberFormat="1">
      <alignment horizontal="right" vertical="top"/>
    </xf>
    <xf borderId="14" fillId="11" fontId="5" numFmtId="0" xfId="0" applyAlignment="1" applyBorder="1" applyFont="1">
      <alignment vertical="top"/>
    </xf>
    <xf borderId="11" fillId="0" fontId="11" numFmtId="0" xfId="0" applyAlignment="1" applyBorder="1" applyFont="1">
      <alignment horizontal="center" shrinkToFit="0" vertical="top" wrapText="0"/>
    </xf>
    <xf borderId="11" fillId="0" fontId="2" numFmtId="0" xfId="0" applyAlignment="1" applyBorder="1" applyFont="1">
      <alignment horizontal="center" shrinkToFit="0" vertical="top" wrapText="0"/>
    </xf>
    <xf borderId="14" fillId="12" fontId="0" numFmtId="0" xfId="0" applyAlignment="1" applyBorder="1" applyFont="1">
      <alignment horizontal="center" readingOrder="0" shrinkToFit="0" vertical="top" wrapText="1"/>
    </xf>
    <xf borderId="14" fillId="11" fontId="11" numFmtId="3" xfId="0" applyAlignment="1" applyBorder="1" applyFont="1" applyNumberFormat="1">
      <alignment horizontal="right" readingOrder="0" vertical="top"/>
    </xf>
    <xf borderId="11" fillId="0" fontId="0" numFmtId="0" xfId="0" applyAlignment="1" applyBorder="1" applyFont="1">
      <alignment shrinkToFit="0" vertical="top" wrapText="0"/>
    </xf>
    <xf borderId="13" fillId="0" fontId="2" numFmtId="0" xfId="0" applyAlignment="1" applyBorder="1" applyFont="1">
      <alignment horizontal="center" readingOrder="0" shrinkToFit="0" vertical="top" wrapText="0"/>
    </xf>
    <xf borderId="10" fillId="0" fontId="11" numFmtId="3" xfId="0" applyAlignment="1" applyBorder="1" applyFont="1" applyNumberFormat="1">
      <alignment horizontal="right" readingOrder="0" shrinkToFit="0" vertical="top" wrapText="0"/>
    </xf>
    <xf borderId="10" fillId="0" fontId="13" numFmtId="3" xfId="0" applyAlignment="1" applyBorder="1" applyFont="1" applyNumberFormat="1">
      <alignment horizontal="right" readingOrder="0" shrinkToFit="0" vertical="top" wrapText="0"/>
    </xf>
    <xf borderId="10" fillId="0" fontId="2" numFmtId="3" xfId="0" applyAlignment="1" applyBorder="1" applyFont="1" applyNumberFormat="1">
      <alignment horizontal="right" readingOrder="0" shrinkToFit="0" vertical="top" wrapText="0"/>
    </xf>
    <xf borderId="10" fillId="0" fontId="11" numFmtId="0" xfId="0" applyAlignment="1" applyBorder="1" applyFont="1">
      <alignment horizontal="center" shrinkToFit="0" vertical="top" wrapText="1"/>
    </xf>
    <xf borderId="13" fillId="11" fontId="0" numFmtId="0" xfId="0" applyAlignment="1" applyBorder="1" applyFont="1">
      <alignment horizontal="left" readingOrder="0" shrinkToFit="0" vertical="top" wrapText="1"/>
    </xf>
    <xf borderId="9" fillId="11" fontId="0" numFmtId="3" xfId="0" applyAlignment="1" applyBorder="1" applyFont="1" applyNumberFormat="1">
      <alignment horizontal="right" readingOrder="0" shrinkToFit="0" vertical="top" wrapText="0"/>
    </xf>
    <xf borderId="14" fillId="11" fontId="5" numFmtId="3" xfId="0" applyAlignment="1" applyBorder="1" applyFont="1" applyNumberFormat="1">
      <alignment horizontal="right" readingOrder="0" shrinkToFit="0" vertical="top" wrapText="0"/>
    </xf>
    <xf borderId="9" fillId="0" fontId="11" numFmtId="0" xfId="0" applyAlignment="1" applyBorder="1" applyFont="1">
      <alignment horizontal="center" shrinkToFit="0" vertical="top" wrapText="0"/>
    </xf>
    <xf borderId="15" fillId="11" fontId="0" numFmtId="0" xfId="0" applyAlignment="1" applyBorder="1" applyFont="1">
      <alignment horizontal="left" readingOrder="0" shrinkToFit="0" vertical="top" wrapText="1"/>
    </xf>
    <xf borderId="11" fillId="0" fontId="2" numFmtId="0" xfId="0" applyAlignment="1" applyBorder="1" applyFont="1">
      <alignment horizontal="center" shrinkToFit="0" vertical="top" wrapText="0"/>
    </xf>
    <xf borderId="11" fillId="0" fontId="11" numFmtId="0" xfId="0" applyAlignment="1" applyBorder="1" applyFont="1">
      <alignment horizontal="center" readingOrder="0" vertical="top"/>
    </xf>
    <xf borderId="11" fillId="0" fontId="11" numFmtId="0" xfId="0" applyAlignment="1" applyBorder="1" applyFont="1">
      <alignment horizontal="center" shrinkToFit="0" vertical="top" wrapText="0"/>
    </xf>
    <xf borderId="11" fillId="0" fontId="2" numFmtId="0" xfId="0" applyAlignment="1" applyBorder="1" applyFont="1">
      <alignment horizontal="center" readingOrder="0" vertical="top"/>
    </xf>
    <xf borderId="0" fillId="11" fontId="0" numFmtId="0" xfId="0" applyAlignment="1" applyFont="1">
      <alignment horizontal="left" readingOrder="0" shrinkToFit="0" vertical="top" wrapText="1"/>
    </xf>
    <xf borderId="9" fillId="11" fontId="0" numFmtId="0" xfId="0" applyAlignment="1" applyBorder="1" applyFont="1">
      <alignment horizontal="center" readingOrder="0" shrinkToFit="0" vertical="top" wrapText="1"/>
    </xf>
    <xf borderId="13" fillId="11" fontId="0" numFmtId="0" xfId="0" applyAlignment="1" applyBorder="1" applyFont="1">
      <alignment horizontal="center" readingOrder="0" vertical="top"/>
    </xf>
    <xf borderId="8" fillId="12" fontId="3" numFmtId="0" xfId="0" applyBorder="1" applyFont="1"/>
    <xf borderId="12" fillId="12" fontId="3" numFmtId="0" xfId="0" applyBorder="1" applyFont="1"/>
    <xf borderId="16" fillId="12" fontId="3" numFmtId="0" xfId="0" applyAlignment="1" applyBorder="1" applyFont="1">
      <alignment horizontal="center" readingOrder="0"/>
    </xf>
    <xf borderId="16" fillId="12" fontId="3" numFmtId="0" xfId="0" applyBorder="1" applyFont="1"/>
    <xf borderId="15" fillId="12" fontId="3" numFmtId="0" xfId="0" applyBorder="1" applyFont="1"/>
    <xf borderId="14" fillId="12" fontId="3" numFmtId="3" xfId="0" applyBorder="1" applyFont="1" applyNumberFormat="1"/>
    <xf borderId="14" fillId="12" fontId="14" numFmtId="3" xfId="0" applyAlignment="1" applyBorder="1" applyFont="1" applyNumberFormat="1">
      <alignment horizontal="right" vertical="top"/>
    </xf>
    <xf borderId="14" fillId="12" fontId="15" numFmtId="3" xfId="0" applyAlignment="1" applyBorder="1" applyFont="1" applyNumberFormat="1">
      <alignment horizontal="right" vertical="top"/>
    </xf>
    <xf borderId="14" fillId="0" fontId="11" numFmtId="0" xfId="0" applyAlignment="1" applyBorder="1" applyFont="1">
      <alignment vertical="top"/>
    </xf>
    <xf borderId="14" fillId="12" fontId="15" numFmtId="3" xfId="0" applyAlignment="1" applyBorder="1" applyFont="1" applyNumberFormat="1">
      <alignment horizontal="right"/>
    </xf>
    <xf borderId="14" fillId="0" fontId="11" numFmtId="0" xfId="0" applyAlignment="1" applyBorder="1" applyFont="1">
      <alignment shrinkToFit="0" vertical="top" wrapText="0"/>
    </xf>
    <xf borderId="0" fillId="0" fontId="3" numFmtId="0" xfId="0" applyFont="1"/>
    <xf borderId="5" fillId="0" fontId="1" numFmtId="0" xfId="0" applyAlignment="1" applyBorder="1" applyFont="1">
      <alignment horizontal="center" readingOrder="0" shrinkToFit="0" vertical="top" wrapText="1"/>
    </xf>
    <xf borderId="9" fillId="0" fontId="0" numFmtId="0" xfId="0" applyAlignment="1" applyBorder="1" applyFont="1">
      <alignment horizontal="center" shrinkToFit="0" vertical="top" wrapText="0"/>
    </xf>
    <xf borderId="14" fillId="11" fontId="0" numFmtId="0" xfId="0" applyAlignment="1" applyBorder="1" applyFont="1">
      <alignment horizontal="center" readingOrder="0" vertical="top"/>
    </xf>
    <xf borderId="14" fillId="11" fontId="0" numFmtId="0" xfId="0" applyAlignment="1" applyBorder="1" applyFont="1">
      <alignment horizontal="center" readingOrder="0" shrinkToFit="0" vertical="top" wrapText="0"/>
    </xf>
    <xf borderId="14" fillId="11" fontId="0" numFmtId="0" xfId="0" applyAlignment="1" applyBorder="1" applyFont="1">
      <alignment horizontal="center" vertical="top"/>
    </xf>
    <xf borderId="14" fillId="11" fontId="0" numFmtId="0" xfId="0" applyAlignment="1" applyBorder="1" applyFont="1">
      <alignment horizontal="center" shrinkToFit="0" vertical="top" wrapText="0"/>
    </xf>
    <xf borderId="14" fillId="11" fontId="0" numFmtId="0" xfId="0" applyAlignment="1" applyBorder="1" applyFont="1">
      <alignment horizontal="center" readingOrder="0" shrinkToFit="0" vertical="top" wrapText="1"/>
    </xf>
    <xf borderId="13" fillId="0" fontId="0" numFmtId="0" xfId="0" applyAlignment="1" applyBorder="1" applyFont="1">
      <alignment horizontal="center" shrinkToFit="0" vertical="top" wrapText="0"/>
    </xf>
    <xf borderId="13" fillId="0" fontId="5" numFmtId="0" xfId="0" applyAlignment="1" applyBorder="1" applyFont="1">
      <alignment horizontal="center" shrinkToFit="0" vertical="top" wrapText="0"/>
    </xf>
    <xf borderId="10" fillId="0" fontId="0" numFmtId="0" xfId="0" applyAlignment="1" applyBorder="1" applyFont="1">
      <alignment horizontal="center" shrinkToFit="0" vertical="top" wrapText="0"/>
    </xf>
    <xf borderId="10" fillId="0" fontId="5" numFmtId="0" xfId="0" applyAlignment="1" applyBorder="1" applyFont="1">
      <alignment horizontal="center" shrinkToFit="0" vertical="top" wrapText="0"/>
    </xf>
    <xf borderId="14" fillId="0" fontId="1" numFmtId="0" xfId="0" applyAlignment="1" applyBorder="1" applyFont="1">
      <alignment readingOrder="0" vertical="top"/>
    </xf>
    <xf borderId="9" fillId="0" fontId="2" numFmtId="0" xfId="0" applyAlignment="1" applyBorder="1" applyFont="1">
      <alignment horizontal="center" readingOrder="0" shrinkToFit="0" vertical="top" wrapText="0"/>
    </xf>
    <xf borderId="14" fillId="0" fontId="11" numFmtId="0" xfId="0" applyAlignment="1" applyBorder="1" applyFont="1">
      <alignment horizontal="center" vertical="top"/>
    </xf>
    <xf borderId="14" fillId="0" fontId="11" numFmtId="0" xfId="0" applyAlignment="1" applyBorder="1" applyFont="1">
      <alignment horizontal="left" readingOrder="0" vertical="top"/>
    </xf>
    <xf borderId="11" fillId="0" fontId="0" numFmtId="0" xfId="0" applyAlignment="1" applyBorder="1" applyFont="1">
      <alignment horizontal="center" shrinkToFit="0" vertical="top" wrapText="0"/>
    </xf>
    <xf borderId="5" fillId="0" fontId="0" numFmtId="0" xfId="0" applyAlignment="1" applyBorder="1" applyFont="1">
      <alignment horizontal="center" readingOrder="0" shrinkToFit="0" vertical="top" wrapText="0"/>
    </xf>
    <xf borderId="11" fillId="0" fontId="5" numFmtId="0" xfId="0" applyAlignment="1" applyBorder="1" applyFont="1">
      <alignment horizontal="center" shrinkToFit="0" vertical="top" wrapText="0"/>
    </xf>
    <xf borderId="11" fillId="0" fontId="11" numFmtId="0" xfId="0" applyAlignment="1" applyBorder="1" applyFont="1">
      <alignment horizontal="center" readingOrder="0" shrinkToFit="0" vertical="top" wrapText="0"/>
    </xf>
    <xf borderId="17" fillId="12" fontId="3" numFmtId="0" xfId="0" applyBorder="1" applyFont="1"/>
    <xf borderId="14" fillId="0" fontId="11" numFmtId="0" xfId="0" applyAlignment="1" applyBorder="1" applyFont="1">
      <alignment horizontal="left" readingOrder="0" shrinkToFit="0" vertical="top" wrapText="0"/>
    </xf>
    <xf borderId="14" fillId="12" fontId="15" numFmtId="3" xfId="0" applyAlignment="1" applyBorder="1" applyFont="1" applyNumberFormat="1">
      <alignment vertical="top"/>
    </xf>
    <xf borderId="13" fillId="0" fontId="11" numFmtId="0" xfId="0" applyAlignment="1" applyBorder="1" applyFont="1">
      <alignment horizontal="left" readingOrder="0" shrinkToFit="0" vertical="top" wrapText="0"/>
    </xf>
    <xf borderId="13" fillId="0" fontId="0" numFmtId="0" xfId="0" applyAlignment="1" applyBorder="1" applyFont="1">
      <alignment horizontal="center" readingOrder="0" shrinkToFit="0" vertical="top" wrapText="0"/>
    </xf>
    <xf borderId="13" fillId="0" fontId="0" numFmtId="0" xfId="0" applyAlignment="1" applyBorder="1" applyFont="1">
      <alignment horizontal="center" readingOrder="0" vertical="top"/>
    </xf>
    <xf borderId="14" fillId="12" fontId="14" numFmtId="3" xfId="0" applyBorder="1" applyFont="1" applyNumberFormat="1"/>
    <xf borderId="14" fillId="12" fontId="15" numFmtId="3" xfId="0" applyBorder="1" applyFont="1" applyNumberFormat="1"/>
    <xf borderId="0" fillId="0" fontId="1" numFmtId="0" xfId="0" applyAlignment="1" applyFont="1">
      <alignment shrinkToFit="0" wrapText="1"/>
    </xf>
    <xf borderId="4" fillId="5" fontId="7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horizontal="center" readingOrder="0" shrinkToFit="0" wrapText="1"/>
    </xf>
    <xf borderId="7" fillId="5" fontId="7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wrapText="1"/>
    </xf>
    <xf borderId="5" fillId="0" fontId="7" numFmtId="0" xfId="0" applyAlignment="1" applyBorder="1" applyFont="1">
      <alignment horizontal="center" readingOrder="0" vertical="top"/>
    </xf>
    <xf borderId="14" fillId="0" fontId="2" numFmtId="0" xfId="0" applyAlignment="1" applyBorder="1" applyFont="1">
      <alignment horizontal="center" vertical="top"/>
    </xf>
    <xf borderId="16" fillId="0" fontId="7" numFmtId="0" xfId="0" applyAlignment="1" applyBorder="1" applyFont="1">
      <alignment horizontal="left" readingOrder="0" shrinkToFit="0" vertical="top" wrapText="1"/>
    </xf>
    <xf borderId="14" fillId="0" fontId="7" numFmtId="0" xfId="0" applyAlignment="1" applyBorder="1" applyFont="1">
      <alignment horizontal="center" readingOrder="0" shrinkToFit="0" vertical="top" wrapText="1"/>
    </xf>
    <xf borderId="10" fillId="0" fontId="7" numFmtId="0" xfId="0" applyAlignment="1" applyBorder="1" applyFont="1">
      <alignment horizontal="center" shrinkToFit="0" vertical="top" wrapText="1"/>
    </xf>
    <xf borderId="14" fillId="0" fontId="1" numFmtId="0" xfId="0" applyAlignment="1" applyBorder="1" applyFont="1">
      <alignment horizontal="left" shrinkToFit="0" vertical="top" wrapText="1"/>
    </xf>
    <xf borderId="14" fillId="0" fontId="16" numFmtId="0" xfId="0" applyAlignment="1" applyBorder="1" applyFont="1">
      <alignment shrinkToFit="0" vertical="top" wrapText="1"/>
    </xf>
    <xf borderId="9" fillId="0" fontId="7" numFmtId="0" xfId="0" applyAlignment="1" applyBorder="1" applyFont="1">
      <alignment horizontal="center" vertical="top"/>
    </xf>
    <xf borderId="12" fillId="11" fontId="1" numFmtId="0" xfId="0" applyAlignment="1" applyBorder="1" applyFont="1">
      <alignment horizontal="left" readingOrder="0" shrinkToFit="0" vertical="top" wrapText="1"/>
    </xf>
    <xf borderId="11" fillId="11" fontId="0" numFmtId="0" xfId="0" applyAlignment="1" applyBorder="1" applyFont="1">
      <alignment horizontal="center" readingOrder="0" shrinkToFit="0" vertical="top" wrapText="1"/>
    </xf>
    <xf borderId="11" fillId="0" fontId="1" numFmtId="0" xfId="0" applyAlignment="1" applyBorder="1" applyFont="1">
      <alignment horizontal="left" readingOrder="0" shrinkToFit="0" vertical="top" wrapText="1"/>
    </xf>
    <xf borderId="11" fillId="11" fontId="1" numFmtId="3" xfId="0" applyAlignment="1" applyBorder="1" applyFont="1" applyNumberFormat="1">
      <alignment horizontal="right" readingOrder="0" shrinkToFit="0" vertical="top" wrapText="0"/>
    </xf>
    <xf borderId="14" fillId="0" fontId="16" numFmtId="0" xfId="0" applyAlignment="1" applyBorder="1" applyFont="1">
      <alignment horizontal="left" readingOrder="0" shrinkToFit="0" vertical="top" wrapText="1"/>
    </xf>
    <xf borderId="11" fillId="0" fontId="7" numFmtId="0" xfId="0" applyAlignment="1" applyBorder="1" applyFont="1">
      <alignment horizontal="center" vertical="top"/>
    </xf>
    <xf borderId="10" fillId="0" fontId="7" numFmtId="0" xfId="0" applyAlignment="1" applyBorder="1" applyFont="1">
      <alignment horizontal="left" readingOrder="0" shrinkToFit="0" vertical="top" wrapText="1"/>
    </xf>
    <xf borderId="10" fillId="0" fontId="7" numFmtId="0" xfId="0" applyAlignment="1" applyBorder="1" applyFont="1">
      <alignment horizontal="center" readingOrder="0" shrinkToFit="0" vertical="top" wrapText="1"/>
    </xf>
    <xf borderId="11" fillId="0" fontId="1" numFmtId="0" xfId="0" applyAlignment="1" applyBorder="1" applyFont="1">
      <alignment horizontal="left" shrinkToFit="0" vertical="top" wrapText="1"/>
    </xf>
    <xf borderId="9" fillId="0" fontId="7" numFmtId="0" xfId="0" applyAlignment="1" applyBorder="1" applyFont="1">
      <alignment horizontal="center" shrinkToFit="0" vertical="top" wrapText="0"/>
    </xf>
    <xf borderId="11" fillId="0" fontId="7" numFmtId="0" xfId="0" applyAlignment="1" applyBorder="1" applyFont="1">
      <alignment horizontal="center" shrinkToFit="0" vertical="top" wrapText="0"/>
    </xf>
    <xf borderId="5" fillId="0" fontId="7" numFmtId="0" xfId="0" applyAlignment="1" applyBorder="1" applyFont="1">
      <alignment horizontal="center" readingOrder="0" shrinkToFit="0" vertical="top" wrapText="0"/>
    </xf>
    <xf borderId="14" fillId="0" fontId="2" numFmtId="0" xfId="0" applyAlignment="1" applyBorder="1" applyFont="1">
      <alignment horizontal="center" shrinkToFit="0" vertical="top" wrapText="0"/>
    </xf>
    <xf borderId="10" fillId="0" fontId="0" numFmtId="0" xfId="0" applyAlignment="1" applyBorder="1" applyFont="1">
      <alignment horizontal="center" shrinkToFit="0" vertical="top" wrapText="1"/>
    </xf>
    <xf borderId="14" fillId="0" fontId="17" numFmtId="0" xfId="0" applyBorder="1" applyFont="1"/>
    <xf borderId="10" fillId="11" fontId="16" numFmtId="0" xfId="0" applyAlignment="1" applyBorder="1" applyFont="1">
      <alignment horizontal="center" readingOrder="0" shrinkToFit="0" wrapText="1"/>
    </xf>
    <xf borderId="13" fillId="11" fontId="0" numFmtId="0" xfId="0" applyAlignment="1" applyBorder="1" applyFont="1">
      <alignment horizontal="center" readingOrder="0" shrinkToFit="0" vertical="top" wrapText="1"/>
    </xf>
    <xf borderId="9" fillId="0" fontId="1" numFmtId="0" xfId="0" applyAlignment="1" applyBorder="1" applyFont="1">
      <alignment horizontal="left" readingOrder="0" shrinkToFit="0" vertical="top" wrapText="1"/>
    </xf>
    <xf borderId="9" fillId="11" fontId="1" numFmtId="3" xfId="0" applyAlignment="1" applyBorder="1" applyFont="1" applyNumberFormat="1">
      <alignment horizontal="right" readingOrder="0" shrinkToFit="0" vertical="top" wrapText="0"/>
    </xf>
    <xf borderId="14" fillId="11" fontId="0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right"/>
    </xf>
    <xf borderId="14" fillId="11" fontId="1" numFmtId="3" xfId="0" applyAlignment="1" applyBorder="1" applyFont="1" applyNumberFormat="1">
      <alignment horizontal="right" readingOrder="0" shrinkToFit="0" vertical="top" wrapText="0"/>
    </xf>
    <xf borderId="14" fillId="0" fontId="17" numFmtId="0" xfId="0" applyAlignment="1" applyBorder="1" applyFont="1">
      <alignment horizontal="left" readingOrder="0" shrinkToFit="0" vertical="top" wrapText="1"/>
    </xf>
    <xf borderId="15" fillId="0" fontId="7" numFmtId="0" xfId="0" applyAlignment="1" applyBorder="1" applyFont="1">
      <alignment horizontal="center" readingOrder="0" shrinkToFit="0" vertical="top" wrapText="1"/>
    </xf>
    <xf borderId="15" fillId="0" fontId="0" numFmtId="0" xfId="0" applyAlignment="1" applyBorder="1" applyFont="1">
      <alignment horizontal="center" shrinkToFit="0" vertical="top" wrapText="1"/>
    </xf>
    <xf borderId="15" fillId="0" fontId="7" numFmtId="0" xfId="0" applyAlignment="1" applyBorder="1" applyFont="1">
      <alignment horizontal="left" readingOrder="0" shrinkToFit="0" vertical="top" wrapText="1"/>
    </xf>
    <xf borderId="15" fillId="0" fontId="0" numFmtId="0" xfId="0" applyAlignment="1" applyBorder="1" applyFont="1">
      <alignment horizontal="center" readingOrder="0" shrinkToFit="0" vertical="top" wrapText="1"/>
    </xf>
    <xf borderId="10" fillId="0" fontId="7" numFmtId="0" xfId="0" applyAlignment="1" applyBorder="1" applyFont="1">
      <alignment horizontal="center" readingOrder="0" vertical="top"/>
    </xf>
    <xf borderId="14" fillId="0" fontId="1" numFmtId="0" xfId="0" applyAlignment="1" applyBorder="1" applyFont="1">
      <alignment horizontal="center" shrinkToFit="0" vertical="top" wrapText="0"/>
    </xf>
    <xf borderId="10" fillId="0" fontId="7" numFmtId="3" xfId="0" applyAlignment="1" applyBorder="1" applyFont="1" applyNumberFormat="1">
      <alignment horizontal="right" readingOrder="0" shrinkToFit="0" vertical="top" wrapText="0"/>
    </xf>
    <xf borderId="11" fillId="0" fontId="1" numFmtId="0" xfId="0" applyAlignment="1" applyBorder="1" applyFont="1">
      <alignment horizontal="center" readingOrder="0" shrinkToFit="0" vertical="top" wrapText="0"/>
    </xf>
    <xf borderId="14" fillId="11" fontId="12" numFmtId="3" xfId="0" applyAlignment="1" applyBorder="1" applyFont="1" applyNumberFormat="1">
      <alignment vertical="top"/>
    </xf>
    <xf borderId="14" fillId="11" fontId="12" numFmtId="3" xfId="0" applyAlignment="1" applyBorder="1" applyFont="1" applyNumberFormat="1">
      <alignment horizontal="center" readingOrder="0" vertical="top"/>
    </xf>
    <xf borderId="14" fillId="11" fontId="12" numFmtId="3" xfId="0" applyAlignment="1" applyBorder="1" applyFont="1" applyNumberFormat="1">
      <alignment readingOrder="0" vertical="top"/>
    </xf>
    <xf borderId="10" fillId="11" fontId="1" numFmtId="0" xfId="0" applyAlignment="1" applyBorder="1" applyFont="1">
      <alignment horizontal="left" readingOrder="0" shrinkToFit="0" vertical="top" wrapText="1"/>
    </xf>
    <xf borderId="12" fillId="0" fontId="1" numFmtId="0" xfId="0" applyAlignment="1" applyBorder="1" applyFont="1">
      <alignment horizontal="center" readingOrder="0" shrinkToFit="0" vertical="top" wrapText="1"/>
    </xf>
    <xf borderId="11" fillId="0" fontId="7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horizontal="center" shrinkToFit="0" vertical="top" wrapText="0"/>
    </xf>
    <xf borderId="13" fillId="11" fontId="1" numFmtId="0" xfId="0" applyAlignment="1" applyBorder="1" applyFont="1">
      <alignment horizontal="left" readingOrder="0" shrinkToFit="0" vertical="top" wrapText="1"/>
    </xf>
    <xf borderId="11" fillId="11" fontId="5" numFmtId="3" xfId="0" applyAlignment="1" applyBorder="1" applyFont="1" applyNumberFormat="1">
      <alignment readingOrder="0" vertical="top"/>
    </xf>
    <xf borderId="14" fillId="11" fontId="0" numFmtId="3" xfId="0" applyAlignment="1" applyBorder="1" applyFont="1" applyNumberFormat="1">
      <alignment readingOrder="0" vertical="top"/>
    </xf>
    <xf borderId="14" fillId="11" fontId="0" numFmtId="3" xfId="0" applyAlignment="1" applyBorder="1" applyFont="1" applyNumberFormat="1">
      <alignment vertical="top"/>
    </xf>
    <xf borderId="12" fillId="0" fontId="0" numFmtId="0" xfId="0" applyAlignment="1" applyBorder="1" applyFont="1">
      <alignment horizontal="center" readingOrder="0" shrinkToFit="0" vertical="top" wrapText="1"/>
    </xf>
    <xf borderId="11" fillId="0" fontId="0" numFmtId="0" xfId="0" applyAlignment="1" applyBorder="1" applyFont="1">
      <alignment horizontal="center" shrinkToFit="0" vertical="top" wrapText="0"/>
    </xf>
    <xf borderId="15" fillId="0" fontId="0" numFmtId="0" xfId="0" applyAlignment="1" applyBorder="1" applyFont="1">
      <alignment horizontal="center" shrinkToFit="0" vertical="bottom" wrapText="1"/>
    </xf>
    <xf borderId="10" fillId="0" fontId="0" numFmtId="0" xfId="0" applyAlignment="1" applyBorder="1" applyFont="1">
      <alignment horizontal="center" shrinkToFit="0" vertical="top" wrapText="0"/>
    </xf>
    <xf quotePrefix="1" borderId="10" fillId="11" fontId="0" numFmtId="0" xfId="0" applyAlignment="1" applyBorder="1" applyFont="1">
      <alignment horizontal="center" readingOrder="0" shrinkToFit="0" vertical="top" wrapText="1"/>
    </xf>
    <xf borderId="10" fillId="11" fontId="1" numFmtId="3" xfId="0" applyAlignment="1" applyBorder="1" applyFont="1" applyNumberFormat="1">
      <alignment horizontal="right" readingOrder="0" shrinkToFit="0" vertical="top" wrapText="0"/>
    </xf>
    <xf borderId="14" fillId="0" fontId="11" numFmtId="0" xfId="0" applyAlignment="1" applyBorder="1" applyFont="1">
      <alignment horizontal="center" readingOrder="0" shrinkToFit="0" vertical="top" wrapText="1"/>
    </xf>
    <xf borderId="10" fillId="11" fontId="5" numFmtId="3" xfId="0" applyAlignment="1" applyBorder="1" applyFont="1" applyNumberFormat="1">
      <alignment vertical="top"/>
    </xf>
    <xf borderId="9" fillId="0" fontId="11" numFmtId="0" xfId="0" applyAlignment="1" applyBorder="1" applyFont="1">
      <alignment horizontal="center" shrinkToFit="0" vertical="bottom" wrapText="0"/>
    </xf>
    <xf borderId="9" fillId="0" fontId="2" numFmtId="0" xfId="0" applyAlignment="1" applyBorder="1" applyFont="1">
      <alignment horizontal="center" shrinkToFit="0" vertical="bottom" wrapText="0"/>
    </xf>
    <xf borderId="14" fillId="11" fontId="0" numFmtId="3" xfId="0" applyAlignment="1" applyBorder="1" applyFont="1" applyNumberFormat="1">
      <alignment horizontal="center" readingOrder="0" vertical="top"/>
    </xf>
    <xf borderId="9" fillId="0" fontId="7" numFmtId="0" xfId="0" applyAlignment="1" applyBorder="1" applyFont="1">
      <alignment horizontal="center" shrinkToFit="0" vertical="top" wrapText="0"/>
    </xf>
    <xf borderId="9" fillId="0" fontId="2" numFmtId="0" xfId="0" applyAlignment="1" applyBorder="1" applyFont="1">
      <alignment horizontal="center" shrinkToFit="0" vertical="bottom" wrapText="0"/>
    </xf>
    <xf borderId="11" fillId="0" fontId="7" numFmtId="0" xfId="0" applyAlignment="1" applyBorder="1" applyFont="1">
      <alignment horizontal="center" shrinkToFit="0" vertical="top" wrapText="0"/>
    </xf>
    <xf borderId="11" fillId="0" fontId="11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horizontal="center" shrinkToFit="0" vertical="bottom" wrapText="0"/>
    </xf>
    <xf borderId="14" fillId="11" fontId="1" numFmtId="3" xfId="0" applyAlignment="1" applyBorder="1" applyFont="1" applyNumberFormat="1">
      <alignment horizontal="right" vertical="top"/>
    </xf>
    <xf borderId="11" fillId="11" fontId="12" numFmtId="3" xfId="0" applyAlignment="1" applyBorder="1" applyFont="1" applyNumberFormat="1">
      <alignment readingOrder="0" vertical="top"/>
    </xf>
    <xf borderId="10" fillId="11" fontId="0" numFmtId="0" xfId="0" applyAlignment="1" applyBorder="1" applyFont="1">
      <alignment horizontal="left" readingOrder="0" shrinkToFit="0" vertical="bottom" wrapText="1"/>
    </xf>
    <xf borderId="11" fillId="11" fontId="12" numFmtId="3" xfId="0" applyAlignment="1" applyBorder="1" applyFont="1" applyNumberFormat="1">
      <alignment vertical="top"/>
    </xf>
    <xf borderId="10" fillId="11" fontId="0" numFmtId="0" xfId="0" applyAlignment="1" applyBorder="1" applyFont="1">
      <alignment horizontal="center" readingOrder="0" shrinkToFit="0" wrapText="1"/>
    </xf>
    <xf borderId="11" fillId="11" fontId="0" numFmtId="3" xfId="0" applyAlignment="1" applyBorder="1" applyFont="1" applyNumberFormat="1">
      <alignment readingOrder="0" vertical="top"/>
    </xf>
    <xf borderId="10" fillId="11" fontId="0" numFmtId="0" xfId="0" applyAlignment="1" applyBorder="1" applyFont="1">
      <alignment horizontal="center" readingOrder="0" shrinkToFit="0" wrapText="0"/>
    </xf>
    <xf borderId="11" fillId="11" fontId="5" numFmtId="0" xfId="0" applyAlignment="1" applyBorder="1" applyFont="1">
      <alignment vertical="top"/>
    </xf>
    <xf borderId="11" fillId="0" fontId="0" numFmtId="0" xfId="0" applyAlignment="1" applyBorder="1" applyFont="1">
      <alignment horizontal="center" readingOrder="0" shrinkToFit="0" wrapText="1"/>
    </xf>
    <xf borderId="11" fillId="11" fontId="0" numFmtId="3" xfId="0" applyAlignment="1" applyBorder="1" applyFont="1" applyNumberFormat="1">
      <alignment horizontal="right" readingOrder="0" shrinkToFit="0" wrapText="0"/>
    </xf>
    <xf borderId="9" fillId="0" fontId="7" numFmtId="0" xfId="0" applyAlignment="1" applyBorder="1" applyFont="1">
      <alignment horizontal="center" readingOrder="0" shrinkToFit="0" vertical="top" wrapText="0"/>
    </xf>
    <xf borderId="10" fillId="11" fontId="7" numFmtId="0" xfId="0" applyAlignment="1" applyBorder="1" applyFont="1">
      <alignment horizontal="center" readingOrder="0" vertical="top"/>
    </xf>
    <xf borderId="17" fillId="0" fontId="2" numFmtId="0" xfId="0" applyAlignment="1" applyBorder="1" applyFont="1">
      <alignment horizontal="center" readingOrder="0" shrinkToFit="0" vertical="top" wrapText="0"/>
    </xf>
    <xf borderId="10" fillId="0" fontId="0" numFmtId="0" xfId="0" applyAlignment="1" applyBorder="1" applyFont="1">
      <alignment horizontal="center" shrinkToFit="0" vertical="bottom" wrapText="1"/>
    </xf>
    <xf borderId="5" fillId="11" fontId="0" numFmtId="0" xfId="0" applyAlignment="1" applyBorder="1" applyFont="1">
      <alignment horizontal="left" readingOrder="0" shrinkToFit="0" vertical="top" wrapText="1"/>
    </xf>
    <xf borderId="11" fillId="0" fontId="11" numFmtId="0" xfId="0" applyAlignment="1" applyBorder="1" applyFont="1">
      <alignment horizontal="center" readingOrder="0" shrinkToFit="0" vertical="top" wrapText="1"/>
    </xf>
    <xf borderId="11" fillId="11" fontId="7" numFmtId="3" xfId="0" applyAlignment="1" applyBorder="1" applyFont="1" applyNumberFormat="1">
      <alignment horizontal="right" readingOrder="0" shrinkToFit="0" vertical="top" wrapText="0"/>
    </xf>
    <xf borderId="11" fillId="11" fontId="13" numFmtId="3" xfId="0" applyAlignment="1" applyBorder="1" applyFont="1" applyNumberFormat="1">
      <alignment horizontal="right" readingOrder="0" shrinkToFit="0" vertical="top" wrapText="0"/>
    </xf>
    <xf borderId="10" fillId="11" fontId="2" numFmtId="3" xfId="0" applyAlignment="1" applyBorder="1" applyFont="1" applyNumberFormat="1">
      <alignment horizontal="right" readingOrder="0" shrinkToFit="0" vertical="top" wrapText="0"/>
    </xf>
    <xf borderId="11" fillId="11" fontId="2" numFmtId="3" xfId="0" applyAlignment="1" applyBorder="1" applyFont="1" applyNumberFormat="1">
      <alignment horizontal="right" readingOrder="0" shrinkToFit="0" vertical="top" wrapText="0"/>
    </xf>
    <xf borderId="11" fillId="11" fontId="0" numFmtId="0" xfId="0" applyAlignment="1" applyBorder="1" applyFont="1">
      <alignment horizontal="left" readingOrder="0" shrinkToFit="0" vertical="top" wrapText="1"/>
    </xf>
    <xf borderId="10" fillId="0" fontId="0" numFmtId="0" xfId="0" applyAlignment="1" applyBorder="1" applyFont="1">
      <alignment horizontal="center" readingOrder="0" shrinkToFit="0" vertical="top" wrapText="1"/>
    </xf>
    <xf borderId="9" fillId="0" fontId="0" numFmtId="0" xfId="0" applyAlignment="1" applyBorder="1" applyFont="1">
      <alignment horizontal="left" vertical="top"/>
    </xf>
    <xf borderId="9" fillId="0" fontId="5" numFmtId="0" xfId="0" applyAlignment="1" applyBorder="1" applyFont="1">
      <alignment horizontal="left" vertical="top"/>
    </xf>
    <xf borderId="11" fillId="11" fontId="5" numFmtId="3" xfId="0" applyAlignment="1" applyBorder="1" applyFont="1" applyNumberFormat="1">
      <alignment vertical="top"/>
    </xf>
    <xf borderId="11" fillId="0" fontId="0" numFmtId="0" xfId="0" applyAlignment="1" applyBorder="1" applyFont="1">
      <alignment vertical="top"/>
    </xf>
    <xf borderId="11" fillId="0" fontId="5" numFmtId="0" xfId="0" applyAlignment="1" applyBorder="1" applyFont="1">
      <alignment vertical="top"/>
    </xf>
    <xf borderId="15" fillId="0" fontId="11" numFmtId="0" xfId="0" applyAlignment="1" applyBorder="1" applyFont="1">
      <alignment horizontal="left" readingOrder="0" shrinkToFit="0" vertical="top" wrapText="0"/>
    </xf>
    <xf borderId="14" fillId="11" fontId="18" numFmtId="3" xfId="0" applyAlignment="1" applyBorder="1" applyFont="1" applyNumberFormat="1">
      <alignment horizontal="right" readingOrder="0" shrinkToFit="0" vertical="top" wrapText="0"/>
    </xf>
    <xf borderId="14" fillId="0" fontId="13" numFmtId="3" xfId="0" applyAlignment="1" applyBorder="1" applyFont="1" applyNumberFormat="1">
      <alignment vertical="top"/>
    </xf>
    <xf borderId="14" fillId="0" fontId="16" numFmtId="0" xfId="0" applyAlignment="1" applyBorder="1" applyFont="1">
      <alignment readingOrder="0" shrinkToFit="0" vertical="top" wrapText="1"/>
    </xf>
    <xf borderId="11" fillId="0" fontId="11" numFmtId="0" xfId="0" applyAlignment="1" applyBorder="1" applyFont="1">
      <alignment horizontal="center" shrinkToFit="0" vertical="bottom" wrapText="0"/>
    </xf>
    <xf borderId="14" fillId="0" fontId="2" numFmtId="3" xfId="0" applyAlignment="1" applyBorder="1" applyFont="1" applyNumberFormat="1">
      <alignment readingOrder="0" vertical="top"/>
    </xf>
    <xf borderId="14" fillId="0" fontId="13" numFmtId="3" xfId="0" applyAlignment="1" applyBorder="1" applyFont="1" applyNumberFormat="1">
      <alignment readingOrder="0" vertical="top"/>
    </xf>
    <xf borderId="10" fillId="0" fontId="0" numFmtId="0" xfId="0" applyAlignment="1" applyBorder="1" applyFont="1">
      <alignment horizontal="center" shrinkToFit="0" vertical="bottom" wrapText="1"/>
    </xf>
    <xf borderId="15" fillId="11" fontId="0" numFmtId="0" xfId="0" applyAlignment="1" applyBorder="1" applyFont="1">
      <alignment horizontal="left" readingOrder="0" vertical="top"/>
    </xf>
    <xf borderId="11" fillId="11" fontId="1" numFmtId="3" xfId="0" applyAlignment="1" applyBorder="1" applyFont="1" applyNumberFormat="1">
      <alignment horizontal="right" shrinkToFit="0" vertical="top" wrapText="0"/>
    </xf>
    <xf borderId="9" fillId="0" fontId="11" numFmtId="0" xfId="0" applyAlignment="1" applyBorder="1" applyFont="1">
      <alignment horizontal="center" shrinkToFit="0" vertical="bottom" wrapText="0"/>
    </xf>
    <xf borderId="14" fillId="0" fontId="1" numFmtId="0" xfId="0" applyAlignment="1" applyBorder="1" applyFont="1">
      <alignment shrinkToFit="0" wrapText="1"/>
    </xf>
    <xf borderId="14" fillId="11" fontId="5" numFmtId="3" xfId="0" applyAlignment="1" applyBorder="1" applyFont="1" applyNumberFormat="1">
      <alignment readingOrder="0" vertical="top"/>
    </xf>
    <xf borderId="14" fillId="11" fontId="2" numFmtId="0" xfId="0" applyAlignment="1" applyBorder="1" applyFont="1">
      <alignment vertical="top"/>
    </xf>
    <xf borderId="16" fillId="12" fontId="3" numFmtId="0" xfId="0" applyAlignment="1" applyBorder="1" applyFont="1">
      <alignment horizontal="center" readingOrder="0" shrinkToFit="0" wrapText="1"/>
    </xf>
    <xf borderId="16" fillId="12" fontId="3" numFmtId="0" xfId="0" applyAlignment="1" applyBorder="1" applyFont="1">
      <alignment shrinkToFit="0" wrapText="1"/>
    </xf>
    <xf borderId="15" fillId="12" fontId="3" numFmtId="0" xfId="0" applyAlignment="1" applyBorder="1" applyFont="1">
      <alignment shrinkToFit="0" wrapText="1"/>
    </xf>
    <xf borderId="15" fillId="0" fontId="11" numFmtId="0" xfId="0" applyAlignment="1" applyBorder="1" applyFont="1">
      <alignment horizontal="left" readingOrder="0" vertical="top"/>
    </xf>
    <xf borderId="14" fillId="0" fontId="12" numFmtId="3" xfId="0" applyAlignment="1" applyBorder="1" applyFont="1" applyNumberFormat="1">
      <alignment vertical="top"/>
    </xf>
    <xf borderId="14" fillId="0" fontId="5" numFmtId="3" xfId="0" applyAlignment="1" applyBorder="1" applyFont="1" applyNumberFormat="1">
      <alignment readingOrder="0" vertical="top"/>
    </xf>
    <xf borderId="6" fillId="0" fontId="11" numFmtId="0" xfId="0" applyAlignment="1" applyBorder="1" applyFont="1">
      <alignment horizontal="left" readingOrder="0" vertical="top"/>
    </xf>
    <xf borderId="15" fillId="0" fontId="11" numFmtId="0" xfId="0" applyAlignment="1" applyBorder="1" applyFont="1">
      <alignment horizontal="center" shrinkToFit="0" vertical="top" wrapText="1"/>
    </xf>
    <xf borderId="15" fillId="0" fontId="11" numFmtId="0" xfId="0" applyAlignment="1" applyBorder="1" applyFont="1">
      <alignment vertical="top"/>
    </xf>
    <xf borderId="5" fillId="0" fontId="0" numFmtId="0" xfId="0" applyAlignment="1" applyBorder="1" applyFont="1">
      <alignment horizontal="center" readingOrder="0" vertical="top"/>
    </xf>
    <xf borderId="15" fillId="0" fontId="11" numFmtId="3" xfId="0" applyAlignment="1" applyBorder="1" applyFont="1" applyNumberFormat="1">
      <alignment horizontal="right" readingOrder="0" shrinkToFit="0" vertical="top" wrapText="0"/>
    </xf>
    <xf borderId="5" fillId="0" fontId="11" numFmtId="3" xfId="0" applyAlignment="1" applyBorder="1" applyFont="1" applyNumberFormat="1">
      <alignment horizontal="right" readingOrder="0" shrinkToFit="0" vertical="top" wrapText="0"/>
    </xf>
    <xf borderId="15" fillId="0" fontId="13" numFmtId="3" xfId="0" applyAlignment="1" applyBorder="1" applyFont="1" applyNumberFormat="1">
      <alignment horizontal="right" readingOrder="0" shrinkToFit="0" vertical="top" wrapText="0"/>
    </xf>
    <xf borderId="5" fillId="0" fontId="13" numFmtId="3" xfId="0" applyAlignment="1" applyBorder="1" applyFont="1" applyNumberFormat="1">
      <alignment horizontal="right" readingOrder="0" shrinkToFit="0" vertical="top" wrapText="0"/>
    </xf>
    <xf borderId="15" fillId="0" fontId="2" numFmtId="3" xfId="0" applyAlignment="1" applyBorder="1" applyFont="1" applyNumberFormat="1">
      <alignment horizontal="right" readingOrder="0" shrinkToFit="0" vertical="top" wrapText="0"/>
    </xf>
    <xf borderId="5" fillId="2" fontId="11" numFmtId="0" xfId="0" applyAlignment="1" applyBorder="1" applyFont="1">
      <alignment horizontal="center" readingOrder="0" vertical="top"/>
    </xf>
    <xf borderId="9" fillId="0" fontId="0" numFmtId="0" xfId="0" applyAlignment="1" applyBorder="1" applyFont="1">
      <alignment horizontal="center" readingOrder="0" shrinkToFit="0" vertical="top" wrapText="1"/>
    </xf>
    <xf borderId="5" fillId="2" fontId="2" numFmtId="0" xfId="0" applyAlignment="1" applyBorder="1" applyFont="1">
      <alignment horizontal="center" readingOrder="0" vertical="top"/>
    </xf>
    <xf borderId="16" fillId="0" fontId="0" numFmtId="0" xfId="0" applyAlignment="1" applyBorder="1" applyFont="1">
      <alignment horizontal="center" readingOrder="0" shrinkToFit="0" vertical="top" wrapText="1"/>
    </xf>
    <xf borderId="5" fillId="2" fontId="0" numFmtId="0" xfId="0" applyAlignment="1" applyBorder="1" applyFont="1">
      <alignment horizontal="center" readingOrder="0" shrinkToFit="0" vertical="top" wrapText="0"/>
    </xf>
    <xf borderId="5" fillId="2" fontId="11" numFmtId="3" xfId="0" applyAlignment="1" applyBorder="1" applyFont="1" applyNumberFormat="1">
      <alignment horizontal="right" readingOrder="0" shrinkToFit="0" vertical="top" wrapText="0"/>
    </xf>
    <xf borderId="5" fillId="0" fontId="12" numFmtId="3" xfId="0" applyAlignment="1" applyBorder="1" applyFont="1" applyNumberFormat="1">
      <alignment vertical="top"/>
    </xf>
    <xf borderId="15" fillId="11" fontId="0" numFmtId="0" xfId="0" applyAlignment="1" applyBorder="1" applyFont="1">
      <alignment horizontal="center" readingOrder="0" shrinkToFit="0" vertical="top" wrapText="1"/>
    </xf>
    <xf borderId="4" fillId="0" fontId="12" numFmtId="3" xfId="0" applyAlignment="1" applyBorder="1" applyFont="1" applyNumberFormat="1">
      <alignment vertical="top"/>
    </xf>
    <xf borderId="15" fillId="11" fontId="0" numFmtId="0" xfId="0" applyAlignment="1" applyBorder="1" applyFont="1">
      <alignment horizontal="center" readingOrder="0" vertical="top"/>
    </xf>
    <xf borderId="5" fillId="0" fontId="5" numFmtId="3" xfId="0" applyAlignment="1" applyBorder="1" applyFont="1" applyNumberFormat="1">
      <alignment vertical="top"/>
    </xf>
    <xf borderId="18" fillId="0" fontId="2" numFmtId="3" xfId="0" applyAlignment="1" applyBorder="1" applyFont="1" applyNumberFormat="1">
      <alignment vertical="top"/>
    </xf>
    <xf borderId="5" fillId="0" fontId="2" numFmtId="3" xfId="0" applyAlignment="1" applyBorder="1" applyFont="1" applyNumberFormat="1">
      <alignment vertical="top"/>
    </xf>
    <xf borderId="15" fillId="0" fontId="1" numFmtId="0" xfId="0" applyBorder="1" applyFont="1"/>
    <xf borderId="11" fillId="2" fontId="11" numFmtId="0" xfId="0" applyAlignment="1" applyBorder="1" applyFont="1">
      <alignment horizontal="center" vertical="top"/>
    </xf>
    <xf borderId="11" fillId="2" fontId="2" numFmtId="0" xfId="0" applyAlignment="1" applyBorder="1" applyFont="1">
      <alignment horizontal="center" vertical="top"/>
    </xf>
    <xf borderId="11" fillId="0" fontId="0" numFmtId="0" xfId="0" applyAlignment="1" applyBorder="1" applyFont="1">
      <alignment horizontal="center" vertical="top"/>
    </xf>
    <xf borderId="11" fillId="2" fontId="0" numFmtId="0" xfId="0" applyAlignment="1" applyBorder="1" applyFont="1">
      <alignment horizontal="center" shrinkToFit="0" vertical="top" wrapText="0"/>
    </xf>
    <xf borderId="11" fillId="2" fontId="11" numFmtId="3" xfId="0" applyAlignment="1" applyBorder="1" applyFont="1" applyNumberFormat="1">
      <alignment horizontal="right" shrinkToFit="0" vertical="top" wrapText="0"/>
    </xf>
    <xf borderId="11" fillId="0" fontId="12" numFmtId="3" xfId="0" applyAlignment="1" applyBorder="1" applyFont="1" applyNumberFormat="1">
      <alignment vertical="top"/>
    </xf>
    <xf borderId="8" fillId="0" fontId="12" numFmtId="3" xfId="0" applyAlignment="1" applyBorder="1" applyFont="1" applyNumberFormat="1">
      <alignment vertical="top"/>
    </xf>
    <xf borderId="11" fillId="0" fontId="5" numFmtId="3" xfId="0" applyAlignment="1" applyBorder="1" applyFont="1" applyNumberFormat="1">
      <alignment vertical="top"/>
    </xf>
    <xf borderId="8" fillId="0" fontId="2" numFmtId="0" xfId="0" applyAlignment="1" applyBorder="1" applyFont="1">
      <alignment vertical="top"/>
    </xf>
    <xf borderId="11" fillId="0" fontId="2" numFmtId="0" xfId="0" applyAlignment="1" applyBorder="1" applyFont="1">
      <alignment vertical="top"/>
    </xf>
    <xf borderId="10" fillId="0" fontId="11" numFmtId="0" xfId="0" applyAlignment="1" applyBorder="1" applyFont="1">
      <alignment horizontal="left" readingOrder="0" vertical="top"/>
    </xf>
    <xf borderId="11" fillId="0" fontId="2" numFmtId="3" xfId="0" applyAlignment="1" applyBorder="1" applyFont="1" applyNumberFormat="1">
      <alignment vertical="top"/>
    </xf>
    <xf borderId="15" fillId="0" fontId="11" numFmtId="0" xfId="0" applyAlignment="1" applyBorder="1" applyFont="1">
      <alignment horizontal="center" vertical="top"/>
    </xf>
    <xf borderId="4" fillId="0" fontId="11" numFmtId="0" xfId="0" applyAlignment="1" applyBorder="1" applyFont="1">
      <alignment horizontal="center" readingOrder="0" shrinkToFit="0" vertical="top" wrapText="0"/>
    </xf>
    <xf borderId="7" fillId="0" fontId="2" numFmtId="0" xfId="0" applyAlignment="1" applyBorder="1" applyFont="1">
      <alignment horizontal="center" readingOrder="0" shrinkToFit="0" vertical="top" wrapText="0"/>
    </xf>
    <xf borderId="5" fillId="0" fontId="13" numFmtId="3" xfId="0" applyAlignment="1" applyBorder="1" applyFont="1" applyNumberFormat="1">
      <alignment vertical="top"/>
    </xf>
    <xf borderId="5" fillId="0" fontId="13" numFmtId="3" xfId="0" applyAlignment="1" applyBorder="1" applyFont="1" applyNumberFormat="1">
      <alignment readingOrder="0" vertical="top"/>
    </xf>
    <xf borderId="8" fillId="2" fontId="11" numFmtId="0" xfId="0" applyAlignment="1" applyBorder="1" applyFont="1">
      <alignment horizontal="center" readingOrder="0" vertical="top"/>
    </xf>
    <xf borderId="11" fillId="2" fontId="2" numFmtId="0" xfId="0" applyAlignment="1" applyBorder="1" applyFont="1">
      <alignment horizontal="center" readingOrder="0" vertical="top"/>
    </xf>
    <xf borderId="12" fillId="2" fontId="2" numFmtId="0" xfId="0" applyAlignment="1" applyBorder="1" applyFont="1">
      <alignment horizontal="center" readingOrder="0" vertical="top"/>
    </xf>
    <xf borderId="5" fillId="11" fontId="0" numFmtId="0" xfId="0" applyAlignment="1" applyBorder="1" applyFont="1">
      <alignment horizontal="center" readingOrder="0" vertical="top"/>
    </xf>
    <xf borderId="5" fillId="11" fontId="0" numFmtId="0" xfId="0" applyAlignment="1" applyBorder="1" applyFont="1">
      <alignment horizontal="center" readingOrder="0" shrinkToFit="0" vertical="top" wrapText="0"/>
    </xf>
    <xf borderId="5" fillId="11" fontId="11" numFmtId="3" xfId="0" applyAlignment="1" applyBorder="1" applyFont="1" applyNumberFormat="1">
      <alignment horizontal="right" readingOrder="0" shrinkToFit="0" vertical="top" wrapText="0"/>
    </xf>
    <xf borderId="5" fillId="11" fontId="13" numFmtId="3" xfId="0" applyAlignment="1" applyBorder="1" applyFont="1" applyNumberFormat="1">
      <alignment vertical="top"/>
    </xf>
    <xf borderId="11" fillId="11" fontId="2" numFmtId="3" xfId="0" applyAlignment="1" applyBorder="1" applyFont="1" applyNumberFormat="1">
      <alignment vertical="top"/>
    </xf>
    <xf borderId="11" fillId="0" fontId="11" numFmtId="0" xfId="0" applyAlignment="1" applyBorder="1" applyFont="1">
      <alignment horizontal="center" vertical="top"/>
    </xf>
    <xf borderId="5" fillId="11" fontId="0" numFmtId="3" xfId="0" applyAlignment="1" applyBorder="1" applyFont="1" applyNumberFormat="1">
      <alignment readingOrder="0" vertical="top"/>
    </xf>
    <xf borderId="10" fillId="11" fontId="0" numFmtId="3" xfId="0" applyAlignment="1" applyBorder="1" applyFont="1" applyNumberFormat="1">
      <alignment horizontal="right" readingOrder="0" shrinkToFit="0" vertical="top" wrapText="0"/>
    </xf>
    <xf borderId="5" fillId="11" fontId="5" numFmtId="3" xfId="0" applyAlignment="1" applyBorder="1" applyFont="1" applyNumberFormat="1">
      <alignment vertical="top"/>
    </xf>
    <xf borderId="14" fillId="11" fontId="7" numFmtId="0" xfId="0" applyBorder="1" applyFont="1"/>
    <xf borderId="14" fillId="11" fontId="1" numFmtId="0" xfId="0" applyAlignment="1" applyBorder="1" applyFont="1">
      <alignment readingOrder="0" shrinkToFit="0" vertical="top" wrapText="1"/>
    </xf>
    <xf borderId="9" fillId="2" fontId="11" numFmtId="0" xfId="0" applyAlignment="1" applyBorder="1" applyFont="1">
      <alignment horizontal="center" readingOrder="0" vertical="top"/>
    </xf>
    <xf borderId="9" fillId="2" fontId="2" numFmtId="0" xfId="0" applyAlignment="1" applyBorder="1" applyFont="1">
      <alignment horizontal="center" readingOrder="0" vertical="top"/>
    </xf>
    <xf borderId="14" fillId="12" fontId="14" numFmtId="3" xfId="0" applyAlignment="1" applyBorder="1" applyFont="1" applyNumberFormat="1">
      <alignment vertical="top"/>
    </xf>
    <xf borderId="18" fillId="2" fontId="2" numFmtId="0" xfId="0" applyAlignment="1" applyBorder="1" applyFont="1">
      <alignment horizontal="center" readingOrder="0" vertical="top"/>
    </xf>
    <xf borderId="5" fillId="2" fontId="11" numFmtId="0" xfId="0" applyAlignment="1" applyBorder="1" applyFont="1">
      <alignment horizontal="left" readingOrder="0" vertical="top"/>
    </xf>
    <xf borderId="11" fillId="2" fontId="0" numFmtId="0" xfId="0" applyAlignment="1" applyBorder="1" applyFont="1">
      <alignment horizontal="left" readingOrder="0" shrinkToFit="0" vertical="top" wrapText="1"/>
    </xf>
    <xf borderId="14" fillId="2" fontId="11" numFmtId="3" xfId="0" applyAlignment="1" applyBorder="1" applyFont="1" applyNumberFormat="1">
      <alignment horizontal="right" readingOrder="0" shrinkToFit="0" vertical="top" wrapText="0"/>
    </xf>
    <xf borderId="14" fillId="2" fontId="12" numFmtId="3" xfId="0" applyAlignment="1" applyBorder="1" applyFont="1" applyNumberFormat="1">
      <alignment vertical="top"/>
    </xf>
    <xf borderId="14" fillId="2" fontId="5" numFmtId="3" xfId="0" applyAlignment="1" applyBorder="1" applyFont="1" applyNumberFormat="1">
      <alignment vertical="top"/>
    </xf>
    <xf borderId="14" fillId="2" fontId="12" numFmtId="3" xfId="0" applyAlignment="1" applyBorder="1" applyFont="1" applyNumberFormat="1">
      <alignment readingOrder="0" vertical="top"/>
    </xf>
    <xf borderId="14" fillId="2" fontId="2" numFmtId="0" xfId="0" applyAlignment="1" applyBorder="1" applyFont="1">
      <alignment vertical="top"/>
    </xf>
    <xf borderId="14" fillId="2" fontId="1" numFmtId="0" xfId="0" applyBorder="1" applyFont="1"/>
    <xf borderId="10" fillId="11" fontId="11" numFmtId="0" xfId="0" applyAlignment="1" applyBorder="1" applyFont="1">
      <alignment horizontal="left" readingOrder="0" vertical="top"/>
    </xf>
    <xf borderId="11" fillId="11" fontId="0" numFmtId="0" xfId="0" applyAlignment="1" applyBorder="1" applyFont="1">
      <alignment horizontal="center" readingOrder="0" vertical="top"/>
    </xf>
    <xf borderId="11" fillId="11" fontId="0" numFmtId="0" xfId="0" applyAlignment="1" applyBorder="1" applyFont="1">
      <alignment horizontal="center" readingOrder="0" shrinkToFit="0" vertical="top" wrapText="0"/>
    </xf>
    <xf borderId="11" fillId="11" fontId="11" numFmtId="3" xfId="0" applyAlignment="1" applyBorder="1" applyFont="1" applyNumberFormat="1">
      <alignment horizontal="right" readingOrder="0" shrinkToFit="0" vertical="top" wrapText="0"/>
    </xf>
    <xf borderId="11" fillId="11" fontId="13" numFmtId="3" xfId="0" applyAlignment="1" applyBorder="1" applyFont="1" applyNumberFormat="1">
      <alignment readingOrder="0" vertical="top"/>
    </xf>
    <xf borderId="14" fillId="11" fontId="1" numFmtId="0" xfId="0" applyBorder="1" applyFont="1"/>
    <xf borderId="6" fillId="0" fontId="11" numFmtId="0" xfId="0" applyAlignment="1" applyBorder="1" applyFont="1">
      <alignment horizontal="left" readingOrder="0" shrinkToFit="0" vertical="top" wrapText="0"/>
    </xf>
    <xf borderId="4" fillId="0" fontId="2" numFmtId="0" xfId="0" applyAlignment="1" applyBorder="1" applyFont="1">
      <alignment horizontal="center" readingOrder="0" shrinkToFit="0" vertical="top" wrapText="0"/>
    </xf>
    <xf borderId="5" fillId="0" fontId="11" numFmtId="0" xfId="0" applyAlignment="1" applyBorder="1" applyFont="1">
      <alignment horizontal="left" readingOrder="0" vertical="top"/>
    </xf>
    <xf borderId="12" fillId="0" fontId="0" numFmtId="0" xfId="0" applyAlignment="1" applyBorder="1" applyFont="1">
      <alignment horizontal="center" readingOrder="0" vertical="top"/>
    </xf>
    <xf borderId="8" fillId="0" fontId="2" numFmtId="0" xfId="0" applyAlignment="1" applyBorder="1" applyFont="1">
      <alignment horizontal="center" shrinkToFit="0" vertical="top" wrapText="0"/>
    </xf>
    <xf borderId="11" fillId="0" fontId="11" numFmtId="0" xfId="0" applyAlignment="1" applyBorder="1" applyFont="1">
      <alignment shrinkToFit="0" vertical="top" wrapText="0"/>
    </xf>
    <xf borderId="11" fillId="0" fontId="11" numFmtId="3" xfId="0" applyAlignment="1" applyBorder="1" applyFont="1" applyNumberFormat="1">
      <alignment horizontal="right" shrinkToFit="0" vertical="top" wrapText="0"/>
    </xf>
    <xf borderId="10" fillId="0" fontId="11" numFmtId="0" xfId="0" applyAlignment="1" applyBorder="1" applyFont="1">
      <alignment horizontal="left" readingOrder="0" shrinkToFit="0" vertical="top" wrapText="0"/>
    </xf>
    <xf borderId="14" fillId="0" fontId="0" numFmtId="0" xfId="0" applyAlignment="1" applyBorder="1" applyFont="1">
      <alignment horizontal="center" shrinkToFit="0" vertical="top" wrapText="1"/>
    </xf>
    <xf borderId="14" fillId="0" fontId="0" numFmtId="0" xfId="0" applyAlignment="1" applyBorder="1" applyFont="1">
      <alignment horizontal="center" vertical="top"/>
    </xf>
    <xf borderId="11" fillId="0" fontId="13" numFmtId="3" xfId="0" applyAlignment="1" applyBorder="1" applyFont="1" applyNumberFormat="1">
      <alignment vertical="top"/>
    </xf>
    <xf borderId="14" fillId="2" fontId="7" numFmtId="0" xfId="0" applyAlignment="1" applyBorder="1" applyFont="1">
      <alignment horizontal="center" readingOrder="0" vertical="top"/>
    </xf>
    <xf borderId="10" fillId="11" fontId="1" numFmtId="0" xfId="0" applyAlignment="1" applyBorder="1" applyFont="1">
      <alignment horizontal="left" readingOrder="0" vertical="top"/>
    </xf>
    <xf borderId="11" fillId="11" fontId="1" numFmtId="0" xfId="0" applyAlignment="1" applyBorder="1" applyFont="1">
      <alignment horizontal="center" readingOrder="0" shrinkToFit="0" vertical="top" wrapText="0"/>
    </xf>
    <xf borderId="10" fillId="11" fontId="7" numFmtId="3" xfId="0" applyAlignment="1" applyBorder="1" applyFont="1" applyNumberFormat="1">
      <alignment horizontal="right" readingOrder="0" shrinkToFit="0" vertical="top" wrapText="0"/>
    </xf>
    <xf borderId="11" fillId="11" fontId="2" numFmtId="0" xfId="0" applyAlignment="1" applyBorder="1" applyFont="1">
      <alignment vertical="top"/>
    </xf>
    <xf borderId="15" fillId="2" fontId="7" numFmtId="0" xfId="0" applyAlignment="1" applyBorder="1" applyFont="1">
      <alignment horizontal="left" readingOrder="0" vertical="top"/>
    </xf>
    <xf borderId="10" fillId="0" fontId="0" numFmtId="0" xfId="0" applyAlignment="1" applyBorder="1" applyFont="1">
      <alignment horizontal="center" readingOrder="0" vertical="top"/>
    </xf>
    <xf borderId="14" fillId="2" fontId="1" numFmtId="0" xfId="0" applyAlignment="1" applyBorder="1" applyFont="1">
      <alignment horizontal="center" readingOrder="0" shrinkToFit="0" vertical="top" wrapText="0"/>
    </xf>
    <xf borderId="15" fillId="2" fontId="7" numFmtId="3" xfId="0" applyAlignment="1" applyBorder="1" applyFont="1" applyNumberFormat="1">
      <alignment horizontal="right" readingOrder="0" shrinkToFit="0" vertical="top" wrapText="0"/>
    </xf>
    <xf borderId="14" fillId="0" fontId="7" numFmtId="0" xfId="0" applyAlignment="1" applyBorder="1" applyFont="1">
      <alignment horizontal="center" readingOrder="0" shrinkToFit="0" vertical="top" wrapText="0"/>
    </xf>
    <xf borderId="13" fillId="0" fontId="7" numFmtId="0" xfId="0" applyAlignment="1" applyBorder="1" applyFont="1">
      <alignment horizontal="left" readingOrder="0" vertical="top"/>
    </xf>
    <xf borderId="13" fillId="0" fontId="0" numFmtId="0" xfId="0" applyAlignment="1" applyBorder="1" applyFont="1">
      <alignment horizontal="center" readingOrder="0" shrinkToFit="0" vertical="top" wrapText="1"/>
    </xf>
    <xf borderId="9" fillId="2" fontId="0" numFmtId="0" xfId="0" applyAlignment="1" applyBorder="1" applyFont="1">
      <alignment horizontal="center" readingOrder="0" shrinkToFit="0" vertical="top" wrapText="0"/>
    </xf>
    <xf borderId="9" fillId="0" fontId="7" numFmtId="3" xfId="0" applyAlignment="1" applyBorder="1" applyFont="1" applyNumberFormat="1">
      <alignment horizontal="right" readingOrder="0" shrinkToFit="0" vertical="top" wrapText="0"/>
    </xf>
    <xf borderId="8" fillId="12" fontId="3" numFmtId="0" xfId="0" applyAlignment="1" applyBorder="1" applyFont="1">
      <alignment horizontal="right" vertical="center"/>
    </xf>
    <xf borderId="12" fillId="12" fontId="3" numFmtId="0" xfId="0" applyAlignment="1" applyBorder="1" applyFont="1">
      <alignment horizontal="right" vertical="center"/>
    </xf>
    <xf borderId="16" fillId="12" fontId="3" numFmtId="0" xfId="0" applyAlignment="1" applyBorder="1" applyFont="1">
      <alignment horizontal="right" readingOrder="0" vertical="center"/>
    </xf>
    <xf borderId="16" fillId="12" fontId="3" numFmtId="0" xfId="0" applyAlignment="1" applyBorder="1" applyFont="1">
      <alignment horizontal="right" vertical="center"/>
    </xf>
    <xf borderId="15" fillId="12" fontId="3" numFmtId="0" xfId="0" applyAlignment="1" applyBorder="1" applyFont="1">
      <alignment horizontal="right" vertical="center"/>
    </xf>
    <xf borderId="14" fillId="12" fontId="3" numFmtId="3" xfId="0" applyAlignment="1" applyBorder="1" applyFont="1" applyNumberFormat="1">
      <alignment horizontal="right" vertical="center"/>
    </xf>
    <xf borderId="14" fillId="12" fontId="14" numFmtId="3" xfId="0" applyAlignment="1" applyBorder="1" applyFont="1" applyNumberFormat="1">
      <alignment horizontal="right" vertical="center"/>
    </xf>
    <xf borderId="14" fillId="12" fontId="15" numFmtId="3" xfId="0" applyAlignment="1" applyBorder="1" applyFont="1" applyNumberFormat="1">
      <alignment horizontal="right" vertical="center"/>
    </xf>
    <xf borderId="14" fillId="12" fontId="15" numFmtId="3" xfId="0" applyAlignment="1" applyBorder="1" applyFont="1" applyNumberFormat="1">
      <alignment horizontal="right" readingOrder="0" vertical="center"/>
    </xf>
    <xf borderId="0" fillId="0" fontId="3" numFmtId="0" xfId="0" applyAlignment="1" applyFont="1">
      <alignment horizontal="right" vertical="center"/>
    </xf>
    <xf borderId="14" fillId="0" fontId="0" numFmtId="0" xfId="0" applyAlignment="1" applyBorder="1" applyFont="1">
      <alignment horizontal="center" readingOrder="0" shrinkToFit="0" wrapText="0"/>
    </xf>
    <xf borderId="11" fillId="0" fontId="0" numFmtId="0" xfId="0" applyAlignment="1" applyBorder="1" applyFont="1">
      <alignment horizontal="center" readingOrder="0" shrinkToFit="0" wrapText="0"/>
    </xf>
    <xf borderId="11" fillId="0" fontId="11" numFmtId="3" xfId="0" applyAlignment="1" applyBorder="1" applyFont="1" applyNumberFormat="1">
      <alignment horizontal="right" readingOrder="0" shrinkToFit="0" wrapText="0"/>
    </xf>
    <xf borderId="14" fillId="0" fontId="12" numFmtId="3" xfId="0" applyAlignment="1" applyBorder="1" applyFont="1" applyNumberFormat="1">
      <alignment readingOrder="0" vertical="top"/>
    </xf>
    <xf borderId="11" fillId="0" fontId="5" numFmtId="3" xfId="0" applyAlignment="1" applyBorder="1" applyFont="1" applyNumberFormat="1">
      <alignment horizontal="right" readingOrder="0" vertical="top"/>
    </xf>
    <xf borderId="14" fillId="0" fontId="12" numFmtId="3" xfId="0" applyAlignment="1" applyBorder="1" applyFont="1" applyNumberFormat="1">
      <alignment horizontal="center" readingOrder="0" vertical="top"/>
    </xf>
    <xf borderId="14" fillId="0" fontId="1" numFmtId="0" xfId="0" applyAlignment="1" applyBorder="1" applyFont="1">
      <alignment vertical="top"/>
    </xf>
    <xf borderId="14" fillId="0" fontId="11" numFmtId="0" xfId="0" applyAlignment="1" applyBorder="1" applyFont="1">
      <alignment horizontal="center" readingOrder="0" shrinkToFit="0" vertical="bottom" wrapText="0"/>
    </xf>
    <xf borderId="14" fillId="0" fontId="2" numFmtId="0" xfId="0" applyAlignment="1" applyBorder="1" applyFont="1">
      <alignment horizontal="center" readingOrder="0" shrinkToFit="0" vertical="bottom" wrapText="0"/>
    </xf>
    <xf borderId="14" fillId="2" fontId="11" numFmtId="0" xfId="0" applyAlignment="1" applyBorder="1" applyFont="1">
      <alignment horizontal="left" readingOrder="0" shrinkToFit="0" vertical="top" wrapText="1"/>
    </xf>
    <xf borderId="14" fillId="0" fontId="19" numFmtId="3" xfId="0" applyBorder="1" applyFont="1" applyNumberFormat="1"/>
    <xf borderId="13" fillId="0" fontId="2" numFmtId="0" xfId="0" applyAlignment="1" applyBorder="1" applyFont="1">
      <alignment horizontal="center" readingOrder="0" vertical="top"/>
    </xf>
    <xf borderId="14" fillId="0" fontId="5" numFmtId="0" xfId="0" applyAlignment="1" applyBorder="1" applyFont="1">
      <alignment horizontal="center" readingOrder="0" shrinkToFit="0" vertical="top" wrapText="0"/>
    </xf>
    <xf borderId="10" fillId="0" fontId="11" numFmtId="0" xfId="0" applyAlignment="1" applyBorder="1" applyFont="1">
      <alignment horizontal="center" readingOrder="0" vertical="top"/>
    </xf>
    <xf borderId="0" fillId="2" fontId="20" numFmtId="0" xfId="0" applyAlignment="1" applyFont="1">
      <alignment horizontal="center" readingOrder="0"/>
    </xf>
    <xf borderId="6" fillId="0" fontId="0" numFmtId="0" xfId="0" applyAlignment="1" applyBorder="1" applyFont="1">
      <alignment horizontal="center" readingOrder="0" shrinkToFit="0" vertical="top" wrapText="0"/>
    </xf>
    <xf borderId="14" fillId="0" fontId="1" numFmtId="0" xfId="0" applyAlignment="1" applyBorder="1" applyFont="1">
      <alignment shrinkToFit="0" vertical="top" wrapText="1"/>
    </xf>
    <xf borderId="9" fillId="0" fontId="7" numFmtId="0" xfId="0" applyAlignment="1" applyBorder="1" applyFont="1">
      <alignment horizontal="center" shrinkToFit="0" vertical="bottom" wrapText="0"/>
    </xf>
    <xf borderId="13" fillId="0" fontId="2" numFmtId="0" xfId="0" applyAlignment="1" applyBorder="1" applyFont="1">
      <alignment horizontal="center" shrinkToFit="0" vertical="bottom" wrapText="0"/>
    </xf>
    <xf borderId="10" fillId="11" fontId="5" numFmtId="0" xfId="0" applyAlignment="1" applyBorder="1" applyFont="1">
      <alignment horizontal="center" readingOrder="0" shrinkToFit="0" vertical="top" wrapText="1"/>
    </xf>
    <xf borderId="10" fillId="11" fontId="5" numFmtId="0" xfId="0" applyAlignment="1" applyBorder="1" applyFont="1">
      <alignment horizontal="center" readingOrder="0" vertical="top"/>
    </xf>
    <xf borderId="13" fillId="0" fontId="4" numFmtId="0" xfId="0" applyBorder="1" applyFont="1"/>
    <xf borderId="10" fillId="11" fontId="5" numFmtId="3" xfId="0" applyAlignment="1" applyBorder="1" applyFont="1" applyNumberFormat="1">
      <alignment horizontal="right" readingOrder="0" vertical="top"/>
    </xf>
    <xf borderId="14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readingOrder="0" shrinkToFit="0" vertical="top" wrapText="1"/>
    </xf>
    <xf borderId="13" fillId="0" fontId="2" numFmtId="0" xfId="0" applyAlignment="1" applyBorder="1" applyFont="1">
      <alignment horizontal="center" shrinkToFit="0" vertical="bottom" wrapText="0"/>
    </xf>
    <xf borderId="13" fillId="11" fontId="0" numFmtId="3" xfId="0" applyAlignment="1" applyBorder="1" applyFont="1" applyNumberFormat="1">
      <alignment horizontal="right" readingOrder="0" shrinkToFit="0" vertical="top" wrapText="0"/>
    </xf>
    <xf borderId="6" fillId="0" fontId="2" numFmtId="0" xfId="0" applyAlignment="1" applyBorder="1" applyFont="1">
      <alignment horizontal="center" readingOrder="0" vertical="top"/>
    </xf>
    <xf borderId="15" fillId="0" fontId="11" numFmtId="0" xfId="0" applyAlignment="1" applyBorder="1" applyFont="1">
      <alignment horizontal="center" readingOrder="0" vertical="top"/>
    </xf>
    <xf borderId="5" fillId="0" fontId="11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11" fillId="0" fontId="7" numFmtId="0" xfId="0" applyAlignment="1" applyBorder="1" applyFont="1">
      <alignment horizontal="center" shrinkToFit="0" vertical="bottom" wrapText="0"/>
    </xf>
    <xf borderId="15" fillId="2" fontId="11" numFmtId="0" xfId="0" applyAlignment="1" applyBorder="1" applyFont="1">
      <alignment horizontal="left" readingOrder="0" shrinkToFit="0" vertical="top" wrapText="1"/>
    </xf>
    <xf borderId="10" fillId="0" fontId="2" numFmtId="0" xfId="0" applyAlignment="1" applyBorder="1" applyFont="1">
      <alignment horizontal="center" shrinkToFit="0" vertical="bottom" wrapText="0"/>
    </xf>
    <xf borderId="8" fillId="0" fontId="11" numFmtId="0" xfId="0" applyAlignment="1" applyBorder="1" applyFont="1">
      <alignment horizontal="center" readingOrder="0" shrinkToFit="0" vertical="bottom" wrapText="0"/>
    </xf>
    <xf borderId="8" fillId="0" fontId="2" numFmtId="0" xfId="0" applyAlignment="1" applyBorder="1" applyFont="1">
      <alignment horizontal="center" readingOrder="0" shrinkToFit="0" vertical="bottom" wrapText="0"/>
    </xf>
    <xf borderId="18" fillId="0" fontId="11" numFmtId="0" xfId="0" applyAlignment="1" applyBorder="1" applyFont="1">
      <alignment horizontal="center" readingOrder="0" shrinkToFit="0" vertical="top" wrapText="0"/>
    </xf>
    <xf borderId="11" fillId="0" fontId="2" numFmtId="0" xfId="0" applyAlignment="1" applyBorder="1" applyFont="1">
      <alignment horizontal="center" readingOrder="0" shrinkToFit="0" vertical="bottom" wrapText="0"/>
    </xf>
    <xf borderId="14" fillId="11" fontId="13" numFmtId="3" xfId="0" applyAlignment="1" applyBorder="1" applyFont="1" applyNumberFormat="1">
      <alignment horizontal="right" readingOrder="0" shrinkToFit="0" vertical="top" wrapText="0"/>
    </xf>
    <xf borderId="14" fillId="11" fontId="2" numFmtId="0" xfId="0" applyAlignment="1" applyBorder="1" applyFont="1">
      <alignment horizontal="right" vertical="top"/>
    </xf>
    <xf borderId="9" fillId="0" fontId="11" numFmtId="0" xfId="0" applyAlignment="1" applyBorder="1" applyFont="1">
      <alignment horizontal="center" readingOrder="0" shrinkToFit="0" vertical="bottom" wrapText="0"/>
    </xf>
    <xf borderId="9" fillId="0" fontId="2" numFmtId="0" xfId="0" applyAlignment="1" applyBorder="1" applyFont="1">
      <alignment horizontal="center" readingOrder="0" shrinkToFit="0" vertical="bottom" wrapText="0"/>
    </xf>
    <xf borderId="11" fillId="11" fontId="5" numFmtId="3" xfId="0" applyAlignment="1" applyBorder="1" applyFont="1" applyNumberFormat="1">
      <alignment horizontal="right" readingOrder="0" shrinkToFit="0" vertical="top" wrapText="0"/>
    </xf>
    <xf borderId="5" fillId="0" fontId="2" numFmtId="0" xfId="0" applyAlignment="1" applyBorder="1" applyFont="1">
      <alignment horizontal="center" vertical="top"/>
    </xf>
    <xf borderId="14" fillId="0" fontId="1" numFmtId="0" xfId="0" applyAlignment="1" applyBorder="1" applyFont="1">
      <alignment shrinkToFit="0" vertical="top" wrapText="0"/>
    </xf>
    <xf borderId="9" fillId="0" fontId="7" numFmtId="0" xfId="0" applyAlignment="1" applyBorder="1" applyFont="1">
      <alignment horizontal="center" shrinkToFit="0" vertical="bottom" wrapText="0"/>
    </xf>
    <xf borderId="14" fillId="0" fontId="7" numFmtId="3" xfId="0" applyAlignment="1" applyBorder="1" applyFont="1" applyNumberFormat="1">
      <alignment horizontal="right" readingOrder="0" shrinkToFit="0" wrapText="0"/>
    </xf>
    <xf borderId="4" fillId="0" fontId="11" numFmtId="0" xfId="0" applyAlignment="1" applyBorder="1" applyFont="1">
      <alignment horizontal="center" readingOrder="0" vertical="top"/>
    </xf>
    <xf borderId="6" fillId="2" fontId="0" numFmtId="0" xfId="0" applyAlignment="1" applyBorder="1" applyFont="1">
      <alignment horizontal="center" readingOrder="0" vertical="top"/>
    </xf>
    <xf borderId="18" fillId="0" fontId="7" numFmtId="0" xfId="0" applyAlignment="1" applyBorder="1" applyFont="1">
      <alignment horizontal="center" shrinkToFit="0" vertical="bottom" wrapText="0"/>
    </xf>
    <xf borderId="8" fillId="0" fontId="7" numFmtId="0" xfId="0" applyAlignment="1" applyBorder="1" applyFont="1">
      <alignment horizontal="center" shrinkToFit="0" vertical="bottom" wrapText="0"/>
    </xf>
    <xf borderId="12" fillId="11" fontId="0" numFmtId="0" xfId="0" applyAlignment="1" applyBorder="1" applyFont="1">
      <alignment horizontal="left" readingOrder="0" shrinkToFit="0" vertical="top" wrapText="1"/>
    </xf>
    <xf borderId="18" fillId="0" fontId="11" numFmtId="0" xfId="0" applyAlignment="1" applyBorder="1" applyFont="1">
      <alignment horizontal="center" readingOrder="0" vertical="top"/>
    </xf>
    <xf borderId="9" fillId="0" fontId="2" numFmtId="0" xfId="0" applyAlignment="1" applyBorder="1" applyFont="1">
      <alignment horizontal="center" readingOrder="0" vertical="top"/>
    </xf>
    <xf borderId="0" fillId="0" fontId="7" numFmtId="0" xfId="0" applyAlignment="1" applyFont="1">
      <alignment horizontal="center" readingOrder="0" vertical="top"/>
    </xf>
    <xf borderId="14" fillId="0" fontId="7" numFmtId="0" xfId="0" applyAlignment="1" applyBorder="1" applyFont="1">
      <alignment horizontal="center" vertical="top"/>
    </xf>
    <xf borderId="13" fillId="0" fontId="11" numFmtId="0" xfId="0" applyAlignment="1" applyBorder="1" applyFont="1">
      <alignment horizontal="left" readingOrder="0" shrinkToFit="0" vertical="top" wrapText="1"/>
    </xf>
    <xf borderId="13" fillId="0" fontId="11" numFmtId="0" xfId="0" applyAlignment="1" applyBorder="1" applyFont="1">
      <alignment horizontal="center" readingOrder="0" shrinkToFit="0" vertical="top" wrapText="1"/>
    </xf>
    <xf borderId="13" fillId="0" fontId="11" numFmtId="0" xfId="0" applyAlignment="1" applyBorder="1" applyFont="1">
      <alignment horizontal="center" readingOrder="0" vertical="top"/>
    </xf>
    <xf borderId="13" fillId="0" fontId="11" numFmtId="3" xfId="0" applyAlignment="1" applyBorder="1" applyFont="1" applyNumberFormat="1">
      <alignment horizontal="right" readingOrder="0" shrinkToFit="0" vertical="top" wrapText="0"/>
    </xf>
    <xf borderId="14" fillId="0" fontId="2" numFmtId="0" xfId="0" applyAlignment="1" applyBorder="1" applyFont="1">
      <alignment horizontal="center" shrinkToFit="0" vertical="top" wrapText="0"/>
    </xf>
    <xf borderId="13" fillId="0" fontId="2" numFmtId="3" xfId="0" applyAlignment="1" applyBorder="1" applyFont="1" applyNumberFormat="1">
      <alignment horizontal="right" readingOrder="0" shrinkToFit="0" vertical="top" wrapText="0"/>
    </xf>
    <xf borderId="14" fillId="0" fontId="0" numFmtId="0" xfId="0" applyAlignment="1" applyBorder="1" applyFont="1">
      <alignment horizontal="center" shrinkToFit="0" vertical="top" wrapText="0"/>
    </xf>
    <xf borderId="5" fillId="2" fontId="0" numFmtId="0" xfId="0" applyAlignment="1" applyBorder="1" applyFont="1">
      <alignment horizontal="center" readingOrder="0" shrinkToFit="0" vertical="top" wrapText="1"/>
    </xf>
    <xf borderId="9" fillId="2" fontId="1" numFmtId="0" xfId="0" applyAlignment="1" applyBorder="1" applyFont="1">
      <alignment horizontal="center" vertical="top"/>
    </xf>
    <xf borderId="14" fillId="2" fontId="13" numFmtId="3" xfId="0" applyAlignment="1" applyBorder="1" applyFont="1" applyNumberFormat="1">
      <alignment horizontal="right" readingOrder="0" shrinkToFit="0" vertical="top" wrapText="0"/>
    </xf>
    <xf borderId="14" fillId="2" fontId="2" numFmtId="0" xfId="0" applyAlignment="1" applyBorder="1" applyFont="1">
      <alignment horizontal="center" readingOrder="0" vertical="top"/>
    </xf>
    <xf borderId="14" fillId="2" fontId="2" numFmtId="3" xfId="0" applyAlignment="1" applyBorder="1" applyFont="1" applyNumberFormat="1">
      <alignment horizontal="right" readingOrder="0" shrinkToFit="0" vertical="top" wrapText="0"/>
    </xf>
    <xf borderId="12" fillId="11" fontId="0" numFmtId="3" xfId="0" applyAlignment="1" applyBorder="1" applyFont="1" applyNumberFormat="1">
      <alignment horizontal="right" readingOrder="0" shrinkToFit="0" vertical="top" wrapText="0"/>
    </xf>
    <xf borderId="12" fillId="11" fontId="5" numFmtId="3" xfId="0" applyAlignment="1" applyBorder="1" applyFont="1" applyNumberFormat="1">
      <alignment vertical="top"/>
    </xf>
    <xf borderId="8" fillId="0" fontId="7" numFmtId="0" xfId="0" applyAlignment="1" applyBorder="1" applyFont="1">
      <alignment horizontal="center" shrinkToFit="0" vertical="bottom" wrapText="0"/>
    </xf>
    <xf borderId="14" fillId="0" fontId="7" numFmtId="0" xfId="0" applyAlignment="1" applyBorder="1" applyFont="1">
      <alignment shrinkToFit="0" wrapText="0"/>
    </xf>
    <xf borderId="11" fillId="0" fontId="2" numFmtId="0" xfId="0" applyAlignment="1" applyBorder="1" applyFont="1">
      <alignment horizontal="center" shrinkToFit="0" vertical="bottom" wrapText="0"/>
    </xf>
    <xf borderId="10" fillId="0" fontId="2" numFmtId="0" xfId="0" applyAlignment="1" applyBorder="1" applyFont="1">
      <alignment horizontal="center" shrinkToFit="0" vertical="bottom" wrapText="0"/>
    </xf>
    <xf borderId="14" fillId="11" fontId="1" numFmtId="0" xfId="0" applyAlignment="1" applyBorder="1" applyFont="1">
      <alignment shrinkToFit="0" vertical="top" wrapText="0"/>
    </xf>
    <xf borderId="14" fillId="0" fontId="1" numFmtId="0" xfId="0" applyAlignment="1" applyBorder="1" applyFont="1">
      <alignment horizontal="center" readingOrder="0" shrinkToFit="0" vertical="top" wrapText="1"/>
    </xf>
    <xf borderId="10" fillId="2" fontId="11" numFmtId="0" xfId="0" applyAlignment="1" applyBorder="1" applyFont="1">
      <alignment horizontal="left" readingOrder="0" shrinkToFit="0" vertical="top" wrapText="1"/>
    </xf>
    <xf borderId="12" fillId="2" fontId="11" numFmtId="3" xfId="0" applyAlignment="1" applyBorder="1" applyFont="1" applyNumberFormat="1">
      <alignment horizontal="right" readingOrder="0" shrinkToFit="0" vertical="top" wrapText="0"/>
    </xf>
    <xf borderId="14" fillId="11" fontId="1" numFmtId="0" xfId="0" applyAlignment="1" applyBorder="1" applyFont="1">
      <alignment shrinkToFit="0" vertical="top" wrapText="0"/>
    </xf>
    <xf borderId="12" fillId="11" fontId="5" numFmtId="3" xfId="0" applyAlignment="1" applyBorder="1" applyFont="1" applyNumberFormat="1">
      <alignment readingOrder="0" vertical="top"/>
    </xf>
    <xf borderId="14" fillId="0" fontId="7" numFmtId="0" xfId="0" applyAlignment="1" applyBorder="1" applyFont="1">
      <alignment shrinkToFit="0" wrapText="0"/>
    </xf>
    <xf borderId="14" fillId="0" fontId="7" numFmtId="3" xfId="0" applyBorder="1" applyFont="1" applyNumberFormat="1"/>
    <xf borderId="0" fillId="0" fontId="17" numFmtId="0" xfId="0" applyAlignment="1" applyFont="1">
      <alignment vertical="top"/>
    </xf>
    <xf borderId="15" fillId="11" fontId="1" numFmtId="0" xfId="0" applyAlignment="1" applyBorder="1" applyFont="1">
      <alignment horizontal="left" readingOrder="0" shrinkToFit="0" vertical="top" wrapText="1"/>
    </xf>
    <xf borderId="18" fillId="0" fontId="7" numFmtId="0" xfId="0" applyAlignment="1" applyBorder="1" applyFont="1">
      <alignment horizontal="center" shrinkToFit="0" vertical="bottom" wrapText="0"/>
    </xf>
    <xf borderId="14" fillId="0" fontId="1" numFmtId="0" xfId="0" applyAlignment="1" applyBorder="1" applyFont="1">
      <alignment shrinkToFit="0" vertical="top" wrapText="0"/>
    </xf>
    <xf borderId="14" fillId="0" fontId="5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vertical="top"/>
    </xf>
    <xf borderId="10" fillId="11" fontId="1" numFmtId="0" xfId="0" applyAlignment="1" applyBorder="1" applyFont="1">
      <alignment horizontal="left" readingOrder="0" shrinkToFit="0" wrapText="1"/>
    </xf>
    <xf borderId="14" fillId="11" fontId="7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vertical="top" wrapText="0"/>
    </xf>
    <xf borderId="10" fillId="0" fontId="11" numFmtId="0" xfId="0" applyAlignment="1" applyBorder="1" applyFont="1">
      <alignment horizontal="left" readingOrder="0" shrinkToFit="0" wrapText="1"/>
    </xf>
    <xf borderId="14" fillId="0" fontId="11" numFmtId="0" xfId="0" applyAlignment="1" applyBorder="1" applyFont="1">
      <alignment shrinkToFit="0" wrapText="0"/>
    </xf>
    <xf borderId="14" fillId="0" fontId="0" numFmtId="0" xfId="0" applyAlignment="1" applyBorder="1" applyFont="1">
      <alignment shrinkToFit="0" vertical="bottom" wrapText="0"/>
    </xf>
    <xf borderId="14" fillId="0" fontId="11" numFmtId="3" xfId="0" applyAlignment="1" applyBorder="1" applyFont="1" applyNumberFormat="1">
      <alignment horizontal="right" readingOrder="0" shrinkToFit="0" vertical="bottom" wrapText="0"/>
    </xf>
    <xf borderId="9" fillId="0" fontId="0" numFmtId="0" xfId="0" applyAlignment="1" applyBorder="1" applyFont="1">
      <alignment shrinkToFit="0" vertical="top" wrapText="0"/>
    </xf>
    <xf borderId="14" fillId="11" fontId="0" numFmtId="164" xfId="0" applyAlignment="1" applyBorder="1" applyFont="1" applyNumberFormat="1">
      <alignment horizontal="center" readingOrder="0" shrinkToFit="0" vertical="top" wrapText="0"/>
    </xf>
    <xf borderId="14" fillId="11" fontId="0" numFmtId="165" xfId="0" applyAlignment="1" applyBorder="1" applyFont="1" applyNumberFormat="1">
      <alignment horizontal="center" readingOrder="0" shrinkToFit="0" vertical="top" wrapText="0"/>
    </xf>
    <xf borderId="14" fillId="11" fontId="0" numFmtId="166" xfId="0" applyAlignment="1" applyBorder="1" applyFont="1" applyNumberForma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86"/>
    <col customWidth="1" min="2" max="2" width="11.0"/>
    <col customWidth="1" min="3" max="3" width="10.0"/>
    <col customWidth="1" min="4" max="4" width="8.71"/>
    <col customWidth="1" min="5" max="5" width="78.71"/>
    <col customWidth="1" min="6" max="6" width="32.0"/>
    <col customWidth="1" min="7" max="7" width="23.29"/>
    <col customWidth="1" min="8" max="8" width="28.43"/>
    <col customWidth="1" min="17" max="17" width="17.57"/>
    <col customWidth="1" min="18" max="18" width="33.43"/>
    <col customWidth="1" min="19" max="19" width="43.43"/>
    <col customWidth="1" min="20" max="20" width="2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3"/>
      <c r="P1" s="3"/>
      <c r="Q1" s="1"/>
      <c r="R1" s="4" t="s">
        <v>0</v>
      </c>
      <c r="S1" s="4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1"/>
      <c r="R2" s="9" t="s">
        <v>5</v>
      </c>
      <c r="S2" s="9" t="s">
        <v>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3"/>
      <c r="P3" s="3"/>
      <c r="Q3" s="1"/>
      <c r="R3" s="9" t="s">
        <v>7</v>
      </c>
      <c r="S3" s="10" t="s">
        <v>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1" t="s">
        <v>9</v>
      </c>
      <c r="B4" s="12" t="s">
        <v>10</v>
      </c>
      <c r="C4" s="13" t="s">
        <v>11</v>
      </c>
      <c r="D4" s="12" t="s">
        <v>12</v>
      </c>
      <c r="E4" s="14" t="s">
        <v>13</v>
      </c>
      <c r="F4" s="15" t="s">
        <v>14</v>
      </c>
      <c r="G4" s="16" t="s">
        <v>15</v>
      </c>
      <c r="H4" s="17" t="s">
        <v>16</v>
      </c>
      <c r="I4" s="19" t="s">
        <v>17</v>
      </c>
      <c r="J4" s="21" t="s">
        <v>18</v>
      </c>
      <c r="K4" s="21" t="s">
        <v>19</v>
      </c>
      <c r="L4" s="22" t="s">
        <v>20</v>
      </c>
      <c r="M4" s="24" t="s">
        <v>21</v>
      </c>
      <c r="N4" s="21" t="s">
        <v>22</v>
      </c>
      <c r="O4" s="25" t="s">
        <v>20</v>
      </c>
      <c r="P4" s="26" t="s">
        <v>20</v>
      </c>
      <c r="Q4" s="27" t="s">
        <v>23</v>
      </c>
      <c r="R4" s="14" t="s">
        <v>24</v>
      </c>
      <c r="S4" s="14" t="s">
        <v>25</v>
      </c>
      <c r="T4" s="14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28"/>
      <c r="B5" s="32" t="s">
        <v>11</v>
      </c>
      <c r="C5" s="30"/>
      <c r="D5" s="31"/>
      <c r="E5" s="31"/>
      <c r="F5" s="28"/>
      <c r="G5" s="33" t="s">
        <v>27</v>
      </c>
      <c r="H5" s="34"/>
      <c r="I5" s="35" t="s">
        <v>28</v>
      </c>
      <c r="J5" s="31"/>
      <c r="K5" s="31"/>
      <c r="L5" s="36" t="s">
        <v>28</v>
      </c>
      <c r="M5" s="30"/>
      <c r="N5" s="31"/>
      <c r="O5" s="37" t="s">
        <v>29</v>
      </c>
      <c r="P5" s="38" t="s">
        <v>30</v>
      </c>
      <c r="Q5" s="31"/>
      <c r="R5" s="39" t="s">
        <v>31</v>
      </c>
      <c r="S5" s="40" t="s">
        <v>32</v>
      </c>
      <c r="T5" s="3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41">
        <v>1.0</v>
      </c>
      <c r="B6" s="43">
        <v>1.0</v>
      </c>
      <c r="C6" s="45">
        <v>1.0</v>
      </c>
      <c r="D6" s="45">
        <v>1.0</v>
      </c>
      <c r="E6" s="47" t="s">
        <v>33</v>
      </c>
      <c r="F6" s="51" t="s">
        <v>36</v>
      </c>
      <c r="G6" s="52" t="s">
        <v>40</v>
      </c>
      <c r="H6" s="54" t="s">
        <v>41</v>
      </c>
      <c r="I6" s="56">
        <v>280000.0</v>
      </c>
      <c r="J6" s="58"/>
      <c r="K6" s="58"/>
      <c r="L6" s="60">
        <f t="shared" ref="L6:L7" si="1">I6-J6+K6</f>
        <v>280000</v>
      </c>
      <c r="M6" s="58">
        <v>275090.0</v>
      </c>
      <c r="N6" s="58"/>
      <c r="O6" s="62">
        <f t="shared" ref="O6:O7" si="2">L6-M6</f>
        <v>4910</v>
      </c>
      <c r="P6" s="62">
        <f t="shared" ref="P6:P7" si="3">L6-N6</f>
        <v>280000</v>
      </c>
      <c r="Q6" s="64"/>
      <c r="R6" s="64"/>
      <c r="S6" s="64"/>
      <c r="T6" s="64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41">
        <v>2.0</v>
      </c>
      <c r="B7" s="66">
        <v>1.0</v>
      </c>
      <c r="C7" s="66">
        <v>1.0</v>
      </c>
      <c r="D7" s="66">
        <v>2.0</v>
      </c>
      <c r="E7" s="47" t="s">
        <v>43</v>
      </c>
      <c r="F7" s="51" t="s">
        <v>44</v>
      </c>
      <c r="G7" s="48" t="s">
        <v>45</v>
      </c>
      <c r="H7" s="68"/>
      <c r="I7" s="69">
        <v>122510.0</v>
      </c>
      <c r="J7" s="71"/>
      <c r="K7" s="71"/>
      <c r="L7" s="73">
        <f t="shared" si="1"/>
        <v>122510</v>
      </c>
      <c r="M7" s="58"/>
      <c r="N7" s="71"/>
      <c r="O7" s="62">
        <f t="shared" si="2"/>
        <v>122510</v>
      </c>
      <c r="P7" s="62">
        <f t="shared" si="3"/>
        <v>122510</v>
      </c>
      <c r="Q7" s="64"/>
      <c r="R7" s="64"/>
      <c r="S7" s="64"/>
      <c r="T7" s="6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76">
        <v>3.0</v>
      </c>
      <c r="B8" s="66">
        <v>1.0</v>
      </c>
      <c r="C8" s="66">
        <v>1.0</v>
      </c>
      <c r="D8" s="66">
        <v>3.0</v>
      </c>
      <c r="E8" s="53" t="s">
        <v>49</v>
      </c>
      <c r="F8" s="78"/>
      <c r="G8" s="80"/>
      <c r="H8" s="68"/>
      <c r="I8" s="69">
        <f t="shared" ref="I8:L8" si="4">SUM(I9:I20)</f>
        <v>1070000</v>
      </c>
      <c r="J8" s="61">
        <f t="shared" si="4"/>
        <v>0</v>
      </c>
      <c r="K8" s="61">
        <f t="shared" si="4"/>
        <v>0</v>
      </c>
      <c r="L8" s="65">
        <f t="shared" si="4"/>
        <v>1070000</v>
      </c>
      <c r="M8" s="86">
        <f t="shared" ref="M8:N8" si="5">SUM(M9,M10,M11,M14,M16,M18,M20)</f>
        <v>169080</v>
      </c>
      <c r="N8" s="86">
        <f t="shared" si="5"/>
        <v>0</v>
      </c>
      <c r="O8" s="65">
        <f t="shared" ref="O8:P8" si="6">SUM(O9:O20)</f>
        <v>900920</v>
      </c>
      <c r="P8" s="65">
        <f t="shared" si="6"/>
        <v>1070000</v>
      </c>
      <c r="Q8" s="61"/>
      <c r="R8" s="64"/>
      <c r="S8" s="64"/>
      <c r="T8" s="64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89"/>
      <c r="B9" s="90"/>
      <c r="C9" s="90"/>
      <c r="D9" s="90"/>
      <c r="E9" s="91" t="s">
        <v>54</v>
      </c>
      <c r="F9" s="93" t="s">
        <v>55</v>
      </c>
      <c r="G9" s="94" t="s">
        <v>57</v>
      </c>
      <c r="H9" s="68"/>
      <c r="I9" s="95">
        <v>50000.0</v>
      </c>
      <c r="J9" s="84"/>
      <c r="K9" s="84"/>
      <c r="L9" s="97">
        <f t="shared" ref="L9:L11" si="7">I9-J9+K9</f>
        <v>50000</v>
      </c>
      <c r="M9" s="88"/>
      <c r="N9" s="84"/>
      <c r="O9" s="92">
        <f t="shared" ref="O9:O11" si="8">L9-M9</f>
        <v>50000</v>
      </c>
      <c r="P9" s="92">
        <f t="shared" ref="P9:P11" si="9">L9-N9</f>
        <v>50000</v>
      </c>
      <c r="Q9" s="64"/>
      <c r="R9" s="64"/>
      <c r="S9" s="64"/>
      <c r="T9" s="64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89"/>
      <c r="B10" s="90"/>
      <c r="C10" s="90"/>
      <c r="D10" s="90"/>
      <c r="E10" s="91" t="s">
        <v>66</v>
      </c>
      <c r="F10" s="93" t="s">
        <v>55</v>
      </c>
      <c r="G10" s="94" t="s">
        <v>67</v>
      </c>
      <c r="H10" s="68"/>
      <c r="I10" s="95">
        <v>300000.0</v>
      </c>
      <c r="J10" s="88"/>
      <c r="K10" s="88"/>
      <c r="L10" s="97">
        <f t="shared" si="7"/>
        <v>300000</v>
      </c>
      <c r="M10" s="88"/>
      <c r="N10" s="88"/>
      <c r="O10" s="92">
        <f t="shared" si="8"/>
        <v>300000</v>
      </c>
      <c r="P10" s="92">
        <f t="shared" si="9"/>
        <v>300000</v>
      </c>
      <c r="Q10" s="64"/>
      <c r="R10" s="64"/>
      <c r="S10" s="64"/>
      <c r="T10" s="6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89"/>
      <c r="B11" s="103"/>
      <c r="C11" s="103"/>
      <c r="D11" s="103"/>
      <c r="E11" s="106" t="s">
        <v>70</v>
      </c>
      <c r="F11" s="108" t="s">
        <v>55</v>
      </c>
      <c r="G11" s="110" t="s">
        <v>57</v>
      </c>
      <c r="H11" s="68"/>
      <c r="I11" s="111">
        <v>120000.0</v>
      </c>
      <c r="J11" s="112"/>
      <c r="K11" s="112"/>
      <c r="L11" s="97">
        <f t="shared" si="7"/>
        <v>120000</v>
      </c>
      <c r="M11" s="114">
        <f t="shared" ref="M11:N11" si="10">SUM(M12)</f>
        <v>90960</v>
      </c>
      <c r="N11" s="114">
        <f t="shared" si="10"/>
        <v>0</v>
      </c>
      <c r="O11" s="97">
        <f t="shared" si="8"/>
        <v>29040</v>
      </c>
      <c r="P11" s="97">
        <f t="shared" si="9"/>
        <v>120000</v>
      </c>
      <c r="Q11" s="116"/>
      <c r="R11" s="116"/>
      <c r="S11" s="116"/>
      <c r="T11" s="116"/>
      <c r="U11" s="117"/>
      <c r="V11" s="117"/>
      <c r="W11" s="117"/>
      <c r="X11" s="117"/>
      <c r="Y11" s="117"/>
      <c r="Z11" s="117"/>
      <c r="AA11" s="117"/>
      <c r="AB11" s="117"/>
      <c r="AC11" s="117"/>
      <c r="AD11" s="117"/>
      <c r="AE11" s="117"/>
    </row>
    <row r="12">
      <c r="A12" s="89"/>
      <c r="B12" s="90"/>
      <c r="C12" s="90"/>
      <c r="D12" s="90"/>
      <c r="E12" s="91" t="s">
        <v>80</v>
      </c>
      <c r="F12" s="118"/>
      <c r="G12" s="119"/>
      <c r="H12" s="68"/>
      <c r="I12" s="120"/>
      <c r="J12" s="88"/>
      <c r="K12" s="88"/>
      <c r="L12" s="97"/>
      <c r="M12" s="84">
        <v>90960.0</v>
      </c>
      <c r="N12" s="88"/>
      <c r="O12" s="122"/>
      <c r="P12" s="122"/>
      <c r="Q12" s="64"/>
      <c r="R12" s="64"/>
      <c r="S12" s="64"/>
      <c r="T12" s="6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89"/>
      <c r="B13" s="90"/>
      <c r="C13" s="90"/>
      <c r="D13" s="90"/>
      <c r="E13" s="91" t="s">
        <v>85</v>
      </c>
      <c r="F13" s="118"/>
      <c r="G13" s="119"/>
      <c r="H13" s="68"/>
      <c r="I13" s="120"/>
      <c r="J13" s="88"/>
      <c r="K13" s="88"/>
      <c r="L13" s="97"/>
      <c r="M13" s="88"/>
      <c r="N13" s="88"/>
      <c r="O13" s="122"/>
      <c r="P13" s="122"/>
      <c r="Q13" s="64"/>
      <c r="R13" s="64"/>
      <c r="S13" s="64"/>
      <c r="T13" s="6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89"/>
      <c r="B14" s="90"/>
      <c r="C14" s="90"/>
      <c r="D14" s="90"/>
      <c r="E14" s="91" t="s">
        <v>87</v>
      </c>
      <c r="F14" s="128" t="s">
        <v>88</v>
      </c>
      <c r="G14" s="93" t="s">
        <v>91</v>
      </c>
      <c r="H14" s="68"/>
      <c r="I14" s="95">
        <v>100000.0</v>
      </c>
      <c r="J14" s="88"/>
      <c r="K14" s="88"/>
      <c r="L14" s="97">
        <f>I14-J14+K14</f>
        <v>100000</v>
      </c>
      <c r="M14" s="129">
        <f t="shared" ref="M14:N14" si="11">SUM(M15)</f>
        <v>13800</v>
      </c>
      <c r="N14" s="129">
        <f t="shared" si="11"/>
        <v>0</v>
      </c>
      <c r="O14" s="97">
        <f>L14-M14</f>
        <v>86200</v>
      </c>
      <c r="P14" s="97">
        <f>L14-N14</f>
        <v>100000</v>
      </c>
      <c r="Q14" s="64"/>
      <c r="R14" s="64"/>
      <c r="S14" s="64"/>
      <c r="T14" s="6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89"/>
      <c r="B15" s="90"/>
      <c r="C15" s="90"/>
      <c r="D15" s="90"/>
      <c r="E15" s="91" t="s">
        <v>98</v>
      </c>
      <c r="F15" s="93"/>
      <c r="G15" s="94"/>
      <c r="H15" s="68"/>
      <c r="I15" s="95"/>
      <c r="J15" s="88"/>
      <c r="K15" s="88"/>
      <c r="L15" s="92"/>
      <c r="M15" s="84">
        <v>13800.0</v>
      </c>
      <c r="N15" s="88"/>
      <c r="O15" s="122"/>
      <c r="P15" s="122"/>
      <c r="Q15" s="64"/>
      <c r="R15" s="64"/>
      <c r="S15" s="64"/>
      <c r="T15" s="6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89"/>
      <c r="B16" s="90"/>
      <c r="C16" s="90"/>
      <c r="D16" s="90"/>
      <c r="E16" s="91" t="s">
        <v>103</v>
      </c>
      <c r="F16" s="93" t="s">
        <v>55</v>
      </c>
      <c r="G16" s="94" t="s">
        <v>67</v>
      </c>
      <c r="H16" s="68"/>
      <c r="I16" s="95">
        <v>100000.0</v>
      </c>
      <c r="J16" s="88"/>
      <c r="K16" s="88"/>
      <c r="L16" s="97">
        <f>I16-J16+K16</f>
        <v>100000</v>
      </c>
      <c r="M16" s="114">
        <f t="shared" ref="M16:N16" si="12">SUM(M17)</f>
        <v>47480</v>
      </c>
      <c r="N16" s="114">
        <f t="shared" si="12"/>
        <v>0</v>
      </c>
      <c r="O16" s="97">
        <f>L16-M16</f>
        <v>52520</v>
      </c>
      <c r="P16" s="97">
        <f>L16-N16</f>
        <v>100000</v>
      </c>
      <c r="Q16" s="64"/>
      <c r="R16" s="64"/>
      <c r="S16" s="64"/>
      <c r="T16" s="6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89"/>
      <c r="B17" s="90"/>
      <c r="C17" s="90"/>
      <c r="D17" s="90"/>
      <c r="E17" s="91" t="s">
        <v>111</v>
      </c>
      <c r="F17" s="93"/>
      <c r="G17" s="94"/>
      <c r="H17" s="68"/>
      <c r="I17" s="95"/>
      <c r="J17" s="88"/>
      <c r="K17" s="88"/>
      <c r="L17" s="97"/>
      <c r="M17" s="84">
        <v>47480.0</v>
      </c>
      <c r="N17" s="84"/>
      <c r="O17" s="122"/>
      <c r="P17" s="122"/>
      <c r="Q17" s="64"/>
      <c r="R17" s="64"/>
      <c r="S17" s="64"/>
      <c r="T17" s="64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89"/>
      <c r="B18" s="90"/>
      <c r="C18" s="90"/>
      <c r="D18" s="90"/>
      <c r="E18" s="91" t="s">
        <v>115</v>
      </c>
      <c r="F18" s="93" t="s">
        <v>55</v>
      </c>
      <c r="G18" s="94" t="s">
        <v>116</v>
      </c>
      <c r="H18" s="68"/>
      <c r="I18" s="95">
        <v>100000.0</v>
      </c>
      <c r="J18" s="88"/>
      <c r="K18" s="88"/>
      <c r="L18" s="97">
        <f>I18-J18+K18</f>
        <v>100000</v>
      </c>
      <c r="M18" s="129">
        <f t="shared" ref="M18:N18" si="13">SUM(M19)</f>
        <v>16840</v>
      </c>
      <c r="N18" s="129">
        <f t="shared" si="13"/>
        <v>0</v>
      </c>
      <c r="O18" s="97">
        <f>L18-M18</f>
        <v>83160</v>
      </c>
      <c r="P18" s="97">
        <f>L18-N18</f>
        <v>100000</v>
      </c>
      <c r="Q18" s="64"/>
      <c r="R18" s="64"/>
      <c r="S18" s="64"/>
      <c r="T18" s="6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89"/>
      <c r="B19" s="90"/>
      <c r="C19" s="90"/>
      <c r="D19" s="90"/>
      <c r="E19" s="91" t="s">
        <v>122</v>
      </c>
      <c r="F19" s="93"/>
      <c r="G19" s="94"/>
      <c r="H19" s="68"/>
      <c r="I19" s="95"/>
      <c r="J19" s="88"/>
      <c r="K19" s="88"/>
      <c r="L19" s="97"/>
      <c r="M19" s="84">
        <v>16840.0</v>
      </c>
      <c r="N19" s="88"/>
      <c r="O19" s="122"/>
      <c r="P19" s="122"/>
      <c r="Q19" s="64"/>
      <c r="R19" s="64"/>
      <c r="S19" s="64"/>
      <c r="T19" s="64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89"/>
      <c r="B20" s="90"/>
      <c r="C20" s="90"/>
      <c r="D20" s="90"/>
      <c r="E20" s="91" t="s">
        <v>126</v>
      </c>
      <c r="F20" s="93" t="s">
        <v>55</v>
      </c>
      <c r="G20" s="94" t="s">
        <v>67</v>
      </c>
      <c r="H20" s="31"/>
      <c r="I20" s="95">
        <v>300000.0</v>
      </c>
      <c r="J20" s="88"/>
      <c r="K20" s="88"/>
      <c r="L20" s="97">
        <f>I20-J20+K20</f>
        <v>300000</v>
      </c>
      <c r="M20" s="88"/>
      <c r="N20" s="88"/>
      <c r="O20" s="92">
        <f>L20-M20</f>
        <v>300000</v>
      </c>
      <c r="P20" s="92">
        <f>L20-N20</f>
        <v>300000</v>
      </c>
      <c r="Q20" s="64"/>
      <c r="R20" s="64"/>
      <c r="S20" s="64"/>
      <c r="T20" s="6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76">
        <v>4.0</v>
      </c>
      <c r="B21" s="66">
        <v>1.0</v>
      </c>
      <c r="C21" s="66">
        <v>1.0</v>
      </c>
      <c r="D21" s="66">
        <v>3.0</v>
      </c>
      <c r="E21" s="53" t="s">
        <v>129</v>
      </c>
      <c r="F21" s="156"/>
      <c r="G21" s="158"/>
      <c r="H21" s="160" t="s">
        <v>131</v>
      </c>
      <c r="I21" s="69">
        <f t="shared" ref="I21:P21" si="14">SUM(I22:I28)</f>
        <v>695000</v>
      </c>
      <c r="J21" s="61">
        <f t="shared" si="14"/>
        <v>0</v>
      </c>
      <c r="K21" s="61">
        <f t="shared" si="14"/>
        <v>0</v>
      </c>
      <c r="L21" s="65">
        <f t="shared" si="14"/>
        <v>695000</v>
      </c>
      <c r="M21" s="69">
        <f t="shared" si="14"/>
        <v>19440</v>
      </c>
      <c r="N21" s="69">
        <f t="shared" si="14"/>
        <v>0</v>
      </c>
      <c r="O21" s="65">
        <f t="shared" si="14"/>
        <v>675560</v>
      </c>
      <c r="P21" s="65">
        <f t="shared" si="14"/>
        <v>695000</v>
      </c>
      <c r="Q21" s="64"/>
      <c r="R21" s="64"/>
      <c r="S21" s="64"/>
      <c r="T21" s="6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61"/>
      <c r="B22" s="90"/>
      <c r="C22" s="90"/>
      <c r="D22" s="90"/>
      <c r="E22" s="140" t="s">
        <v>135</v>
      </c>
      <c r="F22" s="162" t="s">
        <v>55</v>
      </c>
      <c r="G22" s="163" t="s">
        <v>57</v>
      </c>
      <c r="H22" s="68"/>
      <c r="I22" s="95">
        <v>80000.0</v>
      </c>
      <c r="J22" s="88"/>
      <c r="K22" s="88"/>
      <c r="L22" s="97">
        <f t="shared" ref="L22:L28" si="15">I22-J22+K22</f>
        <v>80000</v>
      </c>
      <c r="M22" s="88"/>
      <c r="N22" s="88"/>
      <c r="O22" s="92">
        <f t="shared" ref="O22:O28" si="16">L22-M22</f>
        <v>80000</v>
      </c>
      <c r="P22" s="92">
        <f t="shared" ref="P22:P28" si="17">L22-N22</f>
        <v>80000</v>
      </c>
      <c r="Q22" s="64"/>
      <c r="R22" s="64"/>
      <c r="S22" s="64"/>
      <c r="T22" s="6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61"/>
      <c r="B23" s="90"/>
      <c r="C23" s="90"/>
      <c r="D23" s="90"/>
      <c r="E23" s="140" t="s">
        <v>139</v>
      </c>
      <c r="F23" s="164"/>
      <c r="G23" s="165"/>
      <c r="H23" s="68"/>
      <c r="I23" s="95">
        <v>20000.0</v>
      </c>
      <c r="J23" s="88"/>
      <c r="K23" s="88"/>
      <c r="L23" s="97">
        <f t="shared" si="15"/>
        <v>20000</v>
      </c>
      <c r="M23" s="88"/>
      <c r="N23" s="88"/>
      <c r="O23" s="92">
        <f t="shared" si="16"/>
        <v>20000</v>
      </c>
      <c r="P23" s="92">
        <f t="shared" si="17"/>
        <v>20000</v>
      </c>
      <c r="Q23" s="64"/>
      <c r="R23" s="64"/>
      <c r="S23" s="64"/>
      <c r="T23" s="6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61"/>
      <c r="B24" s="90"/>
      <c r="C24" s="90"/>
      <c r="D24" s="90"/>
      <c r="E24" s="140" t="s">
        <v>144</v>
      </c>
      <c r="F24" s="162" t="s">
        <v>55</v>
      </c>
      <c r="G24" s="163" t="s">
        <v>67</v>
      </c>
      <c r="H24" s="68"/>
      <c r="I24" s="95">
        <v>25000.0</v>
      </c>
      <c r="J24" s="88"/>
      <c r="K24" s="88"/>
      <c r="L24" s="97">
        <f t="shared" si="15"/>
        <v>25000</v>
      </c>
      <c r="M24" s="88"/>
      <c r="N24" s="88"/>
      <c r="O24" s="92">
        <f t="shared" si="16"/>
        <v>25000</v>
      </c>
      <c r="P24" s="92">
        <f t="shared" si="17"/>
        <v>25000</v>
      </c>
      <c r="Q24" s="64"/>
      <c r="R24" s="64"/>
      <c r="S24" s="64"/>
      <c r="T24" s="6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61"/>
      <c r="B25" s="90"/>
      <c r="C25" s="90"/>
      <c r="D25" s="90"/>
      <c r="E25" s="140" t="s">
        <v>146</v>
      </c>
      <c r="F25" s="162" t="s">
        <v>55</v>
      </c>
      <c r="G25" s="163" t="s">
        <v>57</v>
      </c>
      <c r="H25" s="68"/>
      <c r="I25" s="95">
        <v>170000.0</v>
      </c>
      <c r="J25" s="88"/>
      <c r="K25" s="88"/>
      <c r="L25" s="97">
        <f t="shared" si="15"/>
        <v>170000</v>
      </c>
      <c r="M25" s="88"/>
      <c r="N25" s="88"/>
      <c r="O25" s="92">
        <f t="shared" si="16"/>
        <v>170000</v>
      </c>
      <c r="P25" s="92">
        <f t="shared" si="17"/>
        <v>170000</v>
      </c>
      <c r="Q25" s="64"/>
      <c r="R25" s="64"/>
      <c r="S25" s="64"/>
      <c r="T25" s="6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61"/>
      <c r="B26" s="90"/>
      <c r="C26" s="90"/>
      <c r="D26" s="90"/>
      <c r="E26" s="140" t="s">
        <v>150</v>
      </c>
      <c r="F26" s="166" t="s">
        <v>151</v>
      </c>
      <c r="G26" s="162" t="s">
        <v>152</v>
      </c>
      <c r="H26" s="68"/>
      <c r="I26" s="95">
        <v>240000.0</v>
      </c>
      <c r="J26" s="88"/>
      <c r="K26" s="88"/>
      <c r="L26" s="97">
        <f t="shared" si="15"/>
        <v>240000</v>
      </c>
      <c r="M26" s="88"/>
      <c r="N26" s="88"/>
      <c r="O26" s="92">
        <f t="shared" si="16"/>
        <v>240000</v>
      </c>
      <c r="P26" s="92">
        <f t="shared" si="17"/>
        <v>240000</v>
      </c>
      <c r="Q26" s="64"/>
      <c r="R26" s="64"/>
      <c r="S26" s="64"/>
      <c r="T26" s="6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61"/>
      <c r="B27" s="90"/>
      <c r="C27" s="90"/>
      <c r="D27" s="90"/>
      <c r="E27" s="140" t="s">
        <v>155</v>
      </c>
      <c r="F27" s="162" t="s">
        <v>55</v>
      </c>
      <c r="G27" s="163" t="s">
        <v>57</v>
      </c>
      <c r="H27" s="68"/>
      <c r="I27" s="95">
        <v>90000.0</v>
      </c>
      <c r="J27" s="88"/>
      <c r="K27" s="88"/>
      <c r="L27" s="97">
        <f t="shared" si="15"/>
        <v>90000</v>
      </c>
      <c r="M27" s="88"/>
      <c r="N27" s="88"/>
      <c r="O27" s="92">
        <f t="shared" si="16"/>
        <v>90000</v>
      </c>
      <c r="P27" s="92">
        <f t="shared" si="17"/>
        <v>90000</v>
      </c>
      <c r="Q27" s="64"/>
      <c r="R27" s="64"/>
      <c r="S27" s="64"/>
      <c r="T27" s="6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67"/>
      <c r="B28" s="168"/>
      <c r="C28" s="168"/>
      <c r="D28" s="168"/>
      <c r="E28" s="140" t="s">
        <v>158</v>
      </c>
      <c r="F28" s="162" t="s">
        <v>55</v>
      </c>
      <c r="G28" s="163" t="s">
        <v>57</v>
      </c>
      <c r="H28" s="68"/>
      <c r="I28" s="95">
        <v>70000.0</v>
      </c>
      <c r="J28" s="88"/>
      <c r="K28" s="88"/>
      <c r="L28" s="97">
        <f t="shared" si="15"/>
        <v>70000</v>
      </c>
      <c r="M28" s="129">
        <f t="shared" ref="M28:N28" si="18">SUM(M29)</f>
        <v>19440</v>
      </c>
      <c r="N28" s="129">
        <f t="shared" si="18"/>
        <v>0</v>
      </c>
      <c r="O28" s="97">
        <f t="shared" si="16"/>
        <v>50560</v>
      </c>
      <c r="P28" s="97">
        <f t="shared" si="17"/>
        <v>70000</v>
      </c>
      <c r="Q28" s="64"/>
      <c r="R28" s="64"/>
      <c r="S28" s="64"/>
      <c r="T28" s="6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69"/>
      <c r="B29" s="170"/>
      <c r="C29" s="170"/>
      <c r="D29" s="170"/>
      <c r="E29" s="140" t="s">
        <v>164</v>
      </c>
      <c r="F29" s="162"/>
      <c r="G29" s="163"/>
      <c r="H29" s="68"/>
      <c r="I29" s="95"/>
      <c r="J29" s="88"/>
      <c r="K29" s="88"/>
      <c r="L29" s="97"/>
      <c r="M29" s="84">
        <v>19440.0</v>
      </c>
      <c r="N29" s="88"/>
      <c r="O29" s="122"/>
      <c r="P29" s="122"/>
      <c r="Q29" s="64"/>
      <c r="R29" s="64"/>
      <c r="S29" s="64"/>
      <c r="T29" s="6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89">
        <v>5.0</v>
      </c>
      <c r="B30" s="172">
        <v>1.0</v>
      </c>
      <c r="C30" s="172">
        <v>2.0</v>
      </c>
      <c r="D30" s="172">
        <v>1.0</v>
      </c>
      <c r="E30" s="53" t="s">
        <v>166</v>
      </c>
      <c r="F30" s="173"/>
      <c r="G30" s="158"/>
      <c r="H30" s="68"/>
      <c r="I30" s="69">
        <f t="shared" ref="I30:P30" si="19">Sum(I31:I32)</f>
        <v>380000</v>
      </c>
      <c r="J30" s="61">
        <f t="shared" si="19"/>
        <v>0</v>
      </c>
      <c r="K30" s="61">
        <f t="shared" si="19"/>
        <v>0</v>
      </c>
      <c r="L30" s="65">
        <f t="shared" si="19"/>
        <v>380000</v>
      </c>
      <c r="M30" s="69">
        <f t="shared" si="19"/>
        <v>20000</v>
      </c>
      <c r="N30" s="69">
        <f t="shared" si="19"/>
        <v>0</v>
      </c>
      <c r="O30" s="65">
        <f t="shared" si="19"/>
        <v>360000</v>
      </c>
      <c r="P30" s="65">
        <f t="shared" si="19"/>
        <v>380000</v>
      </c>
      <c r="Q30" s="64"/>
      <c r="R30" s="64"/>
      <c r="S30" s="64"/>
      <c r="T30" s="6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61"/>
      <c r="B31" s="172"/>
      <c r="C31" s="90"/>
      <c r="D31" s="90"/>
      <c r="E31" s="140" t="s">
        <v>168</v>
      </c>
      <c r="F31" s="166" t="s">
        <v>169</v>
      </c>
      <c r="G31" s="163" t="s">
        <v>170</v>
      </c>
      <c r="H31" s="68"/>
      <c r="I31" s="95">
        <v>360000.0</v>
      </c>
      <c r="J31" s="88"/>
      <c r="K31" s="88"/>
      <c r="L31" s="97">
        <f t="shared" ref="L31:L36" si="20">I31-J31+K31</f>
        <v>360000</v>
      </c>
      <c r="M31" s="88"/>
      <c r="N31" s="88"/>
      <c r="O31" s="92">
        <f t="shared" ref="O31:O36" si="21">L31-M31</f>
        <v>360000</v>
      </c>
      <c r="P31" s="92">
        <f t="shared" ref="P31:P36" si="22">L31-N31</f>
        <v>360000</v>
      </c>
      <c r="Q31" s="64"/>
      <c r="R31" s="64"/>
      <c r="S31" s="64"/>
      <c r="T31" s="6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75"/>
      <c r="B32" s="43"/>
      <c r="C32" s="177"/>
      <c r="D32" s="177"/>
      <c r="E32" s="140" t="s">
        <v>174</v>
      </c>
      <c r="F32" s="162" t="s">
        <v>175</v>
      </c>
      <c r="G32" s="162" t="s">
        <v>176</v>
      </c>
      <c r="H32" s="68"/>
      <c r="I32" s="95">
        <v>20000.0</v>
      </c>
      <c r="J32" s="88"/>
      <c r="K32" s="88"/>
      <c r="L32" s="97">
        <f t="shared" si="20"/>
        <v>20000</v>
      </c>
      <c r="M32" s="84">
        <v>20000.0</v>
      </c>
      <c r="N32" s="88"/>
      <c r="O32" s="92">
        <f t="shared" si="21"/>
        <v>0</v>
      </c>
      <c r="P32" s="92">
        <f t="shared" si="22"/>
        <v>20000</v>
      </c>
      <c r="Q32" s="64"/>
      <c r="R32" s="64"/>
      <c r="S32" s="64"/>
      <c r="T32" s="64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78">
        <v>6.0</v>
      </c>
      <c r="B33" s="43">
        <v>1.0</v>
      </c>
      <c r="C33" s="43">
        <v>2.0</v>
      </c>
      <c r="D33" s="43">
        <v>3.0</v>
      </c>
      <c r="E33" s="47" t="s">
        <v>178</v>
      </c>
      <c r="F33" s="51" t="s">
        <v>55</v>
      </c>
      <c r="G33" s="75" t="s">
        <v>57</v>
      </c>
      <c r="H33" s="68"/>
      <c r="I33" s="69">
        <v>163830.0</v>
      </c>
      <c r="J33" s="71"/>
      <c r="K33" s="58"/>
      <c r="L33" s="62">
        <f t="shared" si="20"/>
        <v>163830</v>
      </c>
      <c r="M33" s="71"/>
      <c r="N33" s="71"/>
      <c r="O33" s="62">
        <f t="shared" si="21"/>
        <v>163830</v>
      </c>
      <c r="P33" s="62">
        <f t="shared" si="22"/>
        <v>163830</v>
      </c>
      <c r="Q33" s="64"/>
      <c r="R33" s="64"/>
      <c r="S33" s="64"/>
      <c r="T33" s="64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41">
        <v>7.0</v>
      </c>
      <c r="B34" s="45">
        <v>1.0</v>
      </c>
      <c r="C34" s="45">
        <v>2.0</v>
      </c>
      <c r="D34" s="45">
        <v>3.0</v>
      </c>
      <c r="E34" s="47" t="s">
        <v>180</v>
      </c>
      <c r="F34" s="51" t="s">
        <v>55</v>
      </c>
      <c r="G34" s="75" t="s">
        <v>57</v>
      </c>
      <c r="H34" s="68"/>
      <c r="I34" s="69">
        <v>100000.0</v>
      </c>
      <c r="J34" s="71"/>
      <c r="K34" s="71"/>
      <c r="L34" s="62">
        <f t="shared" si="20"/>
        <v>100000</v>
      </c>
      <c r="M34" s="58"/>
      <c r="N34" s="71"/>
      <c r="O34" s="62">
        <f t="shared" si="21"/>
        <v>100000</v>
      </c>
      <c r="P34" s="62">
        <f t="shared" si="22"/>
        <v>100000</v>
      </c>
      <c r="Q34" s="64"/>
      <c r="R34" s="64"/>
      <c r="S34" s="64"/>
      <c r="T34" s="6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41">
        <v>8.0</v>
      </c>
      <c r="B35" s="45">
        <v>1.0</v>
      </c>
      <c r="C35" s="45">
        <v>2.0</v>
      </c>
      <c r="D35" s="45">
        <v>3.0</v>
      </c>
      <c r="E35" s="47" t="s">
        <v>182</v>
      </c>
      <c r="F35" s="51" t="s">
        <v>55</v>
      </c>
      <c r="G35" s="75" t="s">
        <v>57</v>
      </c>
      <c r="H35" s="31"/>
      <c r="I35" s="69">
        <v>70000.0</v>
      </c>
      <c r="J35" s="71"/>
      <c r="K35" s="71"/>
      <c r="L35" s="62">
        <f t="shared" si="20"/>
        <v>70000</v>
      </c>
      <c r="M35" s="71"/>
      <c r="N35" s="71"/>
      <c r="O35" s="62">
        <f t="shared" si="21"/>
        <v>70000</v>
      </c>
      <c r="P35" s="62">
        <f t="shared" si="22"/>
        <v>70000</v>
      </c>
      <c r="Q35" s="64"/>
      <c r="R35" s="64"/>
      <c r="S35" s="64"/>
      <c r="T35" s="64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79"/>
      <c r="B36" s="151"/>
      <c r="C36" s="151"/>
      <c r="D36" s="151"/>
      <c r="E36" s="150" t="s">
        <v>184</v>
      </c>
      <c r="F36" s="151"/>
      <c r="G36" s="151"/>
      <c r="H36" s="152"/>
      <c r="I36" s="153">
        <f t="shared" ref="I36:K36" si="23">SUM(I6,I7,I8,I21,I30,I33,I34,I35)</f>
        <v>2881340</v>
      </c>
      <c r="J36" s="154">
        <f t="shared" si="23"/>
        <v>0</v>
      </c>
      <c r="K36" s="154">
        <f t="shared" si="23"/>
        <v>0</v>
      </c>
      <c r="L36" s="155">
        <f t="shared" si="20"/>
        <v>2881340</v>
      </c>
      <c r="M36" s="154">
        <f t="shared" ref="M36:N36" si="24">SUM(M6,M7,M8,M21,M30,M33,M34,M35)</f>
        <v>483610</v>
      </c>
      <c r="N36" s="154">
        <f t="shared" si="24"/>
        <v>0</v>
      </c>
      <c r="O36" s="181">
        <f t="shared" si="21"/>
        <v>2397730</v>
      </c>
      <c r="P36" s="157">
        <f t="shared" si="22"/>
        <v>2881340</v>
      </c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</row>
    <row r="37">
      <c r="A37" s="1"/>
      <c r="B37" s="1"/>
      <c r="C37" s="1"/>
      <c r="D37" s="1"/>
      <c r="E37" s="1"/>
      <c r="F37" s="1"/>
      <c r="G37" s="1"/>
      <c r="H37" s="1"/>
      <c r="I37" s="1"/>
      <c r="J37" s="2"/>
      <c r="K37" s="2"/>
      <c r="L37" s="2"/>
      <c r="M37" s="2"/>
      <c r="N37" s="2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2"/>
      <c r="K38" s="2"/>
      <c r="L38" s="2"/>
      <c r="M38" s="2"/>
      <c r="N38" s="2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2"/>
      <c r="K39" s="2"/>
      <c r="L39" s="2"/>
      <c r="M39" s="2"/>
      <c r="N39" s="2"/>
      <c r="O39" s="3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2"/>
      <c r="K40" s="2"/>
      <c r="L40" s="2"/>
      <c r="M40" s="2"/>
      <c r="N40" s="2"/>
      <c r="O40" s="3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2"/>
      <c r="K41" s="2"/>
      <c r="L41" s="2"/>
      <c r="M41" s="2"/>
      <c r="N41" s="2"/>
      <c r="O41" s="3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2"/>
      <c r="K42" s="2"/>
      <c r="L42" s="2"/>
      <c r="M42" s="2"/>
      <c r="N42" s="2"/>
      <c r="O42" s="3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2"/>
      <c r="K43" s="2"/>
      <c r="L43" s="2"/>
      <c r="M43" s="2"/>
      <c r="N43" s="2"/>
      <c r="O43" s="3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2"/>
      <c r="K44" s="2"/>
      <c r="L44" s="2"/>
      <c r="M44" s="2"/>
      <c r="N44" s="2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2"/>
      <c r="K45" s="2"/>
      <c r="L45" s="2"/>
      <c r="M45" s="2"/>
      <c r="N45" s="2"/>
      <c r="O45" s="3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2"/>
      <c r="K46" s="2"/>
      <c r="L46" s="2"/>
      <c r="M46" s="2"/>
      <c r="N46" s="2"/>
      <c r="O46" s="3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2"/>
      <c r="K47" s="2"/>
      <c r="L47" s="2"/>
      <c r="M47" s="2"/>
      <c r="N47" s="2"/>
      <c r="O47" s="3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2"/>
      <c r="K48" s="2"/>
      <c r="L48" s="2"/>
      <c r="M48" s="2"/>
      <c r="N48" s="2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2"/>
      <c r="K49" s="2"/>
      <c r="L49" s="2"/>
      <c r="M49" s="2"/>
      <c r="N49" s="2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2"/>
      <c r="K50" s="2"/>
      <c r="L50" s="2"/>
      <c r="M50" s="2"/>
      <c r="N50" s="2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2"/>
      <c r="K51" s="2"/>
      <c r="L51" s="2"/>
      <c r="M51" s="2"/>
      <c r="N51" s="2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2"/>
      <c r="K52" s="2"/>
      <c r="L52" s="2"/>
      <c r="M52" s="2"/>
      <c r="N52" s="2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2"/>
      <c r="K53" s="2"/>
      <c r="L53" s="2"/>
      <c r="M53" s="2"/>
      <c r="N53" s="2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2"/>
      <c r="K54" s="2"/>
      <c r="L54" s="2"/>
      <c r="M54" s="2"/>
      <c r="N54" s="2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2"/>
      <c r="K55" s="2"/>
      <c r="L55" s="2"/>
      <c r="M55" s="2"/>
      <c r="N55" s="2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2"/>
      <c r="K56" s="2"/>
      <c r="L56" s="2"/>
      <c r="M56" s="2"/>
      <c r="N56" s="2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2"/>
      <c r="K57" s="2"/>
      <c r="L57" s="2"/>
      <c r="M57" s="2"/>
      <c r="N57" s="2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2"/>
      <c r="K58" s="2"/>
      <c r="L58" s="2"/>
      <c r="M58" s="2"/>
      <c r="N58" s="2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2"/>
      <c r="K59" s="2"/>
      <c r="L59" s="2"/>
      <c r="M59" s="2"/>
      <c r="N59" s="2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2"/>
      <c r="K60" s="2"/>
      <c r="L60" s="2"/>
      <c r="M60" s="2"/>
      <c r="N60" s="2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2"/>
      <c r="K62" s="2"/>
      <c r="L62" s="2"/>
      <c r="M62" s="2"/>
      <c r="N62" s="2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2"/>
      <c r="K63" s="2"/>
      <c r="L63" s="2"/>
      <c r="M63" s="2"/>
      <c r="N63" s="2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2"/>
      <c r="K64" s="2"/>
      <c r="L64" s="2"/>
      <c r="M64" s="2"/>
      <c r="N64" s="2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2"/>
      <c r="K65" s="2"/>
      <c r="L65" s="2"/>
      <c r="M65" s="2"/>
      <c r="N65" s="2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2"/>
      <c r="K66" s="2"/>
      <c r="L66" s="2"/>
      <c r="M66" s="2"/>
      <c r="N66" s="2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2"/>
      <c r="K67" s="2"/>
      <c r="L67" s="2"/>
      <c r="M67" s="2"/>
      <c r="N67" s="2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2"/>
      <c r="K68" s="2"/>
      <c r="L68" s="2"/>
      <c r="M68" s="2"/>
      <c r="N68" s="2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2"/>
      <c r="K69" s="2"/>
      <c r="L69" s="2"/>
      <c r="M69" s="2"/>
      <c r="N69" s="2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2"/>
      <c r="K70" s="2"/>
      <c r="L70" s="2"/>
      <c r="M70" s="2"/>
      <c r="N70" s="2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2"/>
      <c r="K71" s="2"/>
      <c r="L71" s="2"/>
      <c r="M71" s="2"/>
      <c r="N71" s="2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2"/>
      <c r="K72" s="2"/>
      <c r="L72" s="2"/>
      <c r="M72" s="2"/>
      <c r="N72" s="2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2"/>
      <c r="K73" s="2"/>
      <c r="L73" s="2"/>
      <c r="M73" s="2"/>
      <c r="N73" s="2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2"/>
      <c r="K74" s="2"/>
      <c r="L74" s="2"/>
      <c r="M74" s="2"/>
      <c r="N74" s="2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2"/>
      <c r="K75" s="2"/>
      <c r="L75" s="2"/>
      <c r="M75" s="2"/>
      <c r="N75" s="2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2"/>
      <c r="K76" s="2"/>
      <c r="L76" s="2"/>
      <c r="M76" s="2"/>
      <c r="N76" s="2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2"/>
      <c r="K77" s="2"/>
      <c r="L77" s="2"/>
      <c r="M77" s="2"/>
      <c r="N77" s="2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2"/>
      <c r="K78" s="2"/>
      <c r="L78" s="2"/>
      <c r="M78" s="2"/>
      <c r="N78" s="2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2"/>
      <c r="K79" s="2"/>
      <c r="L79" s="2"/>
      <c r="M79" s="2"/>
      <c r="N79" s="2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2"/>
      <c r="K80" s="2"/>
      <c r="L80" s="2"/>
      <c r="M80" s="2"/>
      <c r="N80" s="2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2"/>
      <c r="K81" s="2"/>
      <c r="L81" s="2"/>
      <c r="M81" s="2"/>
      <c r="N81" s="2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2"/>
      <c r="K82" s="2"/>
      <c r="L82" s="2"/>
      <c r="M82" s="2"/>
      <c r="N82" s="2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2"/>
      <c r="K83" s="2"/>
      <c r="L83" s="2"/>
      <c r="M83" s="2"/>
      <c r="N83" s="2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2"/>
      <c r="K84" s="2"/>
      <c r="L84" s="2"/>
      <c r="M84" s="2"/>
      <c r="N84" s="2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2"/>
      <c r="K85" s="2"/>
      <c r="L85" s="2"/>
      <c r="M85" s="2"/>
      <c r="N85" s="2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2"/>
      <c r="K86" s="2"/>
      <c r="L86" s="2"/>
      <c r="M86" s="2"/>
      <c r="N86" s="2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2"/>
      <c r="K87" s="2"/>
      <c r="L87" s="2"/>
      <c r="M87" s="2"/>
      <c r="N87" s="2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2"/>
      <c r="K88" s="2"/>
      <c r="L88" s="2"/>
      <c r="M88" s="2"/>
      <c r="N88" s="2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2"/>
      <c r="K89" s="2"/>
      <c r="L89" s="2"/>
      <c r="M89" s="2"/>
      <c r="N89" s="2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2"/>
      <c r="K90" s="2"/>
      <c r="L90" s="2"/>
      <c r="M90" s="2"/>
      <c r="N90" s="2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2"/>
      <c r="K91" s="2"/>
      <c r="L91" s="2"/>
      <c r="M91" s="2"/>
      <c r="N91" s="2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2"/>
      <c r="K92" s="2"/>
      <c r="L92" s="2"/>
      <c r="M92" s="2"/>
      <c r="N92" s="2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2"/>
      <c r="K93" s="2"/>
      <c r="L93" s="2"/>
      <c r="M93" s="2"/>
      <c r="N93" s="2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2"/>
      <c r="K94" s="2"/>
      <c r="L94" s="2"/>
      <c r="M94" s="2"/>
      <c r="N94" s="2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2"/>
      <c r="K95" s="2"/>
      <c r="L95" s="2"/>
      <c r="M95" s="2"/>
      <c r="N95" s="2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2"/>
      <c r="K96" s="2"/>
      <c r="L96" s="2"/>
      <c r="M96" s="2"/>
      <c r="N96" s="2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2"/>
      <c r="K97" s="2"/>
      <c r="L97" s="2"/>
      <c r="M97" s="2"/>
      <c r="N97" s="2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2"/>
      <c r="K98" s="2"/>
      <c r="L98" s="2"/>
      <c r="M98" s="2"/>
      <c r="N98" s="2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2"/>
      <c r="K99" s="2"/>
      <c r="L99" s="2"/>
      <c r="M99" s="2"/>
      <c r="N99" s="2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2"/>
      <c r="M359" s="2"/>
      <c r="N359" s="2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2"/>
      <c r="M360" s="2"/>
      <c r="N360" s="2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2"/>
      <c r="M361" s="2"/>
      <c r="N361" s="2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2"/>
      <c r="M362" s="2"/>
      <c r="N362" s="2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2"/>
      <c r="M363" s="2"/>
      <c r="N363" s="2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2"/>
      <c r="M364" s="2"/>
      <c r="N364" s="2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2"/>
      <c r="M365" s="2"/>
      <c r="N365" s="2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2"/>
      <c r="M374" s="2"/>
      <c r="N374" s="2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2"/>
      <c r="M375" s="2"/>
      <c r="N375" s="2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2"/>
      <c r="M376" s="2"/>
      <c r="N376" s="2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2"/>
      <c r="M377" s="2"/>
      <c r="N377" s="2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2"/>
      <c r="M378" s="2"/>
      <c r="N378" s="2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2"/>
      <c r="M379" s="2"/>
      <c r="N379" s="2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2"/>
      <c r="M380" s="2"/>
      <c r="N380" s="2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2"/>
      <c r="M381" s="2"/>
      <c r="N381" s="2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2"/>
      <c r="M382" s="2"/>
      <c r="N382" s="2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2"/>
      <c r="M383" s="2"/>
      <c r="N383" s="2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2"/>
      <c r="M384" s="2"/>
      <c r="N384" s="2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2"/>
      <c r="M385" s="2"/>
      <c r="N385" s="2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2"/>
      <c r="M386" s="2"/>
      <c r="N386" s="2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2"/>
      <c r="M387" s="2"/>
      <c r="N387" s="2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2"/>
      <c r="M388" s="2"/>
      <c r="N388" s="2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2"/>
      <c r="M389" s="2"/>
      <c r="N389" s="2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2"/>
      <c r="M390" s="2"/>
      <c r="N390" s="2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2"/>
      <c r="M391" s="2"/>
      <c r="N391" s="2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2"/>
      <c r="M392" s="2"/>
      <c r="N392" s="2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2"/>
      <c r="M393" s="2"/>
      <c r="N393" s="2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2"/>
      <c r="M394" s="2"/>
      <c r="N394" s="2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2"/>
      <c r="M395" s="2"/>
      <c r="N395" s="2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2"/>
      <c r="M396" s="2"/>
      <c r="N396" s="2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2"/>
      <c r="M397" s="2"/>
      <c r="N397" s="2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2"/>
      <c r="M398" s="2"/>
      <c r="N398" s="2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2"/>
      <c r="M399" s="2"/>
      <c r="N399" s="2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2"/>
      <c r="M400" s="2"/>
      <c r="N400" s="2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2"/>
      <c r="M401" s="2"/>
      <c r="N401" s="2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2"/>
      <c r="M402" s="2"/>
      <c r="N402" s="2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2"/>
      <c r="M403" s="2"/>
      <c r="N403" s="2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2"/>
      <c r="M404" s="2"/>
      <c r="N404" s="2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2"/>
      <c r="M406" s="2"/>
      <c r="N406" s="2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2"/>
      <c r="M407" s="2"/>
      <c r="N407" s="2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2"/>
      <c r="M408" s="2"/>
      <c r="N408" s="2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2"/>
      <c r="M409" s="2"/>
      <c r="N409" s="2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2"/>
      <c r="M410" s="2"/>
      <c r="N410" s="2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2"/>
      <c r="M411" s="2"/>
      <c r="N411" s="2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2"/>
      <c r="M412" s="2"/>
      <c r="N412" s="2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2"/>
      <c r="M413" s="2"/>
      <c r="N413" s="2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2"/>
      <c r="M414" s="2"/>
      <c r="N414" s="2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2"/>
      <c r="M415" s="2"/>
      <c r="N415" s="2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2"/>
      <c r="M416" s="2"/>
      <c r="N416" s="2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2"/>
      <c r="M417" s="2"/>
      <c r="N417" s="2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2"/>
      <c r="M418" s="2"/>
      <c r="N418" s="2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2"/>
      <c r="M419" s="2"/>
      <c r="N419" s="2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2"/>
      <c r="M420" s="2"/>
      <c r="N420" s="2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2"/>
      <c r="M421" s="2"/>
      <c r="N421" s="2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2"/>
      <c r="M422" s="2"/>
      <c r="N422" s="2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2"/>
      <c r="M423" s="2"/>
      <c r="N423" s="2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2"/>
      <c r="M424" s="2"/>
      <c r="N424" s="2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2"/>
      <c r="M425" s="2"/>
      <c r="N425" s="2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2"/>
      <c r="M426" s="2"/>
      <c r="N426" s="2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2"/>
      <c r="M427" s="2"/>
      <c r="N427" s="2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2"/>
      <c r="M428" s="2"/>
      <c r="N428" s="2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2"/>
      <c r="M429" s="2"/>
      <c r="N429" s="2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2"/>
      <c r="M430" s="2"/>
      <c r="N430" s="2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2"/>
      <c r="M431" s="2"/>
      <c r="N431" s="2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2"/>
      <c r="M432" s="2"/>
      <c r="N432" s="2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2"/>
      <c r="M433" s="2"/>
      <c r="N433" s="2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2"/>
      <c r="M434" s="2"/>
      <c r="N434" s="2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2"/>
      <c r="M435" s="2"/>
      <c r="N435" s="2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2"/>
      <c r="M436" s="2"/>
      <c r="N436" s="2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2"/>
      <c r="M437" s="2"/>
      <c r="N437" s="2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2"/>
      <c r="M438" s="2"/>
      <c r="N438" s="2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2"/>
      <c r="M439" s="2"/>
      <c r="N439" s="2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2"/>
      <c r="M440" s="2"/>
      <c r="N440" s="2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2"/>
      <c r="M441" s="2"/>
      <c r="N441" s="2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2"/>
      <c r="M442" s="2"/>
      <c r="N442" s="2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2"/>
      <c r="M443" s="2"/>
      <c r="N443" s="2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2"/>
      <c r="M444" s="2"/>
      <c r="N444" s="2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2"/>
      <c r="M445" s="2"/>
      <c r="N445" s="2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2"/>
      <c r="M446" s="2"/>
      <c r="N446" s="2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2"/>
      <c r="M447" s="2"/>
      <c r="N447" s="2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2"/>
      <c r="M448" s="2"/>
      <c r="N448" s="2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2"/>
      <c r="M449" s="2"/>
      <c r="N449" s="2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2"/>
      <c r="M450" s="2"/>
      <c r="N450" s="2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2"/>
      <c r="M451" s="2"/>
      <c r="N451" s="2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2"/>
      <c r="M452" s="2"/>
      <c r="N452" s="2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2"/>
      <c r="M453" s="2"/>
      <c r="N453" s="2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2"/>
      <c r="M454" s="2"/>
      <c r="N454" s="2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2"/>
      <c r="M455" s="2"/>
      <c r="N455" s="2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2"/>
      <c r="M456" s="2"/>
      <c r="N456" s="2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2"/>
      <c r="M457" s="2"/>
      <c r="N457" s="2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2"/>
      <c r="M458" s="2"/>
      <c r="N458" s="2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2"/>
      <c r="M459" s="2"/>
      <c r="N459" s="2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2"/>
      <c r="M460" s="2"/>
      <c r="N460" s="2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2"/>
      <c r="M461" s="2"/>
      <c r="N461" s="2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2"/>
      <c r="M462" s="2"/>
      <c r="N462" s="2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2"/>
      <c r="M463" s="2"/>
      <c r="N463" s="2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2"/>
      <c r="M464" s="2"/>
      <c r="N464" s="2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2"/>
      <c r="M465" s="2"/>
      <c r="N465" s="2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2"/>
      <c r="M466" s="2"/>
      <c r="N466" s="2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2"/>
      <c r="M467" s="2"/>
      <c r="N467" s="2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2"/>
      <c r="M468" s="2"/>
      <c r="N468" s="2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2"/>
      <c r="M469" s="2"/>
      <c r="N469" s="2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2"/>
      <c r="M470" s="2"/>
      <c r="N470" s="2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2"/>
      <c r="M471" s="2"/>
      <c r="N471" s="2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2"/>
      <c r="M472" s="2"/>
      <c r="N472" s="2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2"/>
      <c r="M473" s="2"/>
      <c r="N473" s="2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2"/>
      <c r="M474" s="2"/>
      <c r="N474" s="2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2"/>
      <c r="M475" s="2"/>
      <c r="N475" s="2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2"/>
      <c r="M476" s="2"/>
      <c r="N476" s="2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2"/>
      <c r="M477" s="2"/>
      <c r="N477" s="2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2"/>
      <c r="M478" s="2"/>
      <c r="N478" s="2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2"/>
      <c r="M479" s="2"/>
      <c r="N479" s="2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2"/>
      <c r="M480" s="2"/>
      <c r="N480" s="2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2"/>
      <c r="M481" s="2"/>
      <c r="N481" s="2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2"/>
      <c r="M482" s="2"/>
      <c r="N482" s="2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2"/>
      <c r="M483" s="2"/>
      <c r="N483" s="2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2"/>
      <c r="M484" s="2"/>
      <c r="N484" s="2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2"/>
      <c r="M485" s="2"/>
      <c r="N485" s="2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2"/>
      <c r="M486" s="2"/>
      <c r="N486" s="2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2"/>
      <c r="M487" s="2"/>
      <c r="N487" s="2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2"/>
      <c r="M488" s="2"/>
      <c r="N488" s="2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2"/>
      <c r="M489" s="2"/>
      <c r="N489" s="2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2"/>
      <c r="M490" s="2"/>
      <c r="N490" s="2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2"/>
      <c r="M491" s="2"/>
      <c r="N491" s="2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2"/>
      <c r="M492" s="2"/>
      <c r="N492" s="2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2"/>
      <c r="M493" s="2"/>
      <c r="N493" s="2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2"/>
      <c r="M494" s="2"/>
      <c r="N494" s="2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2"/>
      <c r="M495" s="2"/>
      <c r="N495" s="2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2"/>
      <c r="M496" s="2"/>
      <c r="N496" s="2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2"/>
      <c r="M497" s="2"/>
      <c r="N497" s="2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2"/>
      <c r="M498" s="2"/>
      <c r="N498" s="2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2"/>
      <c r="M499" s="2"/>
      <c r="N499" s="2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2"/>
      <c r="M500" s="2"/>
      <c r="N500" s="2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2"/>
      <c r="M501" s="2"/>
      <c r="N501" s="2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2"/>
      <c r="M502" s="2"/>
      <c r="N502" s="2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2"/>
      <c r="M503" s="2"/>
      <c r="N503" s="2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2"/>
      <c r="M504" s="2"/>
      <c r="N504" s="2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2"/>
      <c r="M505" s="2"/>
      <c r="N505" s="2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2"/>
      <c r="M506" s="2"/>
      <c r="N506" s="2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2"/>
      <c r="M507" s="2"/>
      <c r="N507" s="2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2"/>
      <c r="M508" s="2"/>
      <c r="N508" s="2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2"/>
      <c r="M509" s="2"/>
      <c r="N509" s="2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2"/>
      <c r="M510" s="2"/>
      <c r="N510" s="2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2"/>
      <c r="M511" s="2"/>
      <c r="N511" s="2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2"/>
      <c r="M512" s="2"/>
      <c r="N512" s="2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2"/>
      <c r="M513" s="2"/>
      <c r="N513" s="2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2"/>
      <c r="M514" s="2"/>
      <c r="N514" s="2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2"/>
      <c r="M515" s="2"/>
      <c r="N515" s="2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2"/>
      <c r="M516" s="2"/>
      <c r="N516" s="2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2"/>
      <c r="M517" s="2"/>
      <c r="N517" s="2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2"/>
      <c r="M518" s="2"/>
      <c r="N518" s="2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2"/>
      <c r="M519" s="2"/>
      <c r="N519" s="2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2"/>
      <c r="M520" s="2"/>
      <c r="N520" s="2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2"/>
      <c r="M521" s="2"/>
      <c r="N521" s="2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2"/>
      <c r="M522" s="2"/>
      <c r="N522" s="2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2"/>
      <c r="M523" s="2"/>
      <c r="N523" s="2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2"/>
      <c r="M524" s="2"/>
      <c r="N524" s="2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2"/>
      <c r="M525" s="2"/>
      <c r="N525" s="2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2"/>
      <c r="M526" s="2"/>
      <c r="N526" s="2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2"/>
      <c r="M527" s="2"/>
      <c r="N527" s="2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2"/>
      <c r="M528" s="2"/>
      <c r="N528" s="2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2"/>
      <c r="M529" s="2"/>
      <c r="N529" s="2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2"/>
      <c r="M530" s="2"/>
      <c r="N530" s="2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2"/>
      <c r="M531" s="2"/>
      <c r="N531" s="2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2"/>
      <c r="M532" s="2"/>
      <c r="N532" s="2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2"/>
      <c r="M533" s="2"/>
      <c r="N533" s="2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2"/>
      <c r="M534" s="2"/>
      <c r="N534" s="2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2"/>
      <c r="M535" s="2"/>
      <c r="N535" s="2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2"/>
      <c r="M536" s="2"/>
      <c r="N536" s="2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2"/>
      <c r="M537" s="2"/>
      <c r="N537" s="2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2"/>
      <c r="M538" s="2"/>
      <c r="N538" s="2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2"/>
      <c r="M539" s="2"/>
      <c r="N539" s="2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2"/>
      <c r="M540" s="2"/>
      <c r="N540" s="2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2"/>
      <c r="M541" s="2"/>
      <c r="N541" s="2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2"/>
      <c r="M542" s="2"/>
      <c r="N542" s="2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2"/>
      <c r="M543" s="2"/>
      <c r="N543" s="2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2"/>
      <c r="M544" s="2"/>
      <c r="N544" s="2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2"/>
      <c r="M545" s="2"/>
      <c r="N545" s="2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2"/>
      <c r="M546" s="2"/>
      <c r="N546" s="2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2"/>
      <c r="M547" s="2"/>
      <c r="N547" s="2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2"/>
      <c r="M548" s="2"/>
      <c r="N548" s="2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2"/>
      <c r="M549" s="2"/>
      <c r="N549" s="2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2"/>
      <c r="M550" s="2"/>
      <c r="N550" s="2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2"/>
      <c r="M551" s="2"/>
      <c r="N551" s="2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2"/>
      <c r="M552" s="2"/>
      <c r="N552" s="2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2"/>
      <c r="M553" s="2"/>
      <c r="N553" s="2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2"/>
      <c r="M554" s="2"/>
      <c r="N554" s="2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2"/>
      <c r="M555" s="2"/>
      <c r="N555" s="2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2"/>
      <c r="M556" s="2"/>
      <c r="N556" s="2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2"/>
      <c r="M557" s="2"/>
      <c r="N557" s="2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2"/>
      <c r="M558" s="2"/>
      <c r="N558" s="2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2"/>
      <c r="M559" s="2"/>
      <c r="N559" s="2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2"/>
      <c r="M560" s="2"/>
      <c r="N560" s="2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2"/>
      <c r="M561" s="2"/>
      <c r="N561" s="2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2"/>
      <c r="M562" s="2"/>
      <c r="N562" s="2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2"/>
      <c r="M563" s="2"/>
      <c r="N563" s="2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2"/>
      <c r="M564" s="2"/>
      <c r="N564" s="2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2"/>
      <c r="M565" s="2"/>
      <c r="N565" s="2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2"/>
      <c r="M566" s="2"/>
      <c r="N566" s="2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2"/>
      <c r="N567" s="2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2"/>
      <c r="N568" s="2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2"/>
      <c r="N569" s="2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2"/>
      <c r="N570" s="2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2"/>
      <c r="N571" s="2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2"/>
      <c r="N572" s="2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2"/>
      <c r="N573" s="2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2"/>
      <c r="N574" s="2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2"/>
      <c r="N575" s="2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2"/>
      <c r="N576" s="2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2"/>
      <c r="N577" s="2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2"/>
      <c r="N578" s="2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2"/>
      <c r="N579" s="2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2"/>
      <c r="N580" s="2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2"/>
      <c r="N581" s="2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2"/>
      <c r="N582" s="2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2"/>
      <c r="N583" s="2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2"/>
      <c r="N584" s="2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2"/>
      <c r="N585" s="2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2"/>
      <c r="N586" s="2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2"/>
      <c r="N587" s="2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2"/>
      <c r="N588" s="2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2"/>
      <c r="N589" s="2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2"/>
      <c r="N590" s="2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2"/>
      <c r="N591" s="2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2"/>
      <c r="N592" s="2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2"/>
      <c r="N593" s="2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2"/>
      <c r="N594" s="2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2"/>
      <c r="N595" s="2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2"/>
      <c r="N596" s="2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2"/>
      <c r="N597" s="2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2"/>
      <c r="N598" s="2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2"/>
      <c r="N599" s="2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2"/>
      <c r="N600" s="2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2"/>
      <c r="N601" s="2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2"/>
      <c r="N602" s="2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2"/>
      <c r="N603" s="2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2"/>
      <c r="N604" s="2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2"/>
      <c r="N605" s="2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2"/>
      <c r="N606" s="2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2"/>
      <c r="N607" s="2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2"/>
      <c r="N608" s="2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2"/>
      <c r="N609" s="2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2"/>
      <c r="N610" s="2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2"/>
      <c r="N611" s="2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2"/>
      <c r="N612" s="2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2"/>
      <c r="N613" s="2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2"/>
      <c r="N614" s="2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2"/>
      <c r="N615" s="2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2"/>
      <c r="N616" s="2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2"/>
      <c r="N617" s="2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2"/>
      <c r="N618" s="2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2"/>
      <c r="N619" s="2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2"/>
      <c r="N620" s="2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2"/>
      <c r="N621" s="2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2"/>
      <c r="N622" s="2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2"/>
      <c r="N623" s="2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2"/>
      <c r="N624" s="2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2"/>
      <c r="N625" s="2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2"/>
      <c r="N626" s="2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2"/>
      <c r="N627" s="2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2"/>
      <c r="N628" s="2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2"/>
      <c r="N629" s="2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2"/>
      <c r="N630" s="2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2"/>
      <c r="N631" s="2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2"/>
      <c r="N632" s="2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2"/>
      <c r="N633" s="2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2"/>
      <c r="N634" s="2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2"/>
      <c r="N635" s="2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2"/>
      <c r="N636" s="2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2"/>
      <c r="N637" s="2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2"/>
      <c r="N638" s="2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2"/>
      <c r="N639" s="2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2"/>
      <c r="N640" s="2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2"/>
      <c r="N641" s="2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2"/>
      <c r="N642" s="2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2"/>
      <c r="N643" s="2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2"/>
      <c r="N644" s="2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2"/>
      <c r="N645" s="2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2"/>
      <c r="N646" s="2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2"/>
      <c r="N647" s="2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2"/>
      <c r="N648" s="2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2"/>
      <c r="N649" s="2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2"/>
      <c r="N650" s="2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2"/>
      <c r="N651" s="2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2"/>
      <c r="N652" s="2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2"/>
      <c r="N653" s="2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2"/>
      <c r="N654" s="2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2"/>
      <c r="N655" s="2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2"/>
      <c r="N656" s="2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2"/>
      <c r="N657" s="2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2"/>
      <c r="N658" s="2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2"/>
      <c r="N659" s="2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2"/>
      <c r="N660" s="2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2"/>
      <c r="N661" s="2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2"/>
      <c r="N662" s="2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2"/>
      <c r="N663" s="2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2"/>
      <c r="N664" s="2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2"/>
      <c r="N665" s="2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2"/>
      <c r="N666" s="2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2"/>
      <c r="N667" s="2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2"/>
      <c r="N668" s="2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2"/>
      <c r="N669" s="2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2"/>
      <c r="N670" s="2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2"/>
      <c r="N671" s="2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2"/>
      <c r="N672" s="2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2"/>
      <c r="N673" s="2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2"/>
      <c r="N674" s="2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2"/>
      <c r="N675" s="2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2"/>
      <c r="N676" s="2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2"/>
      <c r="N677" s="2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2"/>
      <c r="N678" s="2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2"/>
      <c r="N679" s="2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2"/>
      <c r="N680" s="2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2"/>
      <c r="N681" s="2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2"/>
      <c r="N682" s="2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2"/>
      <c r="N683" s="2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2"/>
      <c r="N684" s="2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2"/>
      <c r="N685" s="2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2"/>
      <c r="N686" s="2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2"/>
      <c r="N687" s="2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2"/>
      <c r="N688" s="2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2"/>
      <c r="N689" s="2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2"/>
      <c r="N690" s="2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2"/>
      <c r="N691" s="2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2"/>
      <c r="N692" s="2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2"/>
      <c r="N693" s="2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2"/>
      <c r="N694" s="2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2"/>
      <c r="N695" s="2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2"/>
      <c r="N696" s="2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2"/>
      <c r="N697" s="2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2"/>
      <c r="N698" s="2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2"/>
      <c r="N699" s="2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2"/>
      <c r="N700" s="2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2"/>
      <c r="N701" s="2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2"/>
      <c r="N702" s="2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2"/>
      <c r="N703" s="2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2"/>
      <c r="N704" s="2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2"/>
      <c r="N705" s="2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2"/>
      <c r="N706" s="2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2"/>
      <c r="N707" s="2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2"/>
      <c r="N708" s="2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2"/>
      <c r="N709" s="2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2"/>
      <c r="N710" s="2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2"/>
      <c r="N711" s="2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2"/>
      <c r="N712" s="2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2"/>
      <c r="N713" s="2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2"/>
      <c r="N714" s="2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2"/>
      <c r="N715" s="2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2"/>
      <c r="N716" s="2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2"/>
      <c r="N717" s="2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2"/>
      <c r="N718" s="2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2"/>
      <c r="N719" s="2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2"/>
      <c r="N720" s="2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2"/>
      <c r="N721" s="2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2"/>
      <c r="N722" s="2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2"/>
      <c r="N723" s="2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2"/>
      <c r="N724" s="2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2"/>
      <c r="N725" s="2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2"/>
      <c r="N726" s="2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2"/>
      <c r="N727" s="2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2"/>
      <c r="N728" s="2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2"/>
      <c r="N729" s="2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2"/>
      <c r="N730" s="2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2"/>
      <c r="N731" s="2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2"/>
      <c r="N732" s="2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2"/>
      <c r="N733" s="2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2"/>
      <c r="N734" s="2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2"/>
      <c r="N735" s="2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2"/>
      <c r="N736" s="2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2"/>
      <c r="N737" s="2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2"/>
      <c r="N738" s="2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2"/>
      <c r="N739" s="2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2"/>
      <c r="N741" s="2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2"/>
      <c r="N742" s="2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2"/>
      <c r="N743" s="2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2"/>
      <c r="N744" s="2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2"/>
      <c r="N745" s="2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2"/>
      <c r="N746" s="2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2"/>
      <c r="N747" s="2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2"/>
      <c r="N748" s="2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2"/>
      <c r="N749" s="2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2"/>
      <c r="N750" s="2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2"/>
      <c r="N751" s="2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2"/>
      <c r="N752" s="2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2"/>
      <c r="N753" s="2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2"/>
      <c r="N754" s="2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2"/>
      <c r="N755" s="2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2"/>
      <c r="N756" s="2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2"/>
      <c r="N757" s="2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2"/>
      <c r="N758" s="2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2"/>
      <c r="N759" s="2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2"/>
      <c r="N760" s="2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2"/>
      <c r="N761" s="2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2"/>
      <c r="N762" s="2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2"/>
      <c r="N763" s="2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2"/>
      <c r="N764" s="2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2"/>
      <c r="N765" s="2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2"/>
      <c r="N766" s="2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2"/>
      <c r="N767" s="2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2"/>
      <c r="N768" s="2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2"/>
      <c r="N769" s="2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2"/>
      <c r="N771" s="2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2"/>
      <c r="N772" s="2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2"/>
      <c r="N773" s="2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2"/>
      <c r="N774" s="2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2"/>
      <c r="N775" s="2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2"/>
      <c r="N776" s="2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2"/>
      <c r="N777" s="2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2"/>
      <c r="N778" s="2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2"/>
      <c r="N779" s="2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2"/>
      <c r="N780" s="2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2"/>
      <c r="N781" s="2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2"/>
      <c r="N782" s="2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2"/>
      <c r="N783" s="2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2"/>
      <c r="N784" s="2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2"/>
      <c r="N785" s="2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2"/>
      <c r="N786" s="2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2"/>
      <c r="N787" s="2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2"/>
      <c r="N788" s="2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2"/>
      <c r="N789" s="2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2"/>
      <c r="N790" s="2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2"/>
      <c r="N791" s="2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2"/>
      <c r="N792" s="2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2"/>
      <c r="N794" s="2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2"/>
      <c r="N795" s="2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2"/>
      <c r="N796" s="2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2"/>
      <c r="N797" s="2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2"/>
      <c r="N798" s="2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2"/>
      <c r="N799" s="2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2"/>
      <c r="N800" s="2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2"/>
      <c r="N801" s="2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2"/>
      <c r="N802" s="2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2"/>
      <c r="N803" s="2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2"/>
      <c r="N804" s="2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2"/>
      <c r="N805" s="2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2"/>
      <c r="N806" s="2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2"/>
      <c r="N807" s="2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2"/>
      <c r="N808" s="2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2"/>
      <c r="N809" s="2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2"/>
      <c r="N810" s="2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2"/>
      <c r="N811" s="2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2"/>
      <c r="N812" s="2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2"/>
      <c r="N813" s="2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2"/>
      <c r="N814" s="2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2"/>
      <c r="N815" s="2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2"/>
      <c r="N816" s="2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2"/>
      <c r="N817" s="2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2"/>
      <c r="N818" s="2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2"/>
      <c r="N819" s="2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2"/>
      <c r="N820" s="2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2"/>
      <c r="N821" s="2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2"/>
      <c r="N822" s="2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2"/>
      <c r="N823" s="2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2"/>
      <c r="N824" s="2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2"/>
      <c r="N825" s="2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2"/>
      <c r="N826" s="2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2"/>
      <c r="N827" s="2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2"/>
      <c r="N828" s="2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2"/>
      <c r="N829" s="2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2"/>
      <c r="N830" s="2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2"/>
      <c r="N831" s="2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2"/>
      <c r="N832" s="2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2"/>
      <c r="N833" s="2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2"/>
      <c r="N834" s="2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2"/>
      <c r="N835" s="2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2"/>
      <c r="N836" s="2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2"/>
      <c r="N837" s="2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2"/>
      <c r="N838" s="2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2"/>
      <c r="N839" s="2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2"/>
      <c r="N840" s="2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2"/>
      <c r="N841" s="2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2"/>
      <c r="N842" s="2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2"/>
      <c r="N843" s="2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2"/>
      <c r="N844" s="2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2"/>
      <c r="N845" s="2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2"/>
      <c r="N846" s="2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2"/>
      <c r="N847" s="2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2"/>
      <c r="N848" s="2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2"/>
      <c r="N849" s="2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2"/>
      <c r="N850" s="2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2"/>
      <c r="N851" s="2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2"/>
      <c r="N852" s="2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2"/>
      <c r="N853" s="2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2"/>
      <c r="N854" s="2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2"/>
      <c r="N855" s="2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2"/>
      <c r="N856" s="2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2"/>
      <c r="N857" s="2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2"/>
      <c r="N858" s="2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2"/>
      <c r="N859" s="2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2"/>
      <c r="N860" s="2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2"/>
      <c r="N861" s="2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2"/>
      <c r="N862" s="2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2"/>
      <c r="N863" s="2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2"/>
      <c r="N864" s="2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2"/>
      <c r="N865" s="2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2"/>
      <c r="N866" s="2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2"/>
      <c r="N867" s="2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2"/>
      <c r="N868" s="2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2"/>
      <c r="N869" s="2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2"/>
      <c r="N870" s="2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2"/>
      <c r="N871" s="2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2"/>
      <c r="N872" s="2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2"/>
      <c r="N873" s="2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2"/>
      <c r="N874" s="2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2"/>
      <c r="N875" s="2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2"/>
      <c r="N876" s="2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2"/>
      <c r="N877" s="2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2"/>
      <c r="N878" s="2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2"/>
      <c r="N879" s="2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2"/>
      <c r="N880" s="2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2"/>
      <c r="N881" s="2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2"/>
      <c r="N882" s="2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2"/>
      <c r="N883" s="2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2"/>
      <c r="N884" s="2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2"/>
      <c r="N885" s="2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2"/>
      <c r="N886" s="2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2"/>
      <c r="N887" s="2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2"/>
      <c r="N888" s="2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2"/>
      <c r="N889" s="2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2"/>
      <c r="N890" s="2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2"/>
      <c r="N891" s="2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2"/>
      <c r="N892" s="2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2"/>
      <c r="N893" s="2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2"/>
      <c r="N894" s="2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2"/>
      <c r="N895" s="2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2"/>
      <c r="N896" s="2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2"/>
      <c r="N897" s="2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2"/>
      <c r="N898" s="2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2"/>
      <c r="N899" s="2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2"/>
      <c r="N900" s="2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2"/>
      <c r="N901" s="2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2"/>
      <c r="N902" s="2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2"/>
      <c r="N903" s="2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2"/>
      <c r="N904" s="2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2"/>
      <c r="N905" s="2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2"/>
      <c r="N906" s="2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2"/>
      <c r="N907" s="2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2"/>
      <c r="N908" s="2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2"/>
      <c r="N909" s="2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2"/>
      <c r="N910" s="2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2"/>
      <c r="N911" s="2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2"/>
      <c r="N912" s="2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2"/>
      <c r="N913" s="2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2"/>
      <c r="N914" s="2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2"/>
      <c r="N915" s="2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2"/>
      <c r="N916" s="2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2"/>
      <c r="N917" s="2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2"/>
      <c r="N918" s="2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2"/>
      <c r="N919" s="2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2"/>
      <c r="N920" s="2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2"/>
      <c r="N921" s="2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2"/>
      <c r="N922" s="2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2"/>
      <c r="N923" s="2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2"/>
      <c r="N924" s="2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2"/>
      <c r="N925" s="2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2"/>
      <c r="N926" s="2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2"/>
      <c r="N927" s="2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2"/>
      <c r="N928" s="2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2"/>
      <c r="N929" s="2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2"/>
      <c r="N930" s="2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2"/>
      <c r="N931" s="2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2"/>
      <c r="N932" s="2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2"/>
      <c r="N933" s="2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2"/>
      <c r="N934" s="2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2"/>
      <c r="N935" s="2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2"/>
      <c r="N936" s="2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2"/>
      <c r="N937" s="2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2"/>
      <c r="N938" s="2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2"/>
      <c r="N939" s="2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2"/>
      <c r="N940" s="2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2"/>
      <c r="N941" s="2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2"/>
      <c r="N942" s="2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2"/>
      <c r="N943" s="2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2"/>
      <c r="N944" s="2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2"/>
      <c r="N945" s="2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2"/>
      <c r="N946" s="2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2"/>
      <c r="N947" s="2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2"/>
      <c r="N948" s="2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2"/>
      <c r="N949" s="2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2"/>
      <c r="N950" s="2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2"/>
      <c r="N951" s="2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2"/>
      <c r="N952" s="2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2"/>
      <c r="N953" s="2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2"/>
      <c r="N954" s="2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2"/>
      <c r="N955" s="2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2"/>
      <c r="N956" s="2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2"/>
      <c r="N957" s="2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2"/>
      <c r="N958" s="2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2"/>
      <c r="N959" s="2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2"/>
      <c r="N960" s="2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2"/>
      <c r="N961" s="2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2"/>
      <c r="N962" s="2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2"/>
      <c r="N963" s="2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2"/>
      <c r="N964" s="2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2"/>
      <c r="N965" s="2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2"/>
      <c r="N966" s="2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2"/>
      <c r="N967" s="2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2"/>
      <c r="N968" s="2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2"/>
      <c r="N969" s="2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2"/>
      <c r="N970" s="2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2"/>
      <c r="N971" s="2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2"/>
      <c r="N972" s="2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2"/>
      <c r="N973" s="2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2"/>
      <c r="N974" s="2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2"/>
      <c r="N975" s="2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2"/>
      <c r="N976" s="2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2"/>
      <c r="N977" s="2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2"/>
      <c r="N978" s="2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2"/>
      <c r="N979" s="2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2"/>
      <c r="N980" s="2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2"/>
      <c r="N981" s="2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2"/>
      <c r="N982" s="2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2"/>
      <c r="N983" s="2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2"/>
      <c r="N984" s="2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2"/>
      <c r="N985" s="2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2"/>
      <c r="N986" s="2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2"/>
      <c r="N987" s="2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2"/>
      <c r="N988" s="2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2"/>
      <c r="N989" s="2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2"/>
      <c r="N990" s="2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2"/>
      <c r="N991" s="2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2"/>
      <c r="N992" s="2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2"/>
      <c r="M993" s="2"/>
      <c r="N993" s="2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2"/>
      <c r="M994" s="2"/>
      <c r="N994" s="2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2"/>
      <c r="M995" s="2"/>
      <c r="N995" s="2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2"/>
      <c r="M996" s="2"/>
      <c r="N996" s="2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2"/>
      <c r="M997" s="2"/>
      <c r="N997" s="2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2"/>
      <c r="M998" s="2"/>
      <c r="N998" s="2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2"/>
      <c r="M999" s="2"/>
      <c r="N999" s="2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M1000" s="2"/>
      <c r="N1000" s="2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2"/>
      <c r="M1001" s="2"/>
      <c r="N1001" s="2"/>
      <c r="O1001" s="3"/>
      <c r="P1001" s="3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2"/>
      <c r="M1002" s="2"/>
      <c r="N1002" s="2"/>
      <c r="O1002" s="3"/>
      <c r="P1002" s="3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2"/>
      <c r="M1003" s="2"/>
      <c r="N1003" s="2"/>
      <c r="O1003" s="3"/>
      <c r="P1003" s="3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2"/>
      <c r="M1004" s="2"/>
      <c r="N1004" s="2"/>
      <c r="O1004" s="3"/>
      <c r="P1004" s="3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2"/>
      <c r="M1005" s="2"/>
      <c r="N1005" s="2"/>
      <c r="O1005" s="3"/>
      <c r="P1005" s="3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</sheetData>
  <mergeCells count="15">
    <mergeCell ref="J4:J5"/>
    <mergeCell ref="K4:K5"/>
    <mergeCell ref="H6:H20"/>
    <mergeCell ref="H21:H35"/>
    <mergeCell ref="M4:M5"/>
    <mergeCell ref="N4:N5"/>
    <mergeCell ref="Q4:Q5"/>
    <mergeCell ref="T4:T5"/>
    <mergeCell ref="A2:O2"/>
    <mergeCell ref="A4:A5"/>
    <mergeCell ref="C4:C5"/>
    <mergeCell ref="D4:D5"/>
    <mergeCell ref="E4:E5"/>
    <mergeCell ref="F4:F5"/>
    <mergeCell ref="H4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86"/>
    <col customWidth="1" min="2" max="2" width="11.0"/>
    <col customWidth="1" min="3" max="3" width="10.0"/>
    <col customWidth="1" min="4" max="4" width="8.71"/>
    <col customWidth="1" min="5" max="5" width="79.43"/>
    <col customWidth="1" min="6" max="6" width="34.29"/>
    <col customWidth="1" min="7" max="7" width="25.0"/>
    <col customWidth="1" min="8" max="8" width="28.43"/>
    <col customWidth="1" min="17" max="17" width="17.57"/>
    <col customWidth="1" min="18" max="18" width="33.43"/>
    <col customWidth="1" min="19" max="19" width="43.43"/>
    <col customWidth="1" min="20" max="20" width="2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1"/>
      <c r="R1" s="4" t="s">
        <v>0</v>
      </c>
      <c r="S1" s="4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1"/>
      <c r="R2" s="9" t="s">
        <v>5</v>
      </c>
      <c r="S2" s="9" t="s">
        <v>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3"/>
      <c r="Q3" s="1"/>
      <c r="R3" s="9" t="s">
        <v>7</v>
      </c>
      <c r="S3" s="10" t="s">
        <v>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1" t="s">
        <v>9</v>
      </c>
      <c r="B4" s="12" t="s">
        <v>10</v>
      </c>
      <c r="C4" s="13" t="s">
        <v>11</v>
      </c>
      <c r="D4" s="12" t="s">
        <v>12</v>
      </c>
      <c r="E4" s="18" t="s">
        <v>13</v>
      </c>
      <c r="F4" s="15" t="s">
        <v>14</v>
      </c>
      <c r="G4" s="16" t="s">
        <v>15</v>
      </c>
      <c r="H4" s="17" t="s">
        <v>16</v>
      </c>
      <c r="I4" s="19" t="s">
        <v>17</v>
      </c>
      <c r="J4" s="20" t="s">
        <v>18</v>
      </c>
      <c r="K4" s="20" t="s">
        <v>19</v>
      </c>
      <c r="L4" s="22" t="s">
        <v>20</v>
      </c>
      <c r="M4" s="23" t="s">
        <v>21</v>
      </c>
      <c r="N4" s="20" t="s">
        <v>22</v>
      </c>
      <c r="O4" s="25" t="s">
        <v>20</v>
      </c>
      <c r="P4" s="26" t="s">
        <v>20</v>
      </c>
      <c r="Q4" s="27" t="s">
        <v>23</v>
      </c>
      <c r="R4" s="14" t="s">
        <v>24</v>
      </c>
      <c r="S4" s="14" t="s">
        <v>25</v>
      </c>
      <c r="T4" s="14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28"/>
      <c r="B5" s="32" t="s">
        <v>11</v>
      </c>
      <c r="C5" s="30"/>
      <c r="D5" s="31"/>
      <c r="E5" s="31"/>
      <c r="F5" s="28"/>
      <c r="G5" s="33" t="s">
        <v>27</v>
      </c>
      <c r="H5" s="34"/>
      <c r="I5" s="35" t="s">
        <v>28</v>
      </c>
      <c r="J5" s="31"/>
      <c r="K5" s="31"/>
      <c r="L5" s="36" t="s">
        <v>28</v>
      </c>
      <c r="M5" s="30"/>
      <c r="N5" s="31"/>
      <c r="O5" s="37" t="s">
        <v>29</v>
      </c>
      <c r="P5" s="38" t="s">
        <v>30</v>
      </c>
      <c r="Q5" s="31"/>
      <c r="R5" s="39" t="s">
        <v>31</v>
      </c>
      <c r="S5" s="40" t="s">
        <v>32</v>
      </c>
      <c r="T5" s="3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42">
        <v>1.0</v>
      </c>
      <c r="B6" s="46">
        <v>1.0</v>
      </c>
      <c r="C6" s="46">
        <v>1.0</v>
      </c>
      <c r="D6" s="46">
        <v>1.0</v>
      </c>
      <c r="E6" s="47" t="s">
        <v>34</v>
      </c>
      <c r="F6" s="48" t="s">
        <v>35</v>
      </c>
      <c r="G6" s="50" t="s">
        <v>37</v>
      </c>
      <c r="H6" s="51" t="s">
        <v>39</v>
      </c>
      <c r="I6" s="55">
        <v>400000.0</v>
      </c>
      <c r="J6" s="58"/>
      <c r="K6" s="58"/>
      <c r="L6" s="60">
        <f t="shared" ref="L6:L10" si="1">I6-J6+K6</f>
        <v>400000</v>
      </c>
      <c r="M6" s="63"/>
      <c r="N6" s="63"/>
      <c r="O6" s="67">
        <f t="shared" ref="O6:O10" si="2">L6-M6</f>
        <v>400000</v>
      </c>
      <c r="P6" s="67">
        <f t="shared" ref="P6:P10" si="3">L6-N6</f>
        <v>400000</v>
      </c>
      <c r="Q6" s="64"/>
      <c r="R6" s="64"/>
      <c r="S6" s="64"/>
      <c r="T6" s="64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41">
        <v>2.0</v>
      </c>
      <c r="B7" s="45">
        <v>1.0</v>
      </c>
      <c r="C7" s="45">
        <v>1.0</v>
      </c>
      <c r="D7" s="45">
        <v>3.0</v>
      </c>
      <c r="E7" s="47" t="s">
        <v>46</v>
      </c>
      <c r="F7" s="48" t="s">
        <v>35</v>
      </c>
      <c r="G7" s="48" t="s">
        <v>37</v>
      </c>
      <c r="H7" s="75" t="s">
        <v>47</v>
      </c>
      <c r="I7" s="69">
        <v>40000.0</v>
      </c>
      <c r="J7" s="71"/>
      <c r="K7" s="71"/>
      <c r="L7" s="60">
        <f t="shared" si="1"/>
        <v>40000</v>
      </c>
      <c r="M7" s="63"/>
      <c r="N7" s="79"/>
      <c r="O7" s="67">
        <f t="shared" si="2"/>
        <v>40000</v>
      </c>
      <c r="P7" s="67">
        <f t="shared" si="3"/>
        <v>40000</v>
      </c>
      <c r="Q7" s="64"/>
      <c r="R7" s="64"/>
      <c r="S7" s="64"/>
      <c r="T7" s="6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41">
        <v>3.0</v>
      </c>
      <c r="B8" s="45">
        <v>1.0</v>
      </c>
      <c r="C8" s="45">
        <v>1.0</v>
      </c>
      <c r="D8" s="45">
        <v>1.0</v>
      </c>
      <c r="E8" s="47" t="s">
        <v>51</v>
      </c>
      <c r="F8" s="48" t="s">
        <v>35</v>
      </c>
      <c r="G8" s="48" t="s">
        <v>37</v>
      </c>
      <c r="H8" s="75" t="s">
        <v>47</v>
      </c>
      <c r="I8" s="69">
        <v>30000.0</v>
      </c>
      <c r="J8" s="85"/>
      <c r="K8" s="85"/>
      <c r="L8" s="60">
        <f t="shared" si="1"/>
        <v>30000</v>
      </c>
      <c r="M8" s="61">
        <v>30000.0</v>
      </c>
      <c r="N8" s="61">
        <v>27750.0</v>
      </c>
      <c r="O8" s="67">
        <f t="shared" si="2"/>
        <v>0</v>
      </c>
      <c r="P8" s="67">
        <f t="shared" si="3"/>
        <v>2250</v>
      </c>
      <c r="Q8" s="64"/>
      <c r="R8" s="64"/>
      <c r="S8" s="64"/>
      <c r="T8" s="64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41">
        <v>4.0</v>
      </c>
      <c r="B9" s="45">
        <v>1.0</v>
      </c>
      <c r="C9" s="45">
        <v>1.0</v>
      </c>
      <c r="D9" s="45">
        <v>3.0</v>
      </c>
      <c r="E9" s="47" t="s">
        <v>52</v>
      </c>
      <c r="F9" s="48" t="s">
        <v>35</v>
      </c>
      <c r="G9" s="48" t="s">
        <v>37</v>
      </c>
      <c r="H9" s="51" t="s">
        <v>53</v>
      </c>
      <c r="I9" s="69">
        <v>70000.0</v>
      </c>
      <c r="J9" s="58"/>
      <c r="K9" s="58"/>
      <c r="L9" s="60">
        <f t="shared" si="1"/>
        <v>70000</v>
      </c>
      <c r="M9" s="79"/>
      <c r="N9" s="63"/>
      <c r="O9" s="67">
        <f t="shared" si="2"/>
        <v>70000</v>
      </c>
      <c r="P9" s="67">
        <f t="shared" si="3"/>
        <v>70000</v>
      </c>
      <c r="Q9" s="64"/>
      <c r="R9" s="64"/>
      <c r="S9" s="64"/>
      <c r="T9" s="64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76">
        <v>5.0</v>
      </c>
      <c r="B10" s="45">
        <v>1.0</v>
      </c>
      <c r="C10" s="45">
        <v>1.0</v>
      </c>
      <c r="D10" s="45">
        <v>3.0</v>
      </c>
      <c r="E10" s="47" t="s">
        <v>56</v>
      </c>
      <c r="F10" s="48" t="s">
        <v>35</v>
      </c>
      <c r="G10" s="48" t="s">
        <v>37</v>
      </c>
      <c r="H10" s="51" t="s">
        <v>39</v>
      </c>
      <c r="I10" s="69">
        <v>70000.0</v>
      </c>
      <c r="J10" s="71"/>
      <c r="K10" s="71"/>
      <c r="L10" s="60">
        <f t="shared" si="1"/>
        <v>70000</v>
      </c>
      <c r="M10" s="79"/>
      <c r="N10" s="79"/>
      <c r="O10" s="67">
        <f t="shared" si="2"/>
        <v>70000</v>
      </c>
      <c r="P10" s="67">
        <f t="shared" si="3"/>
        <v>70000</v>
      </c>
      <c r="Q10" s="64"/>
      <c r="R10" s="64"/>
      <c r="S10" s="64"/>
      <c r="T10" s="6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44">
        <v>6.0</v>
      </c>
      <c r="B11" s="98">
        <v>1.0</v>
      </c>
      <c r="C11" s="98" t="s">
        <v>60</v>
      </c>
      <c r="D11" s="98" t="s">
        <v>61</v>
      </c>
      <c r="E11" s="100" t="s">
        <v>62</v>
      </c>
      <c r="F11" s="101" t="s">
        <v>63</v>
      </c>
      <c r="G11" s="101" t="s">
        <v>64</v>
      </c>
      <c r="H11" s="102" t="s">
        <v>65</v>
      </c>
      <c r="I11" s="55">
        <f t="shared" ref="I11:L11" si="4">sum(I12:I15)</f>
        <v>50000</v>
      </c>
      <c r="J11" s="104">
        <f t="shared" si="4"/>
        <v>0</v>
      </c>
      <c r="K11" s="104">
        <f t="shared" si="4"/>
        <v>0</v>
      </c>
      <c r="L11" s="105">
        <f t="shared" si="4"/>
        <v>50000</v>
      </c>
      <c r="M11" s="104">
        <f t="shared" ref="M11:N11" si="5">M12+M14+M15</f>
        <v>15696</v>
      </c>
      <c r="N11" s="104">
        <f t="shared" si="5"/>
        <v>0</v>
      </c>
      <c r="O11" s="105">
        <f t="shared" ref="O11:P11" si="6">sum(O12:O15)</f>
        <v>34304</v>
      </c>
      <c r="P11" s="105">
        <f t="shared" si="6"/>
        <v>50000</v>
      </c>
      <c r="Q11" s="64"/>
      <c r="R11" s="64"/>
      <c r="S11" s="64"/>
      <c r="T11" s="64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70"/>
      <c r="B12" s="109">
        <v>1.0</v>
      </c>
      <c r="C12" s="109">
        <v>1.0</v>
      </c>
      <c r="D12" s="109">
        <v>1.0</v>
      </c>
      <c r="E12" s="74" t="s">
        <v>73</v>
      </c>
      <c r="F12" s="77" t="s">
        <v>74</v>
      </c>
      <c r="G12" s="77" t="s">
        <v>64</v>
      </c>
      <c r="H12" s="102" t="s">
        <v>65</v>
      </c>
      <c r="I12" s="83">
        <v>20000.0</v>
      </c>
      <c r="J12" s="88"/>
      <c r="K12" s="88"/>
      <c r="L12" s="113">
        <f>I12-J12+K12</f>
        <v>20000</v>
      </c>
      <c r="M12" s="88">
        <f t="shared" ref="M12:N12" si="7">Sum(M13)</f>
        <v>15696</v>
      </c>
      <c r="N12" s="88">
        <f t="shared" si="7"/>
        <v>0</v>
      </c>
      <c r="O12" s="115">
        <f>L12-M12</f>
        <v>4304</v>
      </c>
      <c r="P12" s="115">
        <f>L12-N12</f>
        <v>20000</v>
      </c>
      <c r="Q12" s="64"/>
      <c r="R12" s="64"/>
      <c r="S12" s="64"/>
      <c r="T12" s="6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70"/>
      <c r="B13" s="109"/>
      <c r="C13" s="109"/>
      <c r="D13" s="109"/>
      <c r="E13" s="74" t="s">
        <v>82</v>
      </c>
      <c r="F13" s="77"/>
      <c r="G13" s="77"/>
      <c r="H13" s="102"/>
      <c r="I13" s="83"/>
      <c r="J13" s="88"/>
      <c r="K13" s="88"/>
      <c r="L13" s="113"/>
      <c r="M13" s="121">
        <v>15696.0</v>
      </c>
      <c r="N13" s="124"/>
      <c r="O13" s="125"/>
      <c r="P13" s="125"/>
      <c r="Q13" s="64"/>
      <c r="R13" s="64"/>
      <c r="S13" s="64"/>
      <c r="T13" s="6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70"/>
      <c r="B14" s="109">
        <v>1.0</v>
      </c>
      <c r="C14" s="109">
        <v>4.0</v>
      </c>
      <c r="D14" s="109">
        <v>2.0</v>
      </c>
      <c r="E14" s="74" t="s">
        <v>90</v>
      </c>
      <c r="F14" s="77" t="s">
        <v>74</v>
      </c>
      <c r="G14" s="77" t="s">
        <v>64</v>
      </c>
      <c r="H14" s="102" t="s">
        <v>65</v>
      </c>
      <c r="I14" s="83">
        <v>20000.0</v>
      </c>
      <c r="J14" s="88"/>
      <c r="K14" s="88"/>
      <c r="L14" s="113">
        <f t="shared" ref="L14:L15" si="8">I14-J14+K14</f>
        <v>20000</v>
      </c>
      <c r="M14" s="88"/>
      <c r="N14" s="88"/>
      <c r="O14" s="115">
        <f t="shared" ref="O14:O15" si="9">L14-M14</f>
        <v>20000</v>
      </c>
      <c r="P14" s="115">
        <f t="shared" ref="P14:P15" si="10">L14-N14</f>
        <v>20000</v>
      </c>
      <c r="Q14" s="64"/>
      <c r="R14" s="64"/>
      <c r="S14" s="64"/>
      <c r="T14" s="6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70"/>
      <c r="B15" s="131">
        <v>1.0</v>
      </c>
      <c r="C15" s="131">
        <v>1.0</v>
      </c>
      <c r="D15" s="131">
        <v>1.0</v>
      </c>
      <c r="E15" s="74" t="s">
        <v>95</v>
      </c>
      <c r="F15" s="77" t="s">
        <v>96</v>
      </c>
      <c r="G15" s="77" t="s">
        <v>97</v>
      </c>
      <c r="H15" s="102" t="s">
        <v>65</v>
      </c>
      <c r="I15" s="83">
        <v>10000.0</v>
      </c>
      <c r="J15" s="88"/>
      <c r="K15" s="88"/>
      <c r="L15" s="113">
        <f t="shared" si="8"/>
        <v>10000</v>
      </c>
      <c r="M15" s="88"/>
      <c r="N15" s="88"/>
      <c r="O15" s="115">
        <f t="shared" si="9"/>
        <v>10000</v>
      </c>
      <c r="P15" s="115">
        <f t="shared" si="10"/>
        <v>10000</v>
      </c>
      <c r="Q15" s="64"/>
      <c r="R15" s="64"/>
      <c r="S15" s="64"/>
      <c r="T15" s="6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44">
        <v>7.0</v>
      </c>
      <c r="B16" s="49">
        <v>1.0</v>
      </c>
      <c r="C16" s="49">
        <v>1.0</v>
      </c>
      <c r="D16" s="49">
        <v>3.0</v>
      </c>
      <c r="E16" s="100" t="s">
        <v>99</v>
      </c>
      <c r="F16" s="135"/>
      <c r="G16" s="135"/>
      <c r="H16" s="102" t="s">
        <v>101</v>
      </c>
      <c r="I16" s="55">
        <f t="shared" ref="I16:P16" si="11">SUM(I17:I18)</f>
        <v>130000</v>
      </c>
      <c r="J16" s="104">
        <f t="shared" si="11"/>
        <v>0</v>
      </c>
      <c r="K16" s="104">
        <f t="shared" si="11"/>
        <v>0</v>
      </c>
      <c r="L16" s="105">
        <f t="shared" si="11"/>
        <v>130000</v>
      </c>
      <c r="M16" s="104">
        <f t="shared" si="11"/>
        <v>0</v>
      </c>
      <c r="N16" s="104">
        <f t="shared" si="11"/>
        <v>0</v>
      </c>
      <c r="O16" s="105">
        <f t="shared" si="11"/>
        <v>130000</v>
      </c>
      <c r="P16" s="105">
        <f t="shared" si="11"/>
        <v>130000</v>
      </c>
      <c r="Q16" s="64"/>
      <c r="R16" s="64"/>
      <c r="S16" s="64"/>
      <c r="T16" s="6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70"/>
      <c r="B17" s="103"/>
      <c r="C17" s="103"/>
      <c r="D17" s="103"/>
      <c r="E17" s="74" t="s">
        <v>105</v>
      </c>
      <c r="F17" s="77" t="s">
        <v>106</v>
      </c>
      <c r="G17" s="77" t="s">
        <v>107</v>
      </c>
      <c r="H17" s="102" t="s">
        <v>101</v>
      </c>
      <c r="I17" s="83">
        <v>50000.0</v>
      </c>
      <c r="J17" s="88"/>
      <c r="K17" s="88"/>
      <c r="L17" s="113">
        <f t="shared" ref="L17:L43" si="12">I17-J17+K17</f>
        <v>50000</v>
      </c>
      <c r="M17" s="88"/>
      <c r="N17" s="88"/>
      <c r="O17" s="115">
        <f t="shared" ref="O17:O43" si="13">L17-M17</f>
        <v>50000</v>
      </c>
      <c r="P17" s="115">
        <f t="shared" ref="P17:P43" si="14">L17-N17</f>
        <v>50000</v>
      </c>
      <c r="Q17" s="64"/>
      <c r="R17" s="64"/>
      <c r="S17" s="64"/>
      <c r="T17" s="64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26"/>
      <c r="B18" s="141"/>
      <c r="C18" s="141"/>
      <c r="D18" s="141"/>
      <c r="E18" s="74" t="s">
        <v>112</v>
      </c>
      <c r="F18" s="77" t="s">
        <v>106</v>
      </c>
      <c r="G18" s="77" t="s">
        <v>113</v>
      </c>
      <c r="H18" s="102" t="s">
        <v>101</v>
      </c>
      <c r="I18" s="83">
        <v>80000.0</v>
      </c>
      <c r="J18" s="99"/>
      <c r="K18" s="99"/>
      <c r="L18" s="113">
        <f t="shared" si="12"/>
        <v>80000</v>
      </c>
      <c r="M18" s="99"/>
      <c r="N18" s="99"/>
      <c r="O18" s="115">
        <f t="shared" si="13"/>
        <v>80000</v>
      </c>
      <c r="P18" s="115">
        <f t="shared" si="14"/>
        <v>80000</v>
      </c>
      <c r="Q18" s="64"/>
      <c r="R18" s="64"/>
      <c r="S18" s="64"/>
      <c r="T18" s="6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42">
        <v>8.0</v>
      </c>
      <c r="B19" s="144">
        <v>1.0</v>
      </c>
      <c r="C19" s="144">
        <v>1.0</v>
      </c>
      <c r="D19" s="144">
        <v>1.0</v>
      </c>
      <c r="E19" s="47" t="s">
        <v>118</v>
      </c>
      <c r="F19" s="48" t="s">
        <v>119</v>
      </c>
      <c r="G19" s="48" t="s">
        <v>120</v>
      </c>
      <c r="H19" s="75" t="s">
        <v>121</v>
      </c>
      <c r="I19" s="69">
        <v>14000.0</v>
      </c>
      <c r="J19" s="71"/>
      <c r="K19" s="71"/>
      <c r="L19" s="62">
        <f t="shared" si="12"/>
        <v>14000</v>
      </c>
      <c r="M19" s="79"/>
      <c r="N19" s="79"/>
      <c r="O19" s="67">
        <f t="shared" si="13"/>
        <v>14000</v>
      </c>
      <c r="P19" s="67">
        <f t="shared" si="14"/>
        <v>14000</v>
      </c>
      <c r="Q19" s="64"/>
      <c r="R19" s="64"/>
      <c r="S19" s="64"/>
      <c r="T19" s="64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42">
        <v>9.0</v>
      </c>
      <c r="B20" s="46">
        <v>1.0</v>
      </c>
      <c r="C20" s="46">
        <v>1.0</v>
      </c>
      <c r="D20" s="46">
        <v>4.0</v>
      </c>
      <c r="E20" s="47" t="s">
        <v>123</v>
      </c>
      <c r="F20" s="48" t="s">
        <v>124</v>
      </c>
      <c r="G20" s="48" t="s">
        <v>64</v>
      </c>
      <c r="H20" s="75" t="s">
        <v>121</v>
      </c>
      <c r="I20" s="69">
        <v>45000.0</v>
      </c>
      <c r="J20" s="71"/>
      <c r="K20" s="71"/>
      <c r="L20" s="62">
        <f t="shared" si="12"/>
        <v>45000</v>
      </c>
      <c r="M20" s="79"/>
      <c r="N20" s="79"/>
      <c r="O20" s="67">
        <f t="shared" si="13"/>
        <v>45000</v>
      </c>
      <c r="P20" s="67">
        <f t="shared" si="14"/>
        <v>45000</v>
      </c>
      <c r="Q20" s="64"/>
      <c r="R20" s="64"/>
      <c r="S20" s="64"/>
      <c r="T20" s="6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42">
        <v>10.0</v>
      </c>
      <c r="B21" s="46">
        <v>1.0</v>
      </c>
      <c r="C21" s="46">
        <v>1.0</v>
      </c>
      <c r="D21" s="46">
        <v>1.0</v>
      </c>
      <c r="E21" s="47" t="s">
        <v>127</v>
      </c>
      <c r="F21" s="48" t="s">
        <v>119</v>
      </c>
      <c r="G21" s="48" t="s">
        <v>120</v>
      </c>
      <c r="H21" s="75" t="s">
        <v>121</v>
      </c>
      <c r="I21" s="69">
        <v>14000.0</v>
      </c>
      <c r="J21" s="71"/>
      <c r="K21" s="71"/>
      <c r="L21" s="62">
        <f t="shared" si="12"/>
        <v>14000</v>
      </c>
      <c r="M21" s="79"/>
      <c r="N21" s="79"/>
      <c r="O21" s="67">
        <f t="shared" si="13"/>
        <v>14000</v>
      </c>
      <c r="P21" s="67">
        <f t="shared" si="14"/>
        <v>14000</v>
      </c>
      <c r="Q21" s="64"/>
      <c r="R21" s="64"/>
      <c r="S21" s="64"/>
      <c r="T21" s="6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42">
        <v>11.0</v>
      </c>
      <c r="B22" s="46">
        <v>1.0</v>
      </c>
      <c r="C22" s="46">
        <v>1.0</v>
      </c>
      <c r="D22" s="46">
        <v>1.0</v>
      </c>
      <c r="E22" s="47" t="s">
        <v>128</v>
      </c>
      <c r="F22" s="48" t="s">
        <v>119</v>
      </c>
      <c r="G22" s="48" t="s">
        <v>120</v>
      </c>
      <c r="H22" s="75" t="s">
        <v>121</v>
      </c>
      <c r="I22" s="69">
        <v>14000.0</v>
      </c>
      <c r="J22" s="71"/>
      <c r="K22" s="71"/>
      <c r="L22" s="62">
        <f t="shared" si="12"/>
        <v>14000</v>
      </c>
      <c r="M22" s="79"/>
      <c r="N22" s="79"/>
      <c r="O22" s="67">
        <f t="shared" si="13"/>
        <v>14000</v>
      </c>
      <c r="P22" s="67">
        <f t="shared" si="14"/>
        <v>14000</v>
      </c>
      <c r="Q22" s="64"/>
      <c r="R22" s="64"/>
      <c r="S22" s="64"/>
      <c r="T22" s="6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42">
        <v>12.0</v>
      </c>
      <c r="B23" s="46">
        <v>1.0</v>
      </c>
      <c r="C23" s="46">
        <v>1.0</v>
      </c>
      <c r="D23" s="46">
        <v>1.0</v>
      </c>
      <c r="E23" s="47" t="s">
        <v>130</v>
      </c>
      <c r="F23" s="48" t="s">
        <v>35</v>
      </c>
      <c r="G23" s="48" t="s">
        <v>132</v>
      </c>
      <c r="H23" s="75" t="s">
        <v>121</v>
      </c>
      <c r="I23" s="69">
        <v>25000.0</v>
      </c>
      <c r="J23" s="71"/>
      <c r="K23" s="71"/>
      <c r="L23" s="62">
        <f t="shared" si="12"/>
        <v>25000</v>
      </c>
      <c r="M23" s="79"/>
      <c r="N23" s="79"/>
      <c r="O23" s="67">
        <f t="shared" si="13"/>
        <v>25000</v>
      </c>
      <c r="P23" s="67">
        <f t="shared" si="14"/>
        <v>25000</v>
      </c>
      <c r="Q23" s="64"/>
      <c r="R23" s="64"/>
      <c r="S23" s="64"/>
      <c r="T23" s="6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42">
        <v>13.0</v>
      </c>
      <c r="B24" s="46">
        <v>1.0</v>
      </c>
      <c r="C24" s="46">
        <v>1.0</v>
      </c>
      <c r="D24" s="46">
        <v>1.0</v>
      </c>
      <c r="E24" s="47" t="s">
        <v>133</v>
      </c>
      <c r="F24" s="48" t="s">
        <v>35</v>
      </c>
      <c r="G24" s="48" t="s">
        <v>132</v>
      </c>
      <c r="H24" s="75" t="s">
        <v>134</v>
      </c>
      <c r="I24" s="69">
        <v>25000.0</v>
      </c>
      <c r="J24" s="71"/>
      <c r="K24" s="71"/>
      <c r="L24" s="62">
        <f t="shared" si="12"/>
        <v>25000</v>
      </c>
      <c r="M24" s="79"/>
      <c r="N24" s="79"/>
      <c r="O24" s="67">
        <f t="shared" si="13"/>
        <v>25000</v>
      </c>
      <c r="P24" s="67">
        <f t="shared" si="14"/>
        <v>25000</v>
      </c>
      <c r="Q24" s="64"/>
      <c r="R24" s="64"/>
      <c r="S24" s="64"/>
      <c r="T24" s="6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42">
        <v>14.0</v>
      </c>
      <c r="B25" s="46">
        <v>1.0</v>
      </c>
      <c r="C25" s="46">
        <v>1.0</v>
      </c>
      <c r="D25" s="46">
        <v>3.0</v>
      </c>
      <c r="E25" s="47" t="s">
        <v>136</v>
      </c>
      <c r="F25" s="48" t="s">
        <v>106</v>
      </c>
      <c r="G25" s="48" t="s">
        <v>107</v>
      </c>
      <c r="H25" s="75" t="s">
        <v>137</v>
      </c>
      <c r="I25" s="69">
        <v>30000.0</v>
      </c>
      <c r="J25" s="71"/>
      <c r="K25" s="71"/>
      <c r="L25" s="62">
        <f t="shared" si="12"/>
        <v>30000</v>
      </c>
      <c r="M25" s="79"/>
      <c r="N25" s="79"/>
      <c r="O25" s="67">
        <f t="shared" si="13"/>
        <v>30000</v>
      </c>
      <c r="P25" s="67">
        <f t="shared" si="14"/>
        <v>30000</v>
      </c>
      <c r="Q25" s="64"/>
      <c r="R25" s="64"/>
      <c r="S25" s="64"/>
      <c r="T25" s="6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42">
        <v>15.0</v>
      </c>
      <c r="B26" s="46">
        <v>1.0</v>
      </c>
      <c r="C26" s="46">
        <v>1.0</v>
      </c>
      <c r="D26" s="46">
        <v>1.0</v>
      </c>
      <c r="E26" s="47" t="s">
        <v>138</v>
      </c>
      <c r="F26" s="48" t="s">
        <v>106</v>
      </c>
      <c r="G26" s="48" t="s">
        <v>107</v>
      </c>
      <c r="H26" s="75" t="s">
        <v>137</v>
      </c>
      <c r="I26" s="69">
        <v>30000.0</v>
      </c>
      <c r="J26" s="71"/>
      <c r="K26" s="71"/>
      <c r="L26" s="62">
        <f t="shared" si="12"/>
        <v>30000</v>
      </c>
      <c r="M26" s="79"/>
      <c r="N26" s="79"/>
      <c r="O26" s="67">
        <f t="shared" si="13"/>
        <v>30000</v>
      </c>
      <c r="P26" s="67">
        <f t="shared" si="14"/>
        <v>30000</v>
      </c>
      <c r="Q26" s="64"/>
      <c r="R26" s="64"/>
      <c r="S26" s="64"/>
      <c r="T26" s="6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42">
        <v>16.0</v>
      </c>
      <c r="B27" s="46">
        <v>1.0</v>
      </c>
      <c r="C27" s="46">
        <v>1.0</v>
      </c>
      <c r="D27" s="46">
        <v>1.0</v>
      </c>
      <c r="E27" s="47" t="s">
        <v>140</v>
      </c>
      <c r="F27" s="48" t="s">
        <v>141</v>
      </c>
      <c r="G27" s="48" t="s">
        <v>142</v>
      </c>
      <c r="H27" s="75" t="s">
        <v>143</v>
      </c>
      <c r="I27" s="69">
        <v>20000.0</v>
      </c>
      <c r="J27" s="71"/>
      <c r="K27" s="71"/>
      <c r="L27" s="62">
        <f t="shared" si="12"/>
        <v>20000</v>
      </c>
      <c r="M27" s="79"/>
      <c r="N27" s="79"/>
      <c r="O27" s="67">
        <f t="shared" si="13"/>
        <v>20000</v>
      </c>
      <c r="P27" s="67">
        <f t="shared" si="14"/>
        <v>20000</v>
      </c>
      <c r="Q27" s="64"/>
      <c r="R27" s="64"/>
      <c r="S27" s="64"/>
      <c r="T27" s="6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42">
        <v>17.0</v>
      </c>
      <c r="B28" s="46">
        <v>1.0</v>
      </c>
      <c r="C28" s="46">
        <v>1.0</v>
      </c>
      <c r="D28" s="46">
        <v>3.0</v>
      </c>
      <c r="E28" s="47" t="s">
        <v>145</v>
      </c>
      <c r="F28" s="48" t="s">
        <v>106</v>
      </c>
      <c r="G28" s="48" t="s">
        <v>113</v>
      </c>
      <c r="H28" s="75" t="s">
        <v>143</v>
      </c>
      <c r="I28" s="69">
        <v>30000.0</v>
      </c>
      <c r="J28" s="71"/>
      <c r="K28" s="71"/>
      <c r="L28" s="62">
        <f t="shared" si="12"/>
        <v>30000</v>
      </c>
      <c r="M28" s="79"/>
      <c r="N28" s="79"/>
      <c r="O28" s="67">
        <f t="shared" si="13"/>
        <v>30000</v>
      </c>
      <c r="P28" s="67">
        <f t="shared" si="14"/>
        <v>30000</v>
      </c>
      <c r="Q28" s="64"/>
      <c r="R28" s="64"/>
      <c r="S28" s="64"/>
      <c r="T28" s="6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42">
        <v>18.0</v>
      </c>
      <c r="B29" s="46">
        <v>1.0</v>
      </c>
      <c r="C29" s="46">
        <v>4.0</v>
      </c>
      <c r="D29" s="46">
        <v>2.0</v>
      </c>
      <c r="E29" s="47" t="s">
        <v>147</v>
      </c>
      <c r="F29" s="48" t="s">
        <v>148</v>
      </c>
      <c r="G29" s="48" t="s">
        <v>149</v>
      </c>
      <c r="H29" s="75" t="s">
        <v>143</v>
      </c>
      <c r="I29" s="69">
        <v>20000.0</v>
      </c>
      <c r="J29" s="71"/>
      <c r="K29" s="71"/>
      <c r="L29" s="62">
        <f t="shared" si="12"/>
        <v>20000</v>
      </c>
      <c r="M29" s="79"/>
      <c r="N29" s="79"/>
      <c r="O29" s="67">
        <f t="shared" si="13"/>
        <v>20000</v>
      </c>
      <c r="P29" s="67">
        <f t="shared" si="14"/>
        <v>20000</v>
      </c>
      <c r="Q29" s="64"/>
      <c r="R29" s="64"/>
      <c r="S29" s="64"/>
      <c r="T29" s="6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42">
        <v>19.0</v>
      </c>
      <c r="B30" s="46">
        <v>1.0</v>
      </c>
      <c r="C30" s="46">
        <v>1.0</v>
      </c>
      <c r="D30" s="46">
        <v>1.0</v>
      </c>
      <c r="E30" s="47" t="s">
        <v>153</v>
      </c>
      <c r="F30" s="48" t="s">
        <v>35</v>
      </c>
      <c r="G30" s="48" t="s">
        <v>132</v>
      </c>
      <c r="H30" s="75" t="s">
        <v>154</v>
      </c>
      <c r="I30" s="69">
        <v>10000.0</v>
      </c>
      <c r="J30" s="71"/>
      <c r="K30" s="71"/>
      <c r="L30" s="62">
        <f t="shared" si="12"/>
        <v>10000</v>
      </c>
      <c r="M30" s="79"/>
      <c r="N30" s="79"/>
      <c r="O30" s="67">
        <f t="shared" si="13"/>
        <v>10000</v>
      </c>
      <c r="P30" s="67">
        <f t="shared" si="14"/>
        <v>10000</v>
      </c>
      <c r="Q30" s="64"/>
      <c r="R30" s="64"/>
      <c r="S30" s="64"/>
      <c r="T30" s="6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42">
        <v>20.0</v>
      </c>
      <c r="B31" s="46">
        <v>1.0</v>
      </c>
      <c r="C31" s="46">
        <v>1.0</v>
      </c>
      <c r="D31" s="46">
        <v>1.0</v>
      </c>
      <c r="E31" s="47" t="s">
        <v>156</v>
      </c>
      <c r="F31" s="48" t="s">
        <v>35</v>
      </c>
      <c r="G31" s="48" t="s">
        <v>132</v>
      </c>
      <c r="H31" s="75" t="s">
        <v>157</v>
      </c>
      <c r="I31" s="69">
        <v>13000.0</v>
      </c>
      <c r="J31" s="71"/>
      <c r="K31" s="71"/>
      <c r="L31" s="62">
        <f t="shared" si="12"/>
        <v>13000</v>
      </c>
      <c r="M31" s="79"/>
      <c r="N31" s="79"/>
      <c r="O31" s="67">
        <f t="shared" si="13"/>
        <v>13000</v>
      </c>
      <c r="P31" s="67">
        <f t="shared" si="14"/>
        <v>13000</v>
      </c>
      <c r="Q31" s="64"/>
      <c r="R31" s="64"/>
      <c r="S31" s="64"/>
      <c r="T31" s="6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42">
        <v>21.0</v>
      </c>
      <c r="B32" s="46">
        <v>1.0</v>
      </c>
      <c r="C32" s="46">
        <v>1.0</v>
      </c>
      <c r="D32" s="46">
        <v>1.0</v>
      </c>
      <c r="E32" s="47" t="s">
        <v>159</v>
      </c>
      <c r="F32" s="48" t="s">
        <v>160</v>
      </c>
      <c r="G32" s="48" t="s">
        <v>161</v>
      </c>
      <c r="H32" s="75" t="s">
        <v>162</v>
      </c>
      <c r="I32" s="69">
        <v>10000.0</v>
      </c>
      <c r="J32" s="58">
        <v>4800.0</v>
      </c>
      <c r="K32" s="71"/>
      <c r="L32" s="62">
        <f t="shared" si="12"/>
        <v>5200</v>
      </c>
      <c r="M32" s="79"/>
      <c r="N32" s="79"/>
      <c r="O32" s="67">
        <f t="shared" si="13"/>
        <v>5200</v>
      </c>
      <c r="P32" s="67">
        <f t="shared" si="14"/>
        <v>5200</v>
      </c>
      <c r="Q32" s="171" t="s">
        <v>163</v>
      </c>
      <c r="R32" s="64"/>
      <c r="S32" s="64"/>
      <c r="T32" s="64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42">
        <v>22.0</v>
      </c>
      <c r="B33" s="46">
        <v>1.0</v>
      </c>
      <c r="C33" s="46">
        <v>1.0</v>
      </c>
      <c r="D33" s="46">
        <v>1.0</v>
      </c>
      <c r="E33" s="47" t="s">
        <v>165</v>
      </c>
      <c r="F33" s="48" t="s">
        <v>35</v>
      </c>
      <c r="G33" s="48" t="s">
        <v>161</v>
      </c>
      <c r="H33" s="75" t="s">
        <v>154</v>
      </c>
      <c r="I33" s="69">
        <v>80000.0</v>
      </c>
      <c r="J33" s="71"/>
      <c r="K33" s="71"/>
      <c r="L33" s="62">
        <f t="shared" si="12"/>
        <v>80000</v>
      </c>
      <c r="M33" s="79"/>
      <c r="N33" s="79"/>
      <c r="O33" s="67">
        <f t="shared" si="13"/>
        <v>80000</v>
      </c>
      <c r="P33" s="67">
        <f t="shared" si="14"/>
        <v>80000</v>
      </c>
      <c r="Q33" s="64"/>
      <c r="R33" s="64"/>
      <c r="S33" s="64"/>
      <c r="T33" s="64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41">
        <v>23.0</v>
      </c>
      <c r="B34" s="45">
        <v>2.0</v>
      </c>
      <c r="C34" s="45">
        <v>6.0</v>
      </c>
      <c r="D34" s="45">
        <v>1.0</v>
      </c>
      <c r="E34" s="47" t="s">
        <v>167</v>
      </c>
      <c r="F34" s="78"/>
      <c r="G34" s="78"/>
      <c r="H34" s="75" t="s">
        <v>154</v>
      </c>
      <c r="I34" s="69">
        <v>75000.0</v>
      </c>
      <c r="J34" s="71"/>
      <c r="K34" s="71"/>
      <c r="L34" s="62">
        <f t="shared" si="12"/>
        <v>75000</v>
      </c>
      <c r="M34" s="63">
        <v>71190.0</v>
      </c>
      <c r="N34" s="79"/>
      <c r="O34" s="67">
        <f t="shared" si="13"/>
        <v>3810</v>
      </c>
      <c r="P34" s="67">
        <f t="shared" si="14"/>
        <v>75000</v>
      </c>
      <c r="Q34" s="64"/>
      <c r="R34" s="64"/>
      <c r="S34" s="64"/>
      <c r="T34" s="6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42">
        <v>24.0</v>
      </c>
      <c r="B35" s="46">
        <v>1.0</v>
      </c>
      <c r="C35" s="46">
        <v>1.0</v>
      </c>
      <c r="D35" s="46">
        <v>1.0</v>
      </c>
      <c r="E35" s="174" t="s">
        <v>171</v>
      </c>
      <c r="F35" s="51" t="s">
        <v>35</v>
      </c>
      <c r="G35" s="51" t="s">
        <v>172</v>
      </c>
      <c r="H35" s="176" t="s">
        <v>173</v>
      </c>
      <c r="I35" s="69">
        <v>20000.0</v>
      </c>
      <c r="J35" s="71"/>
      <c r="K35" s="71"/>
      <c r="L35" s="62">
        <f t="shared" si="12"/>
        <v>20000</v>
      </c>
      <c r="M35" s="79"/>
      <c r="N35" s="79"/>
      <c r="O35" s="67">
        <f t="shared" si="13"/>
        <v>20000</v>
      </c>
      <c r="P35" s="67">
        <f t="shared" si="14"/>
        <v>20000</v>
      </c>
      <c r="Q35" s="64"/>
      <c r="R35" s="64"/>
      <c r="S35" s="64"/>
      <c r="T35" s="64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42">
        <v>25.0</v>
      </c>
      <c r="B36" s="46">
        <v>1.0</v>
      </c>
      <c r="C36" s="46">
        <v>1.0</v>
      </c>
      <c r="D36" s="46">
        <v>3.0</v>
      </c>
      <c r="E36" s="174" t="s">
        <v>177</v>
      </c>
      <c r="F36" s="51" t="s">
        <v>35</v>
      </c>
      <c r="G36" s="51" t="s">
        <v>172</v>
      </c>
      <c r="H36" s="68"/>
      <c r="I36" s="69">
        <v>30000.0</v>
      </c>
      <c r="J36" s="71"/>
      <c r="K36" s="71"/>
      <c r="L36" s="62">
        <f t="shared" si="12"/>
        <v>30000</v>
      </c>
      <c r="M36" s="79"/>
      <c r="N36" s="79"/>
      <c r="O36" s="67">
        <f t="shared" si="13"/>
        <v>30000</v>
      </c>
      <c r="P36" s="67">
        <f t="shared" si="14"/>
        <v>30000</v>
      </c>
      <c r="Q36" s="64"/>
      <c r="R36" s="64"/>
      <c r="S36" s="64"/>
      <c r="T36" s="64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42">
        <v>26.0</v>
      </c>
      <c r="B37" s="46">
        <v>1.0</v>
      </c>
      <c r="C37" s="46">
        <v>1.0</v>
      </c>
      <c r="D37" s="46">
        <v>3.0</v>
      </c>
      <c r="E37" s="174" t="s">
        <v>179</v>
      </c>
      <c r="F37" s="51" t="s">
        <v>35</v>
      </c>
      <c r="G37" s="51" t="s">
        <v>172</v>
      </c>
      <c r="H37" s="68"/>
      <c r="I37" s="69">
        <v>30000.0</v>
      </c>
      <c r="J37" s="71"/>
      <c r="K37" s="71"/>
      <c r="L37" s="62">
        <f t="shared" si="12"/>
        <v>30000</v>
      </c>
      <c r="M37" s="79"/>
      <c r="N37" s="79"/>
      <c r="O37" s="67">
        <f t="shared" si="13"/>
        <v>30000</v>
      </c>
      <c r="P37" s="67">
        <f t="shared" si="14"/>
        <v>30000</v>
      </c>
      <c r="Q37" s="64"/>
      <c r="R37" s="64"/>
      <c r="S37" s="64"/>
      <c r="T37" s="64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41">
        <v>27.0</v>
      </c>
      <c r="B38" s="45">
        <v>1.0</v>
      </c>
      <c r="C38" s="45">
        <v>1.0</v>
      </c>
      <c r="D38" s="45">
        <v>1.0</v>
      </c>
      <c r="E38" s="174" t="s">
        <v>181</v>
      </c>
      <c r="F38" s="51" t="s">
        <v>35</v>
      </c>
      <c r="G38" s="51" t="s">
        <v>172</v>
      </c>
      <c r="H38" s="68"/>
      <c r="I38" s="69">
        <v>20000.0</v>
      </c>
      <c r="J38" s="71"/>
      <c r="K38" s="71"/>
      <c r="L38" s="62">
        <f t="shared" si="12"/>
        <v>20000</v>
      </c>
      <c r="M38" s="79"/>
      <c r="N38" s="79"/>
      <c r="O38" s="67">
        <f t="shared" si="13"/>
        <v>20000</v>
      </c>
      <c r="P38" s="67">
        <f t="shared" si="14"/>
        <v>20000</v>
      </c>
      <c r="Q38" s="64"/>
      <c r="R38" s="64"/>
      <c r="S38" s="64"/>
      <c r="T38" s="64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41">
        <v>28.0</v>
      </c>
      <c r="B39" s="45">
        <v>1.0</v>
      </c>
      <c r="C39" s="45">
        <v>1.0</v>
      </c>
      <c r="D39" s="45">
        <v>4.0</v>
      </c>
      <c r="E39" s="174" t="s">
        <v>183</v>
      </c>
      <c r="F39" s="51" t="s">
        <v>35</v>
      </c>
      <c r="G39" s="51" t="s">
        <v>172</v>
      </c>
      <c r="H39" s="68"/>
      <c r="I39" s="69">
        <v>50000.0</v>
      </c>
      <c r="J39" s="71"/>
      <c r="K39" s="71"/>
      <c r="L39" s="62">
        <f t="shared" si="12"/>
        <v>50000</v>
      </c>
      <c r="M39" s="79"/>
      <c r="N39" s="79"/>
      <c r="O39" s="67">
        <f t="shared" si="13"/>
        <v>50000</v>
      </c>
      <c r="P39" s="67">
        <f t="shared" si="14"/>
        <v>50000</v>
      </c>
      <c r="Q39" s="64"/>
      <c r="R39" s="64"/>
      <c r="S39" s="64"/>
      <c r="T39" s="64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41">
        <v>29.0</v>
      </c>
      <c r="B40" s="45">
        <v>1.0</v>
      </c>
      <c r="C40" s="45">
        <v>1.0</v>
      </c>
      <c r="D40" s="45">
        <v>1.0</v>
      </c>
      <c r="E40" s="180" t="s">
        <v>185</v>
      </c>
      <c r="F40" s="51" t="s">
        <v>35</v>
      </c>
      <c r="G40" s="51" t="s">
        <v>172</v>
      </c>
      <c r="H40" s="68"/>
      <c r="I40" s="69">
        <v>200000.0</v>
      </c>
      <c r="J40" s="85"/>
      <c r="K40" s="85"/>
      <c r="L40" s="62">
        <f t="shared" si="12"/>
        <v>200000</v>
      </c>
      <c r="M40" s="61"/>
      <c r="N40" s="61"/>
      <c r="O40" s="67">
        <f t="shared" si="13"/>
        <v>200000</v>
      </c>
      <c r="P40" s="67">
        <f t="shared" si="14"/>
        <v>200000</v>
      </c>
      <c r="Q40" s="64"/>
      <c r="R40" s="64"/>
      <c r="S40" s="64"/>
      <c r="T40" s="64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89">
        <v>30.0</v>
      </c>
      <c r="B41" s="131">
        <v>2.0</v>
      </c>
      <c r="C41" s="131">
        <v>9.0</v>
      </c>
      <c r="D41" s="131">
        <v>1.0</v>
      </c>
      <c r="E41" s="182" t="s">
        <v>186</v>
      </c>
      <c r="F41" s="183" t="s">
        <v>187</v>
      </c>
      <c r="G41" s="184" t="s">
        <v>188</v>
      </c>
      <c r="H41" s="31"/>
      <c r="I41" s="69">
        <v>72400.0</v>
      </c>
      <c r="J41" s="71"/>
      <c r="K41" s="71"/>
      <c r="L41" s="62">
        <f t="shared" si="12"/>
        <v>72400</v>
      </c>
      <c r="M41" s="79"/>
      <c r="N41" s="79"/>
      <c r="O41" s="67">
        <f t="shared" si="13"/>
        <v>72400</v>
      </c>
      <c r="P41" s="67">
        <f t="shared" si="14"/>
        <v>72400</v>
      </c>
      <c r="R41" s="64"/>
      <c r="S41" s="64"/>
      <c r="T41" s="64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41">
        <v>31.0</v>
      </c>
      <c r="B42" s="45">
        <v>1.0</v>
      </c>
      <c r="C42" s="45">
        <v>1.0</v>
      </c>
      <c r="D42" s="45">
        <v>1.0</v>
      </c>
      <c r="E42" s="180" t="s">
        <v>189</v>
      </c>
      <c r="F42" s="75"/>
      <c r="G42" s="51"/>
      <c r="H42" s="75"/>
      <c r="I42" s="69"/>
      <c r="J42" s="71"/>
      <c r="K42" s="58">
        <v>4800.0</v>
      </c>
      <c r="L42" s="62">
        <f t="shared" si="12"/>
        <v>4800</v>
      </c>
      <c r="M42" s="63">
        <v>4800.0</v>
      </c>
      <c r="N42" s="79"/>
      <c r="O42" s="67">
        <f t="shared" si="13"/>
        <v>0</v>
      </c>
      <c r="P42" s="67">
        <f t="shared" si="14"/>
        <v>4800</v>
      </c>
      <c r="Q42" s="123" t="s">
        <v>190</v>
      </c>
      <c r="R42" s="64"/>
      <c r="S42" s="64"/>
      <c r="T42" s="64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79"/>
      <c r="B43" s="151"/>
      <c r="C43" s="151"/>
      <c r="D43" s="151"/>
      <c r="E43" s="150" t="s">
        <v>191</v>
      </c>
      <c r="F43" s="151"/>
      <c r="G43" s="151"/>
      <c r="H43" s="152"/>
      <c r="I43" s="153">
        <f t="shared" ref="I43:K43" si="15">SUM(I6:I11,I16,I19:I42)</f>
        <v>1667400</v>
      </c>
      <c r="J43" s="185">
        <f t="shared" si="15"/>
        <v>4800</v>
      </c>
      <c r="K43" s="185">
        <f t="shared" si="15"/>
        <v>4800</v>
      </c>
      <c r="L43" s="155">
        <f t="shared" si="12"/>
        <v>1667400</v>
      </c>
      <c r="M43" s="154">
        <f t="shared" ref="M43:N43" si="16">SUM(M6:M11,M16,M19:M41)</f>
        <v>116886</v>
      </c>
      <c r="N43" s="154">
        <f t="shared" si="16"/>
        <v>27750</v>
      </c>
      <c r="O43" s="186">
        <f t="shared" si="13"/>
        <v>1550514</v>
      </c>
      <c r="P43" s="186">
        <f t="shared" si="14"/>
        <v>1639650</v>
      </c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3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3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3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3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3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3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3"/>
      <c r="P1007" s="3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3"/>
      <c r="P1008" s="3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3"/>
      <c r="P1009" s="3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3"/>
      <c r="P1010" s="3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3"/>
      <c r="P1011" s="3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3"/>
      <c r="P1012" s="3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</sheetData>
  <mergeCells count="14">
    <mergeCell ref="J4:J5"/>
    <mergeCell ref="K4:K5"/>
    <mergeCell ref="H35:H41"/>
    <mergeCell ref="M4:M5"/>
    <mergeCell ref="N4:N5"/>
    <mergeCell ref="Q4:Q5"/>
    <mergeCell ref="T4:T5"/>
    <mergeCell ref="A2:O2"/>
    <mergeCell ref="A4:A5"/>
    <mergeCell ref="C4:C5"/>
    <mergeCell ref="D4:D5"/>
    <mergeCell ref="E4:E5"/>
    <mergeCell ref="F4:F5"/>
    <mergeCell ref="H4:H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86"/>
    <col customWidth="1" min="2" max="2" width="11.0"/>
    <col customWidth="1" min="3" max="3" width="10.0"/>
    <col customWidth="1" min="4" max="4" width="8.71"/>
    <col customWidth="1" min="5" max="5" width="78.57"/>
    <col customWidth="1" min="6" max="6" width="32.0"/>
    <col customWidth="1" min="7" max="7" width="25.0"/>
    <col customWidth="1" min="8" max="8" width="28.43"/>
    <col customWidth="1" min="17" max="17" width="17.57"/>
    <col customWidth="1" min="18" max="18" width="33.43"/>
    <col customWidth="1" min="19" max="19" width="43.43"/>
    <col customWidth="1" min="20" max="20" width="2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1"/>
      <c r="R1" s="4" t="s">
        <v>0</v>
      </c>
      <c r="S1" s="4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1"/>
      <c r="R2" s="9" t="s">
        <v>5</v>
      </c>
      <c r="S2" s="9" t="s">
        <v>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3"/>
      <c r="Q3" s="1"/>
      <c r="R3" s="9" t="s">
        <v>7</v>
      </c>
      <c r="S3" s="10" t="s">
        <v>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1" t="s">
        <v>9</v>
      </c>
      <c r="B4" s="12" t="s">
        <v>10</v>
      </c>
      <c r="C4" s="13" t="s">
        <v>11</v>
      </c>
      <c r="D4" s="12" t="s">
        <v>12</v>
      </c>
      <c r="E4" s="14" t="s">
        <v>13</v>
      </c>
      <c r="F4" s="15" t="s">
        <v>14</v>
      </c>
      <c r="G4" s="16" t="s">
        <v>15</v>
      </c>
      <c r="H4" s="17" t="s">
        <v>16</v>
      </c>
      <c r="I4" s="19" t="s">
        <v>17</v>
      </c>
      <c r="J4" s="20" t="s">
        <v>18</v>
      </c>
      <c r="K4" s="20" t="s">
        <v>19</v>
      </c>
      <c r="L4" s="22" t="s">
        <v>20</v>
      </c>
      <c r="M4" s="23" t="s">
        <v>21</v>
      </c>
      <c r="N4" s="20" t="s">
        <v>22</v>
      </c>
      <c r="O4" s="25" t="s">
        <v>20</v>
      </c>
      <c r="P4" s="26" t="s">
        <v>20</v>
      </c>
      <c r="Q4" s="27" t="s">
        <v>23</v>
      </c>
      <c r="R4" s="14" t="s">
        <v>24</v>
      </c>
      <c r="S4" s="14" t="s">
        <v>25</v>
      </c>
      <c r="T4" s="14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28"/>
      <c r="B5" s="29" t="s">
        <v>11</v>
      </c>
      <c r="C5" s="30"/>
      <c r="D5" s="31"/>
      <c r="E5" s="31"/>
      <c r="F5" s="28"/>
      <c r="G5" s="33" t="s">
        <v>27</v>
      </c>
      <c r="H5" s="34"/>
      <c r="I5" s="35" t="s">
        <v>28</v>
      </c>
      <c r="J5" s="31"/>
      <c r="K5" s="31"/>
      <c r="L5" s="36" t="s">
        <v>28</v>
      </c>
      <c r="M5" s="30"/>
      <c r="N5" s="31"/>
      <c r="O5" s="37" t="s">
        <v>29</v>
      </c>
      <c r="P5" s="38" t="s">
        <v>30</v>
      </c>
      <c r="Q5" s="31"/>
      <c r="R5" s="39" t="s">
        <v>31</v>
      </c>
      <c r="S5" s="40" t="s">
        <v>32</v>
      </c>
      <c r="T5" s="3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44">
        <v>1.0</v>
      </c>
      <c r="B6" s="49">
        <v>1.0</v>
      </c>
      <c r="C6" s="49">
        <v>1.0</v>
      </c>
      <c r="D6" s="49">
        <v>4.0</v>
      </c>
      <c r="E6" s="53" t="s">
        <v>38</v>
      </c>
      <c r="F6" s="57" t="s">
        <v>42</v>
      </c>
      <c r="G6" s="59"/>
      <c r="H6" s="54"/>
      <c r="I6" s="55">
        <f t="shared" ref="I6:P6" si="1">sum(I7:I15)</f>
        <v>814280</v>
      </c>
      <c r="J6" s="61">
        <f t="shared" si="1"/>
        <v>0</v>
      </c>
      <c r="K6" s="61">
        <f t="shared" si="1"/>
        <v>100000</v>
      </c>
      <c r="L6" s="65">
        <f t="shared" si="1"/>
        <v>914280</v>
      </c>
      <c r="M6" s="61">
        <f t="shared" si="1"/>
        <v>47000</v>
      </c>
      <c r="N6" s="61">
        <f t="shared" si="1"/>
        <v>10755</v>
      </c>
      <c r="O6" s="65">
        <f t="shared" si="1"/>
        <v>867280</v>
      </c>
      <c r="P6" s="65">
        <f t="shared" si="1"/>
        <v>903525</v>
      </c>
      <c r="Q6" s="64"/>
      <c r="R6" s="64"/>
      <c r="S6" s="64"/>
      <c r="T6" s="64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70"/>
      <c r="B7" s="72"/>
      <c r="C7" s="72"/>
      <c r="D7" s="72"/>
      <c r="E7" s="74" t="s">
        <v>48</v>
      </c>
      <c r="F7" s="77" t="s">
        <v>35</v>
      </c>
      <c r="G7" s="81">
        <v>80.0</v>
      </c>
      <c r="H7" s="82" t="s">
        <v>50</v>
      </c>
      <c r="I7" s="83">
        <v>180000.0</v>
      </c>
      <c r="J7" s="84"/>
      <c r="K7" s="84"/>
      <c r="L7" s="87">
        <f t="shared" ref="L7:L15" si="2">I7-J7+K7</f>
        <v>180000</v>
      </c>
      <c r="M7" s="84"/>
      <c r="N7" s="88"/>
      <c r="O7" s="92">
        <f t="shared" ref="O7:O15" si="3">L7-M7</f>
        <v>180000</v>
      </c>
      <c r="P7" s="92">
        <f t="shared" ref="P7:P15" si="4">L7-N7</f>
        <v>180000</v>
      </c>
      <c r="Q7" s="64"/>
      <c r="R7" s="64"/>
      <c r="S7" s="64"/>
      <c r="T7" s="6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70"/>
      <c r="B8" s="72"/>
      <c r="C8" s="72"/>
      <c r="D8" s="72"/>
      <c r="E8" s="74" t="s">
        <v>58</v>
      </c>
      <c r="F8" s="77" t="s">
        <v>35</v>
      </c>
      <c r="G8" s="81">
        <v>80.0</v>
      </c>
      <c r="H8" s="96" t="s">
        <v>59</v>
      </c>
      <c r="I8" s="83">
        <v>50000.0</v>
      </c>
      <c r="J8" s="99"/>
      <c r="K8" s="99"/>
      <c r="L8" s="87">
        <f t="shared" si="2"/>
        <v>50000</v>
      </c>
      <c r="M8" s="99"/>
      <c r="N8" s="99"/>
      <c r="O8" s="92">
        <f t="shared" si="3"/>
        <v>50000</v>
      </c>
      <c r="P8" s="92">
        <f t="shared" si="4"/>
        <v>50000</v>
      </c>
      <c r="Q8" s="64"/>
      <c r="R8" s="64"/>
      <c r="S8" s="64"/>
      <c r="T8" s="64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70"/>
      <c r="B9" s="103"/>
      <c r="C9" s="103"/>
      <c r="D9" s="103"/>
      <c r="E9" s="74" t="s">
        <v>68</v>
      </c>
      <c r="F9" s="77" t="s">
        <v>35</v>
      </c>
      <c r="G9" s="81">
        <v>80.0</v>
      </c>
      <c r="H9" s="96" t="s">
        <v>69</v>
      </c>
      <c r="I9" s="83">
        <v>250000.0</v>
      </c>
      <c r="J9" s="84"/>
      <c r="K9" s="84"/>
      <c r="L9" s="87">
        <f t="shared" si="2"/>
        <v>250000</v>
      </c>
      <c r="M9" s="88"/>
      <c r="N9" s="84"/>
      <c r="O9" s="92">
        <f t="shared" si="3"/>
        <v>250000</v>
      </c>
      <c r="P9" s="92">
        <f t="shared" si="4"/>
        <v>250000</v>
      </c>
      <c r="Q9" s="64"/>
      <c r="R9" s="64"/>
      <c r="S9" s="64"/>
      <c r="T9" s="64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70"/>
      <c r="B10" s="103"/>
      <c r="C10" s="103"/>
      <c r="D10" s="103"/>
      <c r="E10" s="74" t="s">
        <v>71</v>
      </c>
      <c r="F10" s="77" t="s">
        <v>35</v>
      </c>
      <c r="G10" s="107">
        <v>80.0</v>
      </c>
      <c r="H10" s="96" t="s">
        <v>59</v>
      </c>
      <c r="I10" s="83">
        <v>10000.0</v>
      </c>
      <c r="J10" s="88"/>
      <c r="K10" s="88"/>
      <c r="L10" s="87">
        <f t="shared" si="2"/>
        <v>10000</v>
      </c>
      <c r="M10" s="88"/>
      <c r="N10" s="88"/>
      <c r="O10" s="92">
        <f t="shared" si="3"/>
        <v>10000</v>
      </c>
      <c r="P10" s="92">
        <f t="shared" si="4"/>
        <v>10000</v>
      </c>
      <c r="Q10" s="64"/>
      <c r="R10" s="64"/>
      <c r="S10" s="64"/>
      <c r="T10" s="6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70"/>
      <c r="B11" s="103"/>
      <c r="C11" s="103"/>
      <c r="D11" s="103"/>
      <c r="E11" s="74" t="s">
        <v>72</v>
      </c>
      <c r="F11" s="77" t="s">
        <v>35</v>
      </c>
      <c r="G11" s="81">
        <v>80.0</v>
      </c>
      <c r="H11" s="96" t="s">
        <v>59</v>
      </c>
      <c r="I11" s="83">
        <v>50000.0</v>
      </c>
      <c r="J11" s="88"/>
      <c r="K11" s="88"/>
      <c r="L11" s="87">
        <f t="shared" si="2"/>
        <v>50000</v>
      </c>
      <c r="M11" s="88"/>
      <c r="N11" s="88"/>
      <c r="O11" s="92">
        <f t="shared" si="3"/>
        <v>50000</v>
      </c>
      <c r="P11" s="92">
        <f t="shared" si="4"/>
        <v>50000</v>
      </c>
      <c r="Q11" s="64"/>
      <c r="R11" s="64"/>
      <c r="S11" s="64"/>
      <c r="T11" s="64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70"/>
      <c r="B12" s="103"/>
      <c r="C12" s="103"/>
      <c r="D12" s="103"/>
      <c r="E12" s="74" t="s">
        <v>75</v>
      </c>
      <c r="F12" s="77" t="s">
        <v>35</v>
      </c>
      <c r="G12" s="81">
        <v>80.0</v>
      </c>
      <c r="H12" s="96" t="s">
        <v>76</v>
      </c>
      <c r="I12" s="83">
        <v>50000.0</v>
      </c>
      <c r="J12" s="88"/>
      <c r="K12" s="88"/>
      <c r="L12" s="87">
        <f t="shared" si="2"/>
        <v>50000</v>
      </c>
      <c r="M12" s="88"/>
      <c r="N12" s="88"/>
      <c r="O12" s="92">
        <f t="shared" si="3"/>
        <v>50000</v>
      </c>
      <c r="P12" s="92">
        <f t="shared" si="4"/>
        <v>50000</v>
      </c>
      <c r="Q12" s="64"/>
      <c r="R12" s="64"/>
      <c r="S12" s="64"/>
      <c r="T12" s="6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70"/>
      <c r="B13" s="103"/>
      <c r="C13" s="103"/>
      <c r="D13" s="103"/>
      <c r="E13" s="74" t="s">
        <v>77</v>
      </c>
      <c r="F13" s="77" t="s">
        <v>35</v>
      </c>
      <c r="G13" s="81">
        <v>80.0</v>
      </c>
      <c r="H13" s="96" t="s">
        <v>78</v>
      </c>
      <c r="I13" s="83">
        <v>50000.0</v>
      </c>
      <c r="J13" s="88"/>
      <c r="K13" s="88"/>
      <c r="L13" s="87">
        <f t="shared" si="2"/>
        <v>50000</v>
      </c>
      <c r="M13" s="88"/>
      <c r="N13" s="88"/>
      <c r="O13" s="92">
        <f t="shared" si="3"/>
        <v>50000</v>
      </c>
      <c r="P13" s="92">
        <f t="shared" si="4"/>
        <v>50000</v>
      </c>
      <c r="Q13" s="64"/>
      <c r="R13" s="64"/>
      <c r="S13" s="64"/>
      <c r="T13" s="6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70"/>
      <c r="B14" s="103"/>
      <c r="C14" s="103"/>
      <c r="D14" s="103"/>
      <c r="E14" s="74" t="s">
        <v>79</v>
      </c>
      <c r="F14" s="77" t="s">
        <v>35</v>
      </c>
      <c r="G14" s="81">
        <v>80.0</v>
      </c>
      <c r="H14" s="96" t="s">
        <v>81</v>
      </c>
      <c r="I14" s="83">
        <v>47000.0</v>
      </c>
      <c r="J14" s="88"/>
      <c r="K14" s="88"/>
      <c r="L14" s="87">
        <f t="shared" si="2"/>
        <v>47000</v>
      </c>
      <c r="M14" s="84">
        <v>47000.0</v>
      </c>
      <c r="N14" s="84">
        <v>2755.0</v>
      </c>
      <c r="O14" s="92">
        <f t="shared" si="3"/>
        <v>0</v>
      </c>
      <c r="P14" s="92">
        <f t="shared" si="4"/>
        <v>44245</v>
      </c>
      <c r="Q14" s="64"/>
      <c r="R14" s="123" t="s">
        <v>83</v>
      </c>
      <c r="S14" s="123" t="s">
        <v>84</v>
      </c>
      <c r="T14" s="123" t="s">
        <v>86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26"/>
      <c r="B15" s="127"/>
      <c r="C15" s="127"/>
      <c r="D15" s="127"/>
      <c r="E15" s="74" t="s">
        <v>89</v>
      </c>
      <c r="F15" s="77" t="s">
        <v>35</v>
      </c>
      <c r="G15" s="81">
        <v>80.0</v>
      </c>
      <c r="H15" s="96" t="s">
        <v>81</v>
      </c>
      <c r="I15" s="83">
        <v>127280.0</v>
      </c>
      <c r="J15" s="88"/>
      <c r="K15" s="84">
        <v>100000.0</v>
      </c>
      <c r="L15" s="87">
        <f t="shared" si="2"/>
        <v>227280</v>
      </c>
      <c r="M15" s="88"/>
      <c r="N15" s="84">
        <v>8000.0</v>
      </c>
      <c r="O15" s="92">
        <f t="shared" si="3"/>
        <v>227280</v>
      </c>
      <c r="P15" s="92">
        <f t="shared" si="4"/>
        <v>219280</v>
      </c>
      <c r="Q15" s="123" t="s">
        <v>92</v>
      </c>
      <c r="R15" s="64"/>
      <c r="S15" s="123" t="s">
        <v>93</v>
      </c>
      <c r="T15" s="123" t="s">
        <v>86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44">
        <v>2.0</v>
      </c>
      <c r="B16" s="49">
        <v>1.0</v>
      </c>
      <c r="C16" s="49">
        <v>1.0</v>
      </c>
      <c r="D16" s="49">
        <v>1.0</v>
      </c>
      <c r="E16" s="100" t="s">
        <v>94</v>
      </c>
      <c r="F16" s="101" t="s">
        <v>42</v>
      </c>
      <c r="G16" s="59"/>
      <c r="H16" s="130"/>
      <c r="I16" s="132">
        <f t="shared" ref="I16:P16" si="5">sum(I17:I20)</f>
        <v>75000</v>
      </c>
      <c r="J16" s="133">
        <f t="shared" si="5"/>
        <v>0</v>
      </c>
      <c r="K16" s="133">
        <f t="shared" si="5"/>
        <v>0</v>
      </c>
      <c r="L16" s="134">
        <f t="shared" si="5"/>
        <v>75000</v>
      </c>
      <c r="M16" s="133">
        <f t="shared" si="5"/>
        <v>40000</v>
      </c>
      <c r="N16" s="133">
        <f t="shared" si="5"/>
        <v>40000</v>
      </c>
      <c r="O16" s="134">
        <f t="shared" si="5"/>
        <v>35000</v>
      </c>
      <c r="P16" s="134">
        <f t="shared" si="5"/>
        <v>35000</v>
      </c>
      <c r="Q16" s="64"/>
      <c r="R16" s="64"/>
      <c r="S16" s="64"/>
      <c r="T16" s="6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70"/>
      <c r="B17" s="72"/>
      <c r="C17" s="72"/>
      <c r="D17" s="72"/>
      <c r="E17" s="136" t="s">
        <v>100</v>
      </c>
      <c r="F17" s="77" t="s">
        <v>102</v>
      </c>
      <c r="G17" s="81">
        <v>80.0</v>
      </c>
      <c r="H17" s="96" t="s">
        <v>104</v>
      </c>
      <c r="I17" s="137">
        <v>40000.0</v>
      </c>
      <c r="J17" s="99"/>
      <c r="K17" s="99"/>
      <c r="L17" s="138">
        <f t="shared" ref="L17:L21" si="6">I17-J17+K17</f>
        <v>40000</v>
      </c>
      <c r="M17" s="99">
        <v>40000.0</v>
      </c>
      <c r="N17" s="99">
        <v>40000.0</v>
      </c>
      <c r="O17" s="92">
        <f t="shared" ref="O17:O21" si="7">L17-M17</f>
        <v>0</v>
      </c>
      <c r="P17" s="92">
        <f t="shared" ref="P17:P21" si="8">L17-N17</f>
        <v>0</v>
      </c>
      <c r="Q17" s="64"/>
      <c r="R17" s="123" t="s">
        <v>108</v>
      </c>
      <c r="S17" s="123" t="s">
        <v>109</v>
      </c>
      <c r="T17" s="123" t="s">
        <v>86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39"/>
      <c r="B18" s="103"/>
      <c r="C18" s="103"/>
      <c r="D18" s="103"/>
      <c r="E18" s="140" t="s">
        <v>110</v>
      </c>
      <c r="F18" s="77" t="s">
        <v>102</v>
      </c>
      <c r="G18" s="81">
        <v>80.0</v>
      </c>
      <c r="H18" s="96" t="s">
        <v>104</v>
      </c>
      <c r="I18" s="95">
        <v>10000.0</v>
      </c>
      <c r="J18" s="88"/>
      <c r="K18" s="88"/>
      <c r="L18" s="138">
        <f t="shared" si="6"/>
        <v>10000</v>
      </c>
      <c r="M18" s="88"/>
      <c r="N18" s="88"/>
      <c r="O18" s="92">
        <f t="shared" si="7"/>
        <v>10000</v>
      </c>
      <c r="P18" s="92">
        <f t="shared" si="8"/>
        <v>10000</v>
      </c>
      <c r="Q18" s="64"/>
      <c r="R18" s="64"/>
      <c r="S18" s="64"/>
      <c r="T18" s="6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39"/>
      <c r="B19" s="103"/>
      <c r="C19" s="103"/>
      <c r="D19" s="103"/>
      <c r="E19" s="74" t="s">
        <v>114</v>
      </c>
      <c r="F19" s="77" t="s">
        <v>102</v>
      </c>
      <c r="G19" s="81">
        <v>80.0</v>
      </c>
      <c r="H19" s="96" t="s">
        <v>104</v>
      </c>
      <c r="I19" s="83">
        <v>20000.0</v>
      </c>
      <c r="J19" s="88"/>
      <c r="K19" s="88"/>
      <c r="L19" s="138">
        <f t="shared" si="6"/>
        <v>20000</v>
      </c>
      <c r="M19" s="88"/>
      <c r="N19" s="88"/>
      <c r="O19" s="92">
        <f t="shared" si="7"/>
        <v>20000</v>
      </c>
      <c r="P19" s="92">
        <f t="shared" si="8"/>
        <v>20000</v>
      </c>
      <c r="Q19" s="64"/>
      <c r="R19" s="64"/>
      <c r="S19" s="64"/>
      <c r="T19" s="64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43"/>
      <c r="B20" s="127"/>
      <c r="C20" s="127"/>
      <c r="D20" s="127"/>
      <c r="E20" s="145" t="s">
        <v>117</v>
      </c>
      <c r="F20" s="146" t="s">
        <v>35</v>
      </c>
      <c r="G20" s="147">
        <v>80.0</v>
      </c>
      <c r="H20" s="96" t="s">
        <v>104</v>
      </c>
      <c r="I20" s="137">
        <v>5000.0</v>
      </c>
      <c r="J20" s="88"/>
      <c r="K20" s="88"/>
      <c r="L20" s="138">
        <f t="shared" si="6"/>
        <v>5000</v>
      </c>
      <c r="M20" s="88"/>
      <c r="N20" s="88"/>
      <c r="O20" s="92">
        <f t="shared" si="7"/>
        <v>5000</v>
      </c>
      <c r="P20" s="92">
        <f t="shared" si="8"/>
        <v>5000</v>
      </c>
      <c r="Q20" s="64"/>
      <c r="R20" s="64"/>
      <c r="S20" s="64"/>
      <c r="T20" s="6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48"/>
      <c r="B21" s="149"/>
      <c r="C21" s="149"/>
      <c r="D21" s="149"/>
      <c r="E21" s="150" t="s">
        <v>125</v>
      </c>
      <c r="F21" s="151"/>
      <c r="G21" s="151"/>
      <c r="H21" s="152"/>
      <c r="I21" s="153">
        <f t="shared" ref="I21:K21" si="9">sum(I6,I16)</f>
        <v>889280</v>
      </c>
      <c r="J21" s="154">
        <f t="shared" si="9"/>
        <v>0</v>
      </c>
      <c r="K21" s="154">
        <f t="shared" si="9"/>
        <v>100000</v>
      </c>
      <c r="L21" s="155">
        <f t="shared" si="6"/>
        <v>989280</v>
      </c>
      <c r="M21" s="154">
        <f t="shared" ref="M21:N21" si="10">sum(M6,M16)</f>
        <v>87000</v>
      </c>
      <c r="N21" s="154">
        <f t="shared" si="10"/>
        <v>50755</v>
      </c>
      <c r="O21" s="157">
        <f t="shared" si="7"/>
        <v>902280</v>
      </c>
      <c r="P21" s="157">
        <f t="shared" si="8"/>
        <v>938525</v>
      </c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</sheetData>
  <mergeCells count="13">
    <mergeCell ref="J4:J5"/>
    <mergeCell ref="K4:K5"/>
    <mergeCell ref="M4:M5"/>
    <mergeCell ref="N4:N5"/>
    <mergeCell ref="Q4:Q5"/>
    <mergeCell ref="T4:T5"/>
    <mergeCell ref="A2:O2"/>
    <mergeCell ref="A4:A5"/>
    <mergeCell ref="C4:C5"/>
    <mergeCell ref="D4:D5"/>
    <mergeCell ref="E4:E5"/>
    <mergeCell ref="F4:F5"/>
    <mergeCell ref="H4:H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86"/>
    <col customWidth="1" min="2" max="2" width="11.0"/>
    <col customWidth="1" min="3" max="3" width="10.0"/>
    <col customWidth="1" min="4" max="4" width="8.71"/>
    <col customWidth="1" min="5" max="5" width="78.71"/>
    <col customWidth="1" min="6" max="6" width="33.0"/>
    <col customWidth="1" min="7" max="7" width="20.0"/>
    <col customWidth="1" min="8" max="8" width="24.86"/>
    <col customWidth="1" min="17" max="17" width="17.57"/>
    <col customWidth="1" min="18" max="18" width="33.43"/>
    <col customWidth="1" min="19" max="19" width="43.43"/>
    <col customWidth="1" min="20" max="20" width="29.43"/>
  </cols>
  <sheetData>
    <row r="1">
      <c r="A1" s="1"/>
      <c r="B1" s="1"/>
      <c r="C1" s="1"/>
      <c r="D1" s="1"/>
      <c r="E1" s="187"/>
      <c r="F1" s="187"/>
      <c r="G1" s="187"/>
      <c r="H1" s="187"/>
      <c r="I1" s="1"/>
      <c r="J1" s="1"/>
      <c r="K1" s="1"/>
      <c r="L1" s="1"/>
      <c r="M1" s="1"/>
      <c r="N1" s="1"/>
      <c r="O1" s="3"/>
      <c r="P1" s="3"/>
      <c r="Q1" s="1"/>
      <c r="R1" s="4" t="s">
        <v>0</v>
      </c>
      <c r="S1" s="4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 t="s">
        <v>192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1"/>
      <c r="R2" s="9" t="s">
        <v>5</v>
      </c>
      <c r="S2" s="9" t="s">
        <v>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87"/>
      <c r="F3" s="187"/>
      <c r="G3" s="187"/>
      <c r="H3" s="187"/>
      <c r="I3" s="1"/>
      <c r="J3" s="1"/>
      <c r="K3" s="1"/>
      <c r="L3" s="1"/>
      <c r="M3" s="1"/>
      <c r="N3" s="1"/>
      <c r="O3" s="3"/>
      <c r="P3" s="3"/>
      <c r="Q3" s="1"/>
      <c r="R3" s="9" t="s">
        <v>7</v>
      </c>
      <c r="S3" s="10" t="s">
        <v>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1" t="s">
        <v>9</v>
      </c>
      <c r="B4" s="12" t="s">
        <v>10</v>
      </c>
      <c r="C4" s="13" t="s">
        <v>11</v>
      </c>
      <c r="D4" s="12" t="s">
        <v>12</v>
      </c>
      <c r="E4" s="18" t="s">
        <v>13</v>
      </c>
      <c r="F4" s="188" t="s">
        <v>14</v>
      </c>
      <c r="G4" s="189" t="s">
        <v>15</v>
      </c>
      <c r="H4" s="190" t="s">
        <v>16</v>
      </c>
      <c r="I4" s="19" t="s">
        <v>17</v>
      </c>
      <c r="J4" s="20" t="s">
        <v>18</v>
      </c>
      <c r="K4" s="20" t="s">
        <v>19</v>
      </c>
      <c r="L4" s="22" t="s">
        <v>20</v>
      </c>
      <c r="M4" s="23" t="s">
        <v>21</v>
      </c>
      <c r="N4" s="20" t="s">
        <v>22</v>
      </c>
      <c r="O4" s="25" t="s">
        <v>20</v>
      </c>
      <c r="P4" s="26" t="s">
        <v>20</v>
      </c>
      <c r="Q4" s="27" t="s">
        <v>23</v>
      </c>
      <c r="R4" s="14" t="s">
        <v>24</v>
      </c>
      <c r="S4" s="14" t="s">
        <v>25</v>
      </c>
      <c r="T4" s="14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28"/>
      <c r="B5" s="29" t="s">
        <v>11</v>
      </c>
      <c r="C5" s="30"/>
      <c r="D5" s="31"/>
      <c r="E5" s="31"/>
      <c r="F5" s="28"/>
      <c r="G5" s="191" t="s">
        <v>27</v>
      </c>
      <c r="H5" s="34"/>
      <c r="I5" s="35" t="s">
        <v>28</v>
      </c>
      <c r="J5" s="31"/>
      <c r="K5" s="31"/>
      <c r="L5" s="36" t="s">
        <v>28</v>
      </c>
      <c r="M5" s="30"/>
      <c r="N5" s="31"/>
      <c r="O5" s="37" t="s">
        <v>29</v>
      </c>
      <c r="P5" s="38" t="s">
        <v>30</v>
      </c>
      <c r="Q5" s="31"/>
      <c r="R5" s="39" t="s">
        <v>31</v>
      </c>
      <c r="S5" s="40" t="s">
        <v>32</v>
      </c>
      <c r="T5" s="3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92">
        <v>1.0</v>
      </c>
      <c r="B6" s="193"/>
      <c r="C6" s="193"/>
      <c r="D6" s="193"/>
      <c r="E6" s="194" t="s">
        <v>193</v>
      </c>
      <c r="F6" s="195" t="s">
        <v>119</v>
      </c>
      <c r="G6" s="196"/>
      <c r="H6" s="197"/>
      <c r="I6" s="56">
        <f t="shared" ref="I6:P6" si="1">SUM(I7:I11)</f>
        <v>1156600</v>
      </c>
      <c r="J6" s="61">
        <f t="shared" si="1"/>
        <v>0</v>
      </c>
      <c r="K6" s="61">
        <f t="shared" si="1"/>
        <v>0</v>
      </c>
      <c r="L6" s="65">
        <f t="shared" si="1"/>
        <v>1156600</v>
      </c>
      <c r="M6" s="61">
        <f t="shared" si="1"/>
        <v>740440</v>
      </c>
      <c r="N6" s="61">
        <f t="shared" si="1"/>
        <v>294500</v>
      </c>
      <c r="O6" s="65">
        <f t="shared" si="1"/>
        <v>416160</v>
      </c>
      <c r="P6" s="65">
        <f t="shared" si="1"/>
        <v>862100</v>
      </c>
      <c r="Q6" s="198"/>
      <c r="R6" s="198"/>
      <c r="S6" s="198"/>
      <c r="T6" s="198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99"/>
      <c r="B7" s="46">
        <v>1.0</v>
      </c>
      <c r="C7" s="46">
        <v>1.0</v>
      </c>
      <c r="D7" s="46">
        <v>1.0</v>
      </c>
      <c r="E7" s="200" t="s">
        <v>194</v>
      </c>
      <c r="F7" s="201" t="s">
        <v>195</v>
      </c>
      <c r="G7" s="77">
        <v>80.0</v>
      </c>
      <c r="H7" s="202" t="s">
        <v>196</v>
      </c>
      <c r="I7" s="203">
        <v>426000.0</v>
      </c>
      <c r="J7" s="88"/>
      <c r="K7" s="88"/>
      <c r="L7" s="87">
        <f t="shared" ref="L7:L11" si="2">I7-J7+K7</f>
        <v>426000</v>
      </c>
      <c r="M7" s="121">
        <v>424840.0</v>
      </c>
      <c r="N7" s="88"/>
      <c r="O7" s="92">
        <f t="shared" ref="O7:O11" si="3">L7-M7</f>
        <v>1160</v>
      </c>
      <c r="P7" s="92">
        <f t="shared" ref="P7:P11" si="4">L7-N7</f>
        <v>426000</v>
      </c>
      <c r="Q7" s="198"/>
      <c r="R7" s="198"/>
      <c r="S7" s="198"/>
      <c r="T7" s="198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99"/>
      <c r="B8" s="46">
        <v>2.0</v>
      </c>
      <c r="C8" s="46">
        <v>9.0</v>
      </c>
      <c r="D8" s="46">
        <v>1.0</v>
      </c>
      <c r="E8" s="200" t="s">
        <v>197</v>
      </c>
      <c r="F8" s="201" t="s">
        <v>198</v>
      </c>
      <c r="G8" s="77">
        <v>80.0</v>
      </c>
      <c r="H8" s="202" t="s">
        <v>199</v>
      </c>
      <c r="I8" s="203">
        <v>315600.0</v>
      </c>
      <c r="J8" s="88"/>
      <c r="K8" s="88"/>
      <c r="L8" s="87">
        <f t="shared" si="2"/>
        <v>315600</v>
      </c>
      <c r="M8" s="121">
        <v>315600.0</v>
      </c>
      <c r="N8" s="121">
        <v>294500.0</v>
      </c>
      <c r="O8" s="92">
        <f t="shared" si="3"/>
        <v>0</v>
      </c>
      <c r="P8" s="92">
        <f t="shared" si="4"/>
        <v>21100</v>
      </c>
      <c r="Q8" s="198"/>
      <c r="R8" s="204" t="s">
        <v>200</v>
      </c>
      <c r="S8" s="204" t="s">
        <v>201</v>
      </c>
      <c r="T8" s="204" t="s">
        <v>202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99"/>
      <c r="B9" s="46">
        <v>1.0</v>
      </c>
      <c r="C9" s="46">
        <v>1.0</v>
      </c>
      <c r="D9" s="46">
        <v>3.0</v>
      </c>
      <c r="E9" s="200" t="s">
        <v>203</v>
      </c>
      <c r="F9" s="201" t="s">
        <v>195</v>
      </c>
      <c r="G9" s="77">
        <v>80.0</v>
      </c>
      <c r="H9" s="202" t="s">
        <v>204</v>
      </c>
      <c r="I9" s="203">
        <v>195000.0</v>
      </c>
      <c r="J9" s="88"/>
      <c r="K9" s="88"/>
      <c r="L9" s="87">
        <f t="shared" si="2"/>
        <v>195000</v>
      </c>
      <c r="M9" s="84"/>
      <c r="N9" s="88"/>
      <c r="O9" s="92">
        <f t="shared" si="3"/>
        <v>195000</v>
      </c>
      <c r="P9" s="92">
        <f t="shared" si="4"/>
        <v>195000</v>
      </c>
      <c r="Q9" s="198"/>
      <c r="R9" s="198"/>
      <c r="S9" s="198"/>
      <c r="T9" s="198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99"/>
      <c r="B10" s="144">
        <v>1.0</v>
      </c>
      <c r="C10" s="144">
        <v>1.0</v>
      </c>
      <c r="D10" s="144">
        <v>3.0</v>
      </c>
      <c r="E10" s="200" t="s">
        <v>205</v>
      </c>
      <c r="F10" s="201" t="s">
        <v>206</v>
      </c>
      <c r="G10" s="77">
        <v>4.0</v>
      </c>
      <c r="H10" s="202" t="s">
        <v>207</v>
      </c>
      <c r="I10" s="203">
        <v>150000.0</v>
      </c>
      <c r="J10" s="88"/>
      <c r="K10" s="88"/>
      <c r="L10" s="87">
        <f t="shared" si="2"/>
        <v>150000</v>
      </c>
      <c r="M10" s="84"/>
      <c r="N10" s="88"/>
      <c r="O10" s="92">
        <f t="shared" si="3"/>
        <v>150000</v>
      </c>
      <c r="P10" s="92">
        <f t="shared" si="4"/>
        <v>150000</v>
      </c>
      <c r="Q10" s="198"/>
      <c r="R10" s="198"/>
      <c r="S10" s="198"/>
      <c r="T10" s="198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205"/>
      <c r="B11" s="46">
        <v>1.0</v>
      </c>
      <c r="C11" s="46">
        <v>2.0</v>
      </c>
      <c r="D11" s="46">
        <v>4.0</v>
      </c>
      <c r="E11" s="200" t="s">
        <v>208</v>
      </c>
      <c r="F11" s="201" t="s">
        <v>195</v>
      </c>
      <c r="G11" s="77">
        <v>80.0</v>
      </c>
      <c r="H11" s="202" t="s">
        <v>207</v>
      </c>
      <c r="I11" s="203">
        <v>70000.0</v>
      </c>
      <c r="J11" s="88"/>
      <c r="K11" s="88"/>
      <c r="L11" s="87">
        <f t="shared" si="2"/>
        <v>70000</v>
      </c>
      <c r="M11" s="84"/>
      <c r="N11" s="88"/>
      <c r="O11" s="92">
        <f t="shared" si="3"/>
        <v>70000</v>
      </c>
      <c r="P11" s="92">
        <f t="shared" si="4"/>
        <v>70000</v>
      </c>
      <c r="Q11" s="198"/>
      <c r="R11" s="198"/>
      <c r="S11" s="198"/>
      <c r="T11" s="198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92">
        <v>2.0</v>
      </c>
      <c r="B12" s="193"/>
      <c r="C12" s="193"/>
      <c r="D12" s="193"/>
      <c r="E12" s="206" t="s">
        <v>209</v>
      </c>
      <c r="F12" s="207" t="s">
        <v>119</v>
      </c>
      <c r="G12" s="196"/>
      <c r="H12" s="208"/>
      <c r="I12" s="56">
        <f t="shared" ref="I12:L12" si="5">SUM(I13:I14)</f>
        <v>70000</v>
      </c>
      <c r="J12" s="104">
        <f t="shared" si="5"/>
        <v>0</v>
      </c>
      <c r="K12" s="104">
        <f t="shared" si="5"/>
        <v>0</v>
      </c>
      <c r="L12" s="105">
        <f t="shared" si="5"/>
        <v>70000</v>
      </c>
      <c r="M12" s="104">
        <f t="shared" ref="M12:N12" si="6">M13+M14</f>
        <v>0</v>
      </c>
      <c r="N12" s="104">
        <f t="shared" si="6"/>
        <v>0</v>
      </c>
      <c r="O12" s="105">
        <f t="shared" ref="O12:P12" si="7">SUM(O13:O14)</f>
        <v>70000</v>
      </c>
      <c r="P12" s="105">
        <f t="shared" si="7"/>
        <v>70000</v>
      </c>
      <c r="Q12" s="198"/>
      <c r="R12" s="198"/>
      <c r="S12" s="198"/>
      <c r="T12" s="198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209"/>
      <c r="B13" s="45">
        <v>1.0</v>
      </c>
      <c r="C13" s="45">
        <v>1.0</v>
      </c>
      <c r="D13" s="45">
        <v>3.0</v>
      </c>
      <c r="E13" s="74" t="s">
        <v>210</v>
      </c>
      <c r="F13" s="77" t="s">
        <v>211</v>
      </c>
      <c r="G13" s="77">
        <v>5.0</v>
      </c>
      <c r="H13" s="202" t="s">
        <v>212</v>
      </c>
      <c r="I13" s="203">
        <v>20000.0</v>
      </c>
      <c r="J13" s="88"/>
      <c r="K13" s="88"/>
      <c r="L13" s="87">
        <f t="shared" ref="L13:L14" si="8">I13-J13+K13</f>
        <v>20000</v>
      </c>
      <c r="M13" s="84"/>
      <c r="N13" s="88"/>
      <c r="O13" s="92">
        <f t="shared" ref="O13:O14" si="9">L13-M13</f>
        <v>20000</v>
      </c>
      <c r="P13" s="92">
        <f t="shared" ref="P13:P14" si="10">L13-N13</f>
        <v>20000</v>
      </c>
      <c r="Q13" s="198"/>
      <c r="R13" s="198"/>
      <c r="S13" s="198"/>
      <c r="T13" s="198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210"/>
      <c r="B14" s="45">
        <v>1.0</v>
      </c>
      <c r="C14" s="45">
        <v>1.0</v>
      </c>
      <c r="D14" s="45">
        <v>3.0</v>
      </c>
      <c r="E14" s="74" t="s">
        <v>213</v>
      </c>
      <c r="F14" s="77" t="s">
        <v>214</v>
      </c>
      <c r="G14" s="77">
        <v>50.0</v>
      </c>
      <c r="H14" s="202" t="s">
        <v>207</v>
      </c>
      <c r="I14" s="203">
        <v>50000.0</v>
      </c>
      <c r="J14" s="88"/>
      <c r="K14" s="88"/>
      <c r="L14" s="87">
        <f t="shared" si="8"/>
        <v>50000</v>
      </c>
      <c r="M14" s="84"/>
      <c r="N14" s="88"/>
      <c r="O14" s="92">
        <f t="shared" si="9"/>
        <v>50000</v>
      </c>
      <c r="P14" s="92">
        <f t="shared" si="10"/>
        <v>50000</v>
      </c>
      <c r="Q14" s="198"/>
      <c r="R14" s="198"/>
      <c r="S14" s="198"/>
      <c r="T14" s="198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211">
        <v>3.0</v>
      </c>
      <c r="B15" s="212"/>
      <c r="C15" s="212"/>
      <c r="D15" s="212"/>
      <c r="E15" s="100" t="s">
        <v>215</v>
      </c>
      <c r="F15" s="207" t="s">
        <v>216</v>
      </c>
      <c r="G15" s="213"/>
      <c r="H15" s="208"/>
      <c r="I15" s="56">
        <f t="shared" ref="I15:K15" si="11">sum(I16:I24)</f>
        <v>250000</v>
      </c>
      <c r="J15" s="104">
        <f t="shared" si="11"/>
        <v>0</v>
      </c>
      <c r="K15" s="104">
        <f t="shared" si="11"/>
        <v>0</v>
      </c>
      <c r="L15" s="105">
        <f t="shared" ref="L15:N15" si="12">L16+L17+L19+L21+L22+L24</f>
        <v>250000</v>
      </c>
      <c r="M15" s="104">
        <f t="shared" si="12"/>
        <v>25570</v>
      </c>
      <c r="N15" s="104">
        <f t="shared" si="12"/>
        <v>15216</v>
      </c>
      <c r="O15" s="105">
        <f t="shared" ref="O15:P15" si="13">sum(O16:O24)</f>
        <v>224430</v>
      </c>
      <c r="P15" s="105">
        <f t="shared" si="13"/>
        <v>234784</v>
      </c>
      <c r="Q15" s="198"/>
      <c r="R15" s="198"/>
      <c r="S15" s="198"/>
      <c r="T15" s="198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209"/>
      <c r="B16" s="45">
        <v>1.0</v>
      </c>
      <c r="C16" s="45">
        <v>1.0</v>
      </c>
      <c r="D16" s="45">
        <v>1.0</v>
      </c>
      <c r="E16" s="74" t="s">
        <v>217</v>
      </c>
      <c r="F16" s="77" t="s">
        <v>218</v>
      </c>
      <c r="G16" s="77">
        <v>5.0</v>
      </c>
      <c r="H16" s="202" t="s">
        <v>212</v>
      </c>
      <c r="I16" s="203">
        <v>40000.0</v>
      </c>
      <c r="J16" s="88"/>
      <c r="K16" s="88"/>
      <c r="L16" s="87">
        <f t="shared" ref="L16:L17" si="14">I16-J16+K16</f>
        <v>40000</v>
      </c>
      <c r="M16" s="84"/>
      <c r="N16" s="88"/>
      <c r="O16" s="92">
        <f t="shared" ref="O16:O17" si="15">L16-M16</f>
        <v>40000</v>
      </c>
      <c r="P16" s="92">
        <f t="shared" ref="P16:P17" si="16">L16-N16</f>
        <v>40000</v>
      </c>
      <c r="Q16" s="198"/>
      <c r="R16" s="198"/>
      <c r="S16" s="198"/>
      <c r="T16" s="19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209"/>
      <c r="B17" s="45">
        <v>1.0</v>
      </c>
      <c r="C17" s="45">
        <v>1.0</v>
      </c>
      <c r="D17" s="45">
        <v>1.0</v>
      </c>
      <c r="E17" s="74" t="s">
        <v>219</v>
      </c>
      <c r="F17" s="77" t="s">
        <v>220</v>
      </c>
      <c r="G17" s="77">
        <v>20.0</v>
      </c>
      <c r="H17" s="202" t="s">
        <v>212</v>
      </c>
      <c r="I17" s="203">
        <v>20000.0</v>
      </c>
      <c r="J17" s="88"/>
      <c r="K17" s="88"/>
      <c r="L17" s="87">
        <f t="shared" si="14"/>
        <v>20000</v>
      </c>
      <c r="M17" s="84">
        <f>SUM(M18)</f>
        <v>11240</v>
      </c>
      <c r="N17" s="84">
        <f>sum(N18)</f>
        <v>8016</v>
      </c>
      <c r="O17" s="92">
        <f t="shared" si="15"/>
        <v>8760</v>
      </c>
      <c r="P17" s="92">
        <f t="shared" si="16"/>
        <v>11984</v>
      </c>
      <c r="Q17" s="214"/>
      <c r="R17" s="214"/>
      <c r="S17" s="214"/>
      <c r="T17" s="214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209"/>
      <c r="B18" s="45"/>
      <c r="C18" s="45"/>
      <c r="D18" s="45"/>
      <c r="E18" s="74" t="s">
        <v>221</v>
      </c>
      <c r="F18" s="77"/>
      <c r="G18" s="77"/>
      <c r="H18" s="202"/>
      <c r="I18" s="203"/>
      <c r="J18" s="88"/>
      <c r="K18" s="88"/>
      <c r="L18" s="87"/>
      <c r="M18" s="121">
        <v>11240.0</v>
      </c>
      <c r="N18" s="121">
        <v>8016.0</v>
      </c>
      <c r="O18" s="122"/>
      <c r="P18" s="122"/>
      <c r="Q18" s="204" t="s">
        <v>222</v>
      </c>
      <c r="R18" s="204" t="s">
        <v>223</v>
      </c>
      <c r="S18" s="204" t="s">
        <v>224</v>
      </c>
      <c r="T18" s="19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209"/>
      <c r="B19" s="66">
        <v>1.0</v>
      </c>
      <c r="C19" s="66">
        <v>1.0</v>
      </c>
      <c r="D19" s="66">
        <v>1.0</v>
      </c>
      <c r="E19" s="74" t="s">
        <v>225</v>
      </c>
      <c r="F19" s="77" t="s">
        <v>206</v>
      </c>
      <c r="G19" s="77">
        <v>4.0</v>
      </c>
      <c r="H19" s="202" t="s">
        <v>212</v>
      </c>
      <c r="I19" s="203">
        <v>20000.0</v>
      </c>
      <c r="J19" s="88"/>
      <c r="K19" s="88"/>
      <c r="L19" s="87">
        <f>I19-J19+K19</f>
        <v>20000</v>
      </c>
      <c r="M19" s="84">
        <f t="shared" ref="M19:N19" si="17">SUM(M20)</f>
        <v>7130</v>
      </c>
      <c r="N19" s="84">
        <f t="shared" si="17"/>
        <v>0</v>
      </c>
      <c r="O19" s="92">
        <f>L19-M19</f>
        <v>12870</v>
      </c>
      <c r="P19" s="92">
        <f>L19-N19</f>
        <v>20000</v>
      </c>
      <c r="Q19" s="198"/>
      <c r="R19" s="198"/>
      <c r="S19" s="198"/>
      <c r="T19" s="198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209"/>
      <c r="B20" s="31"/>
      <c r="C20" s="31"/>
      <c r="D20" s="31"/>
      <c r="E20" s="74" t="s">
        <v>226</v>
      </c>
      <c r="F20" s="77"/>
      <c r="G20" s="77"/>
      <c r="H20" s="202"/>
      <c r="I20" s="203"/>
      <c r="J20" s="88"/>
      <c r="K20" s="88"/>
      <c r="L20" s="87"/>
      <c r="M20" s="121">
        <v>7130.0</v>
      </c>
      <c r="N20" s="124"/>
      <c r="O20" s="122"/>
      <c r="P20" s="122"/>
      <c r="Q20" s="198"/>
      <c r="R20" s="198"/>
      <c r="S20" s="198"/>
      <c r="T20" s="19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209"/>
      <c r="B21" s="45">
        <v>2.0</v>
      </c>
      <c r="C21" s="45">
        <v>9.0</v>
      </c>
      <c r="D21" s="45">
        <v>1.0</v>
      </c>
      <c r="E21" s="74" t="s">
        <v>227</v>
      </c>
      <c r="F21" s="77" t="s">
        <v>195</v>
      </c>
      <c r="G21" s="77">
        <v>80.0</v>
      </c>
      <c r="H21" s="202" t="s">
        <v>228</v>
      </c>
      <c r="I21" s="203">
        <v>100000.0</v>
      </c>
      <c r="J21" s="88"/>
      <c r="K21" s="88"/>
      <c r="L21" s="87">
        <f t="shared" ref="L21:L22" si="18">I21-J21+K21</f>
        <v>100000</v>
      </c>
      <c r="M21" s="84"/>
      <c r="N21" s="88"/>
      <c r="O21" s="92">
        <f t="shared" ref="O21:O22" si="19">L21-M21</f>
        <v>100000</v>
      </c>
      <c r="P21" s="92">
        <f t="shared" ref="P21:P22" si="20">L21-N21</f>
        <v>100000</v>
      </c>
      <c r="Q21" s="198"/>
      <c r="R21" s="198"/>
      <c r="S21" s="198"/>
      <c r="T21" s="198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209"/>
      <c r="B22" s="66">
        <v>1.0</v>
      </c>
      <c r="C22" s="66">
        <v>1.0</v>
      </c>
      <c r="D22" s="66">
        <v>4.0</v>
      </c>
      <c r="E22" s="74" t="s">
        <v>229</v>
      </c>
      <c r="F22" s="215" t="s">
        <v>230</v>
      </c>
      <c r="G22" s="216">
        <v>80.0</v>
      </c>
      <c r="H22" s="217" t="s">
        <v>231</v>
      </c>
      <c r="I22" s="218">
        <v>60000.0</v>
      </c>
      <c r="J22" s="88"/>
      <c r="K22" s="88"/>
      <c r="L22" s="87">
        <f t="shared" si="18"/>
        <v>60000</v>
      </c>
      <c r="M22" s="84">
        <f>SUM(M23)</f>
        <v>7200</v>
      </c>
      <c r="N22" s="84">
        <f>sum(N23)</f>
        <v>7200</v>
      </c>
      <c r="O22" s="92">
        <f t="shared" si="19"/>
        <v>52800</v>
      </c>
      <c r="P22" s="92">
        <f t="shared" si="20"/>
        <v>52800</v>
      </c>
      <c r="Q22" s="214"/>
      <c r="R22" s="214"/>
      <c r="S22" s="214"/>
      <c r="T22" s="21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209"/>
      <c r="B23" s="31"/>
      <c r="C23" s="31"/>
      <c r="D23" s="31"/>
      <c r="E23" s="219" t="s">
        <v>232</v>
      </c>
      <c r="F23" s="77" t="s">
        <v>230</v>
      </c>
      <c r="G23" s="30"/>
      <c r="H23" s="31"/>
      <c r="I23" s="221"/>
      <c r="J23" s="88"/>
      <c r="K23" s="88"/>
      <c r="L23" s="87"/>
      <c r="M23" s="121">
        <v>7200.0</v>
      </c>
      <c r="N23" s="121">
        <v>7200.0</v>
      </c>
      <c r="O23" s="122"/>
      <c r="P23" s="122"/>
      <c r="Q23" s="204" t="s">
        <v>234</v>
      </c>
      <c r="R23" s="222" t="s">
        <v>235</v>
      </c>
      <c r="S23" s="204" t="s">
        <v>236</v>
      </c>
      <c r="T23" s="204" t="s">
        <v>237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210"/>
      <c r="B24" s="45">
        <v>2.0</v>
      </c>
      <c r="C24" s="45">
        <v>9.0</v>
      </c>
      <c r="D24" s="45">
        <v>3.0</v>
      </c>
      <c r="E24" s="136" t="s">
        <v>238</v>
      </c>
      <c r="F24" s="216" t="s">
        <v>195</v>
      </c>
      <c r="G24" s="216">
        <v>80.0</v>
      </c>
      <c r="H24" s="217" t="s">
        <v>239</v>
      </c>
      <c r="I24" s="218">
        <v>10000.0</v>
      </c>
      <c r="J24" s="88"/>
      <c r="K24" s="88"/>
      <c r="L24" s="87">
        <f>I24-J24+K24</f>
        <v>10000</v>
      </c>
      <c r="M24" s="84"/>
      <c r="N24" s="88"/>
      <c r="O24" s="92">
        <f>L24-M24</f>
        <v>10000</v>
      </c>
      <c r="P24" s="92">
        <f>L24-N24</f>
        <v>10000</v>
      </c>
      <c r="Q24" s="198"/>
      <c r="R24" s="198"/>
      <c r="S24" s="198"/>
      <c r="T24" s="198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211">
        <v>4.0</v>
      </c>
      <c r="B25" s="212"/>
      <c r="C25" s="212"/>
      <c r="D25" s="212"/>
      <c r="E25" s="53" t="s">
        <v>240</v>
      </c>
      <c r="F25" s="223" t="s">
        <v>119</v>
      </c>
      <c r="G25" s="224"/>
      <c r="H25" s="197"/>
      <c r="I25" s="86">
        <f t="shared" ref="I25:K25" si="21">SUM(I26:I29)</f>
        <v>80000</v>
      </c>
      <c r="J25" s="61">
        <f t="shared" si="21"/>
        <v>0</v>
      </c>
      <c r="K25" s="61">
        <f t="shared" si="21"/>
        <v>0</v>
      </c>
      <c r="L25" s="65">
        <f t="shared" ref="L25:N25" si="22">L26+L27+L29</f>
        <v>80000</v>
      </c>
      <c r="M25" s="61">
        <f t="shared" si="22"/>
        <v>23144</v>
      </c>
      <c r="N25" s="61">
        <f t="shared" si="22"/>
        <v>22632</v>
      </c>
      <c r="O25" s="65">
        <f t="shared" ref="O25:P25" si="23">SUM(O26:O29)</f>
        <v>56856</v>
      </c>
      <c r="P25" s="65">
        <f t="shared" si="23"/>
        <v>57368</v>
      </c>
      <c r="Q25" s="198"/>
      <c r="R25" s="198"/>
      <c r="S25" s="198"/>
      <c r="T25" s="198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209"/>
      <c r="B26" s="45">
        <v>1.0</v>
      </c>
      <c r="C26" s="45">
        <v>2.0</v>
      </c>
      <c r="D26" s="45">
        <v>4.0</v>
      </c>
      <c r="E26" s="74" t="s">
        <v>244</v>
      </c>
      <c r="F26" s="77" t="s">
        <v>195</v>
      </c>
      <c r="G26" s="77">
        <v>80.0</v>
      </c>
      <c r="H26" s="202" t="s">
        <v>212</v>
      </c>
      <c r="I26" s="203">
        <v>26000.0</v>
      </c>
      <c r="J26" s="88"/>
      <c r="K26" s="88"/>
      <c r="L26" s="87">
        <f t="shared" ref="L26:L27" si="24">I26-J26+K26</f>
        <v>26000</v>
      </c>
      <c r="M26" s="84"/>
      <c r="N26" s="88"/>
      <c r="O26" s="92">
        <f t="shared" ref="O26:O27" si="26">L26-M26</f>
        <v>26000</v>
      </c>
      <c r="P26" s="92">
        <f t="shared" ref="P26:P27" si="27">L26-N26</f>
        <v>26000</v>
      </c>
      <c r="Q26" s="198"/>
      <c r="R26" s="198"/>
      <c r="S26" s="198"/>
      <c r="T26" s="198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209"/>
      <c r="B27" s="66">
        <v>1.0</v>
      </c>
      <c r="C27" s="66">
        <v>1.0</v>
      </c>
      <c r="D27" s="66">
        <v>3.0</v>
      </c>
      <c r="E27" s="74" t="s">
        <v>245</v>
      </c>
      <c r="F27" s="77" t="s">
        <v>195</v>
      </c>
      <c r="G27" s="77">
        <v>80.0</v>
      </c>
      <c r="H27" s="202" t="s">
        <v>239</v>
      </c>
      <c r="I27" s="203">
        <v>24000.0</v>
      </c>
      <c r="J27" s="88"/>
      <c r="K27" s="88"/>
      <c r="L27" s="87">
        <f t="shared" si="24"/>
        <v>24000</v>
      </c>
      <c r="M27" s="84">
        <f t="shared" ref="M27:N27" si="25">SUM(M28)</f>
        <v>23144</v>
      </c>
      <c r="N27" s="84">
        <f t="shared" si="25"/>
        <v>22632</v>
      </c>
      <c r="O27" s="92">
        <f t="shared" si="26"/>
        <v>856</v>
      </c>
      <c r="P27" s="92">
        <f t="shared" si="27"/>
        <v>1368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209"/>
      <c r="B28" s="31"/>
      <c r="C28" s="31"/>
      <c r="D28" s="31"/>
      <c r="E28" s="74" t="s">
        <v>248</v>
      </c>
      <c r="F28" s="77" t="s">
        <v>249</v>
      </c>
      <c r="G28" s="77"/>
      <c r="H28" s="202"/>
      <c r="I28" s="203"/>
      <c r="J28" s="88"/>
      <c r="K28" s="88"/>
      <c r="L28" s="87"/>
      <c r="M28" s="121">
        <v>23144.0</v>
      </c>
      <c r="N28" s="121">
        <v>22632.0</v>
      </c>
      <c r="O28" s="122"/>
      <c r="P28" s="122"/>
      <c r="Q28" s="204" t="s">
        <v>250</v>
      </c>
      <c r="R28" s="204" t="s">
        <v>251</v>
      </c>
      <c r="S28" s="204" t="s">
        <v>252</v>
      </c>
      <c r="T28" s="204" t="s">
        <v>237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210"/>
      <c r="B29" s="45">
        <v>1.0</v>
      </c>
      <c r="C29" s="45">
        <v>2.0</v>
      </c>
      <c r="D29" s="45">
        <v>4.0</v>
      </c>
      <c r="E29" s="74" t="s">
        <v>253</v>
      </c>
      <c r="F29" s="77" t="s">
        <v>195</v>
      </c>
      <c r="G29" s="77">
        <v>80.0</v>
      </c>
      <c r="H29" s="202" t="s">
        <v>254</v>
      </c>
      <c r="I29" s="203">
        <v>30000.0</v>
      </c>
      <c r="J29" s="88"/>
      <c r="K29" s="88"/>
      <c r="L29" s="87">
        <f>I29-J29+K29</f>
        <v>30000</v>
      </c>
      <c r="M29" s="84"/>
      <c r="N29" s="88"/>
      <c r="O29" s="92">
        <f>L29-M29</f>
        <v>30000</v>
      </c>
      <c r="P29" s="92">
        <f>L29-N29</f>
        <v>30000</v>
      </c>
      <c r="Q29" s="198"/>
      <c r="R29" s="198"/>
      <c r="S29" s="198"/>
      <c r="T29" s="19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211">
        <v>5.0</v>
      </c>
      <c r="B30" s="212"/>
      <c r="C30" s="212"/>
      <c r="D30" s="212"/>
      <c r="E30" s="206" t="s">
        <v>256</v>
      </c>
      <c r="F30" s="207" t="s">
        <v>119</v>
      </c>
      <c r="G30" s="213"/>
      <c r="H30" s="208"/>
      <c r="I30" s="56">
        <f t="shared" ref="I30:P30" si="28">SUM(I31:I32)</f>
        <v>44000</v>
      </c>
      <c r="J30" s="104">
        <f t="shared" si="28"/>
        <v>0</v>
      </c>
      <c r="K30" s="104">
        <f t="shared" si="28"/>
        <v>0</v>
      </c>
      <c r="L30" s="105">
        <f t="shared" si="28"/>
        <v>44000</v>
      </c>
      <c r="M30" s="104">
        <f t="shared" si="28"/>
        <v>14000</v>
      </c>
      <c r="N30" s="104">
        <f t="shared" si="28"/>
        <v>14000</v>
      </c>
      <c r="O30" s="105">
        <f t="shared" si="28"/>
        <v>30000</v>
      </c>
      <c r="P30" s="105">
        <f t="shared" si="28"/>
        <v>30000</v>
      </c>
      <c r="Q30" s="198"/>
      <c r="R30" s="198"/>
      <c r="S30" s="198"/>
      <c r="T30" s="19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209"/>
      <c r="B31" s="45">
        <v>1.0</v>
      </c>
      <c r="C31" s="45">
        <v>1.0</v>
      </c>
      <c r="D31" s="45">
        <v>3.0</v>
      </c>
      <c r="E31" s="234" t="s">
        <v>258</v>
      </c>
      <c r="F31" s="77" t="s">
        <v>259</v>
      </c>
      <c r="G31" s="77">
        <v>80.0</v>
      </c>
      <c r="H31" s="202" t="s">
        <v>212</v>
      </c>
      <c r="I31" s="203">
        <v>14000.0</v>
      </c>
      <c r="J31" s="88"/>
      <c r="K31" s="88"/>
      <c r="L31" s="87">
        <f t="shared" ref="L31:L32" si="29">I31-J31+K31</f>
        <v>14000</v>
      </c>
      <c r="M31" s="121">
        <v>14000.0</v>
      </c>
      <c r="N31" s="121">
        <v>14000.0</v>
      </c>
      <c r="O31" s="92">
        <f t="shared" ref="O31:O32" si="30">L31-M31</f>
        <v>0</v>
      </c>
      <c r="P31" s="92">
        <f t="shared" ref="P31:P32" si="31">L31-N31</f>
        <v>0</v>
      </c>
      <c r="Q31" s="198"/>
      <c r="R31" s="204" t="s">
        <v>262</v>
      </c>
      <c r="S31" s="204" t="s">
        <v>263</v>
      </c>
      <c r="T31" s="204" t="s">
        <v>264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210"/>
      <c r="B32" s="45">
        <v>1.0</v>
      </c>
      <c r="C32" s="45">
        <v>1.0</v>
      </c>
      <c r="D32" s="45">
        <v>3.0</v>
      </c>
      <c r="E32" s="238" t="s">
        <v>266</v>
      </c>
      <c r="F32" s="216" t="s">
        <v>195</v>
      </c>
      <c r="G32" s="216">
        <v>80.0</v>
      </c>
      <c r="H32" s="217" t="s">
        <v>212</v>
      </c>
      <c r="I32" s="218">
        <v>30000.0</v>
      </c>
      <c r="J32" s="88"/>
      <c r="K32" s="88"/>
      <c r="L32" s="87">
        <f t="shared" si="29"/>
        <v>30000</v>
      </c>
      <c r="M32" s="84"/>
      <c r="N32" s="88"/>
      <c r="O32" s="92">
        <f t="shared" si="30"/>
        <v>30000</v>
      </c>
      <c r="P32" s="92">
        <f t="shared" si="31"/>
        <v>30000</v>
      </c>
      <c r="Q32" s="198"/>
      <c r="R32" s="198"/>
      <c r="S32" s="198"/>
      <c r="T32" s="19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211">
        <v>6.0</v>
      </c>
      <c r="B33" s="212"/>
      <c r="C33" s="212"/>
      <c r="D33" s="212"/>
      <c r="E33" s="225" t="s">
        <v>268</v>
      </c>
      <c r="F33" s="223" t="s">
        <v>119</v>
      </c>
      <c r="G33" s="224"/>
      <c r="H33" s="197"/>
      <c r="I33" s="86">
        <f t="shared" ref="I33:P33" si="32">SUM(I34:I35)</f>
        <v>65000</v>
      </c>
      <c r="J33" s="61">
        <f t="shared" si="32"/>
        <v>0</v>
      </c>
      <c r="K33" s="61">
        <f t="shared" si="32"/>
        <v>0</v>
      </c>
      <c r="L33" s="65">
        <f t="shared" si="32"/>
        <v>65000</v>
      </c>
      <c r="M33" s="61">
        <f t="shared" si="32"/>
        <v>0</v>
      </c>
      <c r="N33" s="61">
        <f t="shared" si="32"/>
        <v>0</v>
      </c>
      <c r="O33" s="65">
        <f t="shared" si="32"/>
        <v>65000</v>
      </c>
      <c r="P33" s="65">
        <f t="shared" si="32"/>
        <v>65000</v>
      </c>
      <c r="Q33" s="198"/>
      <c r="R33" s="198"/>
      <c r="S33" s="198"/>
      <c r="T33" s="198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99"/>
      <c r="B34" s="46">
        <v>2.0</v>
      </c>
      <c r="C34" s="46">
        <v>9.0</v>
      </c>
      <c r="D34" s="46">
        <v>1.0</v>
      </c>
      <c r="E34" s="234" t="s">
        <v>270</v>
      </c>
      <c r="F34" s="77" t="s">
        <v>206</v>
      </c>
      <c r="G34" s="77">
        <v>4.0</v>
      </c>
      <c r="H34" s="202" t="s">
        <v>271</v>
      </c>
      <c r="I34" s="203">
        <v>40000.0</v>
      </c>
      <c r="J34" s="88"/>
      <c r="K34" s="88"/>
      <c r="L34" s="87">
        <f t="shared" ref="L34:L35" si="33">I34-J34+K34</f>
        <v>40000</v>
      </c>
      <c r="M34" s="84"/>
      <c r="N34" s="88"/>
      <c r="O34" s="92">
        <f t="shared" ref="O34:O35" si="34">L34-M34</f>
        <v>40000</v>
      </c>
      <c r="P34" s="92">
        <f t="shared" ref="P34:P35" si="35">L34-N34</f>
        <v>40000</v>
      </c>
      <c r="Q34" s="198"/>
      <c r="R34" s="198"/>
      <c r="S34" s="198"/>
      <c r="T34" s="198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205"/>
      <c r="B35" s="46">
        <v>2.0</v>
      </c>
      <c r="C35" s="46">
        <v>9.0</v>
      </c>
      <c r="D35" s="46">
        <v>1.0</v>
      </c>
      <c r="E35" s="234" t="s">
        <v>273</v>
      </c>
      <c r="F35" s="77" t="s">
        <v>206</v>
      </c>
      <c r="G35" s="77">
        <v>4.0</v>
      </c>
      <c r="H35" s="202" t="s">
        <v>254</v>
      </c>
      <c r="I35" s="203">
        <v>25000.0</v>
      </c>
      <c r="J35" s="88"/>
      <c r="K35" s="88"/>
      <c r="L35" s="87">
        <f t="shared" si="33"/>
        <v>25000</v>
      </c>
      <c r="M35" s="84"/>
      <c r="N35" s="88"/>
      <c r="O35" s="92">
        <f t="shared" si="34"/>
        <v>25000</v>
      </c>
      <c r="P35" s="92">
        <f t="shared" si="35"/>
        <v>25000</v>
      </c>
      <c r="Q35" s="198"/>
      <c r="R35" s="198"/>
      <c r="S35" s="198"/>
      <c r="T35" s="198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211">
        <v>7.0</v>
      </c>
      <c r="B36" s="212"/>
      <c r="C36" s="212"/>
      <c r="D36" s="212"/>
      <c r="E36" s="100" t="s">
        <v>275</v>
      </c>
      <c r="F36" s="207" t="s">
        <v>119</v>
      </c>
      <c r="G36" s="213"/>
      <c r="H36" s="208"/>
      <c r="I36" s="56">
        <f t="shared" ref="I36:P36" si="36">SUM(I37:I39)</f>
        <v>320000</v>
      </c>
      <c r="J36" s="104">
        <f t="shared" si="36"/>
        <v>0</v>
      </c>
      <c r="K36" s="104">
        <f t="shared" si="36"/>
        <v>0</v>
      </c>
      <c r="L36" s="105">
        <f t="shared" si="36"/>
        <v>320000</v>
      </c>
      <c r="M36" s="104">
        <f t="shared" si="36"/>
        <v>120000</v>
      </c>
      <c r="N36" s="104">
        <f t="shared" si="36"/>
        <v>72525</v>
      </c>
      <c r="O36" s="105">
        <f t="shared" si="36"/>
        <v>200000</v>
      </c>
      <c r="P36" s="105">
        <f t="shared" si="36"/>
        <v>247475</v>
      </c>
      <c r="Q36" s="198"/>
      <c r="R36" s="198"/>
      <c r="S36" s="198"/>
      <c r="T36" s="198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209"/>
      <c r="B37" s="45">
        <v>1.0</v>
      </c>
      <c r="C37" s="45">
        <v>2.0</v>
      </c>
      <c r="D37" s="45">
        <v>3.0</v>
      </c>
      <c r="E37" s="74" t="s">
        <v>278</v>
      </c>
      <c r="F37" s="246" t="s">
        <v>279</v>
      </c>
      <c r="G37" s="77">
        <v>4.0</v>
      </c>
      <c r="H37" s="202" t="s">
        <v>207</v>
      </c>
      <c r="I37" s="203">
        <v>120000.0</v>
      </c>
      <c r="J37" s="88"/>
      <c r="K37" s="88"/>
      <c r="L37" s="87">
        <f t="shared" ref="L37:L39" si="37">I37-J37+K37</f>
        <v>120000</v>
      </c>
      <c r="M37" s="121">
        <v>120000.0</v>
      </c>
      <c r="N37" s="121">
        <v>72525.0</v>
      </c>
      <c r="O37" s="92">
        <f t="shared" ref="O37:O39" si="38">L37-M37</f>
        <v>0</v>
      </c>
      <c r="P37" s="92">
        <f t="shared" ref="P37:P39" si="39">L37-N37</f>
        <v>47475</v>
      </c>
      <c r="Q37" s="198"/>
      <c r="R37" s="204" t="s">
        <v>282</v>
      </c>
      <c r="S37" s="204" t="s">
        <v>283</v>
      </c>
      <c r="T37" s="204" t="s">
        <v>284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209"/>
      <c r="B38" s="45">
        <v>1.0</v>
      </c>
      <c r="C38" s="45">
        <v>2.0</v>
      </c>
      <c r="D38" s="45">
        <v>1.0</v>
      </c>
      <c r="E38" s="74" t="s">
        <v>286</v>
      </c>
      <c r="F38" s="77" t="s">
        <v>206</v>
      </c>
      <c r="G38" s="77">
        <v>4.0</v>
      </c>
      <c r="H38" s="202" t="s">
        <v>271</v>
      </c>
      <c r="I38" s="203">
        <v>100000.0</v>
      </c>
      <c r="J38" s="88"/>
      <c r="K38" s="88"/>
      <c r="L38" s="87">
        <f t="shared" si="37"/>
        <v>100000</v>
      </c>
      <c r="M38" s="84"/>
      <c r="N38" s="88"/>
      <c r="O38" s="92">
        <f t="shared" si="38"/>
        <v>100000</v>
      </c>
      <c r="P38" s="92">
        <f t="shared" si="39"/>
        <v>100000</v>
      </c>
      <c r="Q38" s="198"/>
      <c r="R38" s="198"/>
      <c r="S38" s="198"/>
      <c r="T38" s="198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210"/>
      <c r="B39" s="45">
        <v>2.0</v>
      </c>
      <c r="C39" s="45">
        <v>9.0</v>
      </c>
      <c r="D39" s="45">
        <v>3.0</v>
      </c>
      <c r="E39" s="136" t="s">
        <v>291</v>
      </c>
      <c r="F39" s="216" t="s">
        <v>206</v>
      </c>
      <c r="G39" s="216">
        <v>4.0</v>
      </c>
      <c r="H39" s="217" t="s">
        <v>271</v>
      </c>
      <c r="I39" s="218">
        <v>100000.0</v>
      </c>
      <c r="J39" s="99"/>
      <c r="K39" s="99"/>
      <c r="L39" s="87">
        <f t="shared" si="37"/>
        <v>100000</v>
      </c>
      <c r="M39" s="99"/>
      <c r="N39" s="99"/>
      <c r="O39" s="92">
        <f t="shared" si="38"/>
        <v>100000</v>
      </c>
      <c r="P39" s="92">
        <f t="shared" si="39"/>
        <v>100000</v>
      </c>
      <c r="Q39" s="198"/>
      <c r="R39" s="198"/>
      <c r="S39" s="198"/>
      <c r="T39" s="198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211">
        <v>8.0</v>
      </c>
      <c r="B40" s="212"/>
      <c r="C40" s="212"/>
      <c r="D40" s="212"/>
      <c r="E40" s="53" t="s">
        <v>293</v>
      </c>
      <c r="F40" s="223" t="s">
        <v>119</v>
      </c>
      <c r="G40" s="224"/>
      <c r="H40" s="197"/>
      <c r="I40" s="86">
        <f t="shared" ref="I40:K40" si="40">sum(I41:I51)</f>
        <v>262640</v>
      </c>
      <c r="J40" s="61">
        <f t="shared" si="40"/>
        <v>0</v>
      </c>
      <c r="K40" s="61">
        <f t="shared" si="40"/>
        <v>0</v>
      </c>
      <c r="L40" s="65">
        <f>sum(L41,L44:L51)</f>
        <v>262640</v>
      </c>
      <c r="M40" s="65">
        <f t="shared" ref="M40:N40" si="41">sum(M41,M44,M46:M51)</f>
        <v>86750</v>
      </c>
      <c r="N40" s="65">
        <f t="shared" si="41"/>
        <v>26930</v>
      </c>
      <c r="O40" s="65">
        <f t="shared" ref="O40:P40" si="42">sum(O41:O51)</f>
        <v>175890</v>
      </c>
      <c r="P40" s="65">
        <f t="shared" si="42"/>
        <v>235710</v>
      </c>
      <c r="Q40" s="198"/>
      <c r="R40" s="198"/>
      <c r="S40" s="198"/>
      <c r="T40" s="198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209"/>
      <c r="B41" s="66">
        <v>1.0</v>
      </c>
      <c r="C41" s="66">
        <v>1.0</v>
      </c>
      <c r="D41" s="66">
        <v>1.0</v>
      </c>
      <c r="E41" s="74" t="s">
        <v>302</v>
      </c>
      <c r="F41" s="77" t="s">
        <v>195</v>
      </c>
      <c r="G41" s="77">
        <v>80.0</v>
      </c>
      <c r="H41" s="202" t="s">
        <v>212</v>
      </c>
      <c r="I41" s="203">
        <v>84000.0</v>
      </c>
      <c r="J41" s="258"/>
      <c r="K41" s="258"/>
      <c r="L41" s="87">
        <f>I41-J41+K41</f>
        <v>84000</v>
      </c>
      <c r="M41" s="84">
        <f t="shared" ref="M41:N41" si="43">sum(M42,M43)</f>
        <v>14350</v>
      </c>
      <c r="N41" s="84">
        <f t="shared" si="43"/>
        <v>8930</v>
      </c>
      <c r="O41" s="88">
        <f>L41-M41</f>
        <v>69650</v>
      </c>
      <c r="P41" s="88">
        <f>L41-N41</f>
        <v>75070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209"/>
      <c r="B42" s="68"/>
      <c r="C42" s="68"/>
      <c r="D42" s="68"/>
      <c r="E42" s="74" t="s">
        <v>305</v>
      </c>
      <c r="F42" s="77"/>
      <c r="G42" s="77"/>
      <c r="H42" s="202"/>
      <c r="I42" s="203"/>
      <c r="J42" s="88"/>
      <c r="K42" s="88"/>
      <c r="L42" s="87"/>
      <c r="M42" s="121">
        <v>11350.0</v>
      </c>
      <c r="N42" s="121">
        <v>8930.0</v>
      </c>
      <c r="O42" s="122"/>
      <c r="P42" s="122"/>
      <c r="Q42" s="204" t="s">
        <v>306</v>
      </c>
      <c r="R42" s="198"/>
      <c r="S42" s="204" t="s">
        <v>307</v>
      </c>
      <c r="T42" s="198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209"/>
      <c r="B43" s="31"/>
      <c r="C43" s="31"/>
      <c r="D43" s="31"/>
      <c r="E43" s="136" t="s">
        <v>308</v>
      </c>
      <c r="F43" s="77"/>
      <c r="G43" s="77"/>
      <c r="H43" s="202"/>
      <c r="I43" s="203"/>
      <c r="J43" s="88"/>
      <c r="K43" s="88"/>
      <c r="L43" s="87"/>
      <c r="M43" s="121">
        <v>3000.0</v>
      </c>
      <c r="N43" s="88"/>
      <c r="O43" s="122"/>
      <c r="P43" s="122"/>
      <c r="Q43" s="198"/>
      <c r="R43" s="198"/>
      <c r="S43" s="198"/>
      <c r="T43" s="198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209"/>
      <c r="B44" s="45">
        <v>1.0</v>
      </c>
      <c r="C44" s="45">
        <v>1.0</v>
      </c>
      <c r="D44" s="270">
        <v>1.0</v>
      </c>
      <c r="E44" s="272" t="s">
        <v>311</v>
      </c>
      <c r="F44" s="77" t="s">
        <v>195</v>
      </c>
      <c r="G44" s="77">
        <v>80.0</v>
      </c>
      <c r="H44" s="202" t="s">
        <v>312</v>
      </c>
      <c r="I44" s="203">
        <v>65000.0</v>
      </c>
      <c r="J44" s="88"/>
      <c r="K44" s="88"/>
      <c r="L44" s="87">
        <f>I44-J44+K44</f>
        <v>65000</v>
      </c>
      <c r="M44" s="88">
        <f t="shared" ref="M44:N44" si="44">Sum(M45)</f>
        <v>54400</v>
      </c>
      <c r="N44" s="88">
        <f t="shared" si="44"/>
        <v>0</v>
      </c>
      <c r="O44" s="92">
        <f>L44-M44</f>
        <v>10600</v>
      </c>
      <c r="P44" s="92">
        <f>L44-N44</f>
        <v>65000</v>
      </c>
      <c r="Q44" s="198"/>
      <c r="R44" s="198"/>
      <c r="S44" s="198"/>
      <c r="T44" s="198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209"/>
      <c r="B45" s="45"/>
      <c r="C45" s="45"/>
      <c r="D45" s="270"/>
      <c r="E45" s="278" t="s">
        <v>313</v>
      </c>
      <c r="F45" s="77"/>
      <c r="G45" s="77"/>
      <c r="H45" s="202"/>
      <c r="I45" s="203"/>
      <c r="J45" s="88"/>
      <c r="K45" s="88"/>
      <c r="L45" s="87"/>
      <c r="M45" s="121">
        <v>54400.0</v>
      </c>
      <c r="N45" s="124"/>
      <c r="O45" s="122"/>
      <c r="P45" s="122"/>
      <c r="Q45" s="198"/>
      <c r="R45" s="198"/>
      <c r="S45" s="198"/>
      <c r="T45" s="198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209"/>
      <c r="B46" s="45">
        <v>1.0</v>
      </c>
      <c r="C46" s="45">
        <v>1.0</v>
      </c>
      <c r="D46" s="45">
        <v>3.0</v>
      </c>
      <c r="E46" s="74" t="s">
        <v>316</v>
      </c>
      <c r="F46" s="77" t="s">
        <v>206</v>
      </c>
      <c r="G46" s="77">
        <v>4.0</v>
      </c>
      <c r="H46" s="202" t="s">
        <v>212</v>
      </c>
      <c r="I46" s="203">
        <v>15000.0</v>
      </c>
      <c r="J46" s="88"/>
      <c r="K46" s="88"/>
      <c r="L46" s="87">
        <f t="shared" ref="L46:L52" si="45">I46-J46+K46</f>
        <v>15000</v>
      </c>
      <c r="M46" s="88"/>
      <c r="N46" s="88"/>
      <c r="O46" s="92">
        <f t="shared" ref="O46:O52" si="46">L46-M46</f>
        <v>15000</v>
      </c>
      <c r="P46" s="92">
        <f t="shared" ref="P46:P52" si="47">L46-N46</f>
        <v>15000</v>
      </c>
      <c r="Q46" s="198"/>
      <c r="R46" s="198"/>
      <c r="S46" s="198"/>
      <c r="T46" s="198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209"/>
      <c r="B47" s="45">
        <v>1.0</v>
      </c>
      <c r="C47" s="45">
        <v>1.0</v>
      </c>
      <c r="D47" s="45">
        <v>3.0</v>
      </c>
      <c r="E47" s="74" t="s">
        <v>323</v>
      </c>
      <c r="F47" s="77" t="s">
        <v>206</v>
      </c>
      <c r="G47" s="77">
        <v>4.0</v>
      </c>
      <c r="H47" s="202" t="s">
        <v>212</v>
      </c>
      <c r="I47" s="203">
        <v>40640.0</v>
      </c>
      <c r="J47" s="88"/>
      <c r="K47" s="88"/>
      <c r="L47" s="87">
        <f t="shared" si="45"/>
        <v>40640</v>
      </c>
      <c r="M47" s="88"/>
      <c r="N47" s="88"/>
      <c r="O47" s="92">
        <f t="shared" si="46"/>
        <v>40640</v>
      </c>
      <c r="P47" s="92">
        <f t="shared" si="47"/>
        <v>40640</v>
      </c>
      <c r="Q47" s="198"/>
      <c r="R47" s="198"/>
      <c r="S47" s="198"/>
      <c r="T47" s="198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209"/>
      <c r="B48" s="45">
        <v>1.0</v>
      </c>
      <c r="C48" s="45">
        <v>1.0</v>
      </c>
      <c r="D48" s="45">
        <v>3.0</v>
      </c>
      <c r="E48" s="234" t="s">
        <v>327</v>
      </c>
      <c r="F48" s="77" t="s">
        <v>206</v>
      </c>
      <c r="G48" s="77">
        <v>4.0</v>
      </c>
      <c r="H48" s="202" t="s">
        <v>212</v>
      </c>
      <c r="I48" s="203">
        <v>20000.0</v>
      </c>
      <c r="J48" s="88"/>
      <c r="K48" s="88"/>
      <c r="L48" s="87">
        <f t="shared" si="45"/>
        <v>20000</v>
      </c>
      <c r="M48" s="88"/>
      <c r="N48" s="88"/>
      <c r="O48" s="92">
        <f t="shared" si="46"/>
        <v>20000</v>
      </c>
      <c r="P48" s="92">
        <f t="shared" si="47"/>
        <v>20000</v>
      </c>
      <c r="Q48" s="198"/>
      <c r="R48" s="198"/>
      <c r="S48" s="198"/>
      <c r="T48" s="198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209"/>
      <c r="B49" s="45">
        <v>1.0</v>
      </c>
      <c r="C49" s="45">
        <v>1.0</v>
      </c>
      <c r="D49" s="45">
        <v>3.0</v>
      </c>
      <c r="E49" s="234" t="s">
        <v>329</v>
      </c>
      <c r="F49" s="77" t="s">
        <v>206</v>
      </c>
      <c r="G49" s="77">
        <v>4.0</v>
      </c>
      <c r="H49" s="202" t="s">
        <v>312</v>
      </c>
      <c r="I49" s="203">
        <v>10000.0</v>
      </c>
      <c r="J49" s="88"/>
      <c r="K49" s="88"/>
      <c r="L49" s="87">
        <f t="shared" si="45"/>
        <v>10000</v>
      </c>
      <c r="M49" s="88"/>
      <c r="N49" s="88"/>
      <c r="O49" s="92">
        <f t="shared" si="46"/>
        <v>10000</v>
      </c>
      <c r="P49" s="92">
        <f t="shared" si="47"/>
        <v>10000</v>
      </c>
      <c r="Q49" s="198"/>
      <c r="R49" s="198"/>
      <c r="S49" s="198"/>
      <c r="T49" s="198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209"/>
      <c r="B50" s="45">
        <v>1.0</v>
      </c>
      <c r="C50" s="45">
        <v>1.0</v>
      </c>
      <c r="D50" s="45">
        <v>3.0</v>
      </c>
      <c r="E50" s="74" t="s">
        <v>332</v>
      </c>
      <c r="F50" s="77" t="s">
        <v>206</v>
      </c>
      <c r="G50" s="77">
        <v>4.0</v>
      </c>
      <c r="H50" s="202" t="s">
        <v>239</v>
      </c>
      <c r="I50" s="203">
        <v>10000.0</v>
      </c>
      <c r="J50" s="88"/>
      <c r="K50" s="88"/>
      <c r="L50" s="87">
        <f t="shared" si="45"/>
        <v>10000</v>
      </c>
      <c r="M50" s="88"/>
      <c r="N50" s="88"/>
      <c r="O50" s="92">
        <f t="shared" si="46"/>
        <v>10000</v>
      </c>
      <c r="P50" s="92">
        <f t="shared" si="47"/>
        <v>10000</v>
      </c>
      <c r="Q50" s="198"/>
      <c r="R50" s="198"/>
      <c r="S50" s="198"/>
      <c r="T50" s="198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210"/>
      <c r="B51" s="45">
        <v>1.0</v>
      </c>
      <c r="C51" s="45">
        <v>1.0</v>
      </c>
      <c r="D51" s="45">
        <v>3.0</v>
      </c>
      <c r="E51" s="74" t="s">
        <v>334</v>
      </c>
      <c r="F51" s="77" t="s">
        <v>206</v>
      </c>
      <c r="G51" s="77">
        <v>4.0</v>
      </c>
      <c r="H51" s="202" t="s">
        <v>212</v>
      </c>
      <c r="I51" s="203">
        <v>18000.0</v>
      </c>
      <c r="J51" s="99"/>
      <c r="K51" s="99"/>
      <c r="L51" s="87">
        <f t="shared" si="45"/>
        <v>18000</v>
      </c>
      <c r="M51" s="286">
        <v>18000.0</v>
      </c>
      <c r="N51" s="95">
        <v>18000.0</v>
      </c>
      <c r="O51" s="92">
        <f t="shared" si="46"/>
        <v>0</v>
      </c>
      <c r="P51" s="92">
        <f t="shared" si="47"/>
        <v>0</v>
      </c>
      <c r="Q51" s="198"/>
      <c r="R51" s="198"/>
      <c r="S51" s="288" t="s">
        <v>339</v>
      </c>
      <c r="T51" s="198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211">
        <v>9.0</v>
      </c>
      <c r="B52" s="212"/>
      <c r="C52" s="212"/>
      <c r="D52" s="212"/>
      <c r="E52" s="206" t="s">
        <v>340</v>
      </c>
      <c r="F52" s="207" t="s">
        <v>119</v>
      </c>
      <c r="G52" s="213"/>
      <c r="H52" s="208"/>
      <c r="I52" s="56">
        <v>267100.0</v>
      </c>
      <c r="J52" s="104"/>
      <c r="K52" s="104"/>
      <c r="L52" s="105">
        <f t="shared" si="45"/>
        <v>267100</v>
      </c>
      <c r="M52" s="104"/>
      <c r="N52" s="104"/>
      <c r="O52" s="62">
        <f t="shared" si="46"/>
        <v>267100</v>
      </c>
      <c r="P52" s="62">
        <f t="shared" si="47"/>
        <v>267100</v>
      </c>
      <c r="Q52" s="198"/>
      <c r="R52" s="198"/>
      <c r="S52" s="198"/>
      <c r="T52" s="198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209"/>
      <c r="B53" s="45">
        <v>2.0</v>
      </c>
      <c r="C53" s="45">
        <v>5.0</v>
      </c>
      <c r="D53" s="45">
        <v>2.0</v>
      </c>
      <c r="E53" s="234" t="s">
        <v>344</v>
      </c>
      <c r="F53" s="77" t="s">
        <v>206</v>
      </c>
      <c r="G53" s="77">
        <v>4.0</v>
      </c>
      <c r="H53" s="202" t="s">
        <v>346</v>
      </c>
      <c r="I53" s="294"/>
      <c r="J53" s="88"/>
      <c r="K53" s="88"/>
      <c r="L53" s="113"/>
      <c r="M53" s="88"/>
      <c r="N53" s="88"/>
      <c r="O53" s="122"/>
      <c r="P53" s="122"/>
      <c r="Q53" s="296"/>
      <c r="R53" s="296"/>
      <c r="S53" s="296"/>
      <c r="T53" s="296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210"/>
      <c r="B54" s="45">
        <v>2.0</v>
      </c>
      <c r="C54" s="45">
        <v>5.0</v>
      </c>
      <c r="D54" s="45">
        <v>2.0</v>
      </c>
      <c r="E54" s="234" t="s">
        <v>350</v>
      </c>
      <c r="F54" s="77" t="s">
        <v>206</v>
      </c>
      <c r="G54" s="77">
        <v>4.0</v>
      </c>
      <c r="H54" s="202" t="s">
        <v>346</v>
      </c>
      <c r="I54" s="294"/>
      <c r="J54" s="88"/>
      <c r="K54" s="88"/>
      <c r="L54" s="113"/>
      <c r="M54" s="88"/>
      <c r="N54" s="88"/>
      <c r="O54" s="122"/>
      <c r="P54" s="122"/>
      <c r="Q54" s="296"/>
      <c r="R54" s="296"/>
      <c r="S54" s="296"/>
      <c r="T54" s="296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48"/>
      <c r="B55" s="149"/>
      <c r="C55" s="149"/>
      <c r="D55" s="149"/>
      <c r="E55" s="299" t="s">
        <v>354</v>
      </c>
      <c r="F55" s="300"/>
      <c r="G55" s="300"/>
      <c r="H55" s="301"/>
      <c r="I55" s="153">
        <f t="shared" ref="I55:K55" si="48">sum(I6,I12,I15,I25,I30,I33,I36,I40,I52)</f>
        <v>2515340</v>
      </c>
      <c r="J55" s="154">
        <f t="shared" si="48"/>
        <v>0</v>
      </c>
      <c r="K55" s="154">
        <f t="shared" si="48"/>
        <v>0</v>
      </c>
      <c r="L55" s="155">
        <f>I55-J55+K55</f>
        <v>2515340</v>
      </c>
      <c r="M55" s="154">
        <f t="shared" ref="M55:N55" si="49">sum(M6,M12,M15,M25,M30,M33,M36,M40,M52)</f>
        <v>1009904</v>
      </c>
      <c r="N55" s="154">
        <f t="shared" si="49"/>
        <v>445803</v>
      </c>
      <c r="O55" s="157">
        <f>L55-M55</f>
        <v>1505436</v>
      </c>
      <c r="P55" s="157">
        <f>L55-N55</f>
        <v>2069537</v>
      </c>
      <c r="Q55" s="159"/>
      <c r="R55" s="159"/>
      <c r="S55" s="159"/>
      <c r="T55" s="159"/>
      <c r="U55" s="159"/>
      <c r="V55" s="159"/>
      <c r="W55" s="159"/>
      <c r="X55" s="159"/>
      <c r="Y55" s="159"/>
      <c r="Z55" s="159"/>
      <c r="AA55" s="159"/>
      <c r="AB55" s="159"/>
      <c r="AC55" s="159"/>
      <c r="AD55" s="159"/>
      <c r="AE55" s="159"/>
    </row>
    <row r="56">
      <c r="A56" s="1"/>
      <c r="B56" s="1"/>
      <c r="C56" s="1"/>
      <c r="D56" s="1"/>
      <c r="E56" s="187"/>
      <c r="F56" s="187"/>
      <c r="G56" s="187"/>
      <c r="H56" s="187"/>
      <c r="I56" s="1"/>
      <c r="J56" s="1"/>
      <c r="K56" s="1"/>
      <c r="L56" s="1"/>
      <c r="M56" s="1"/>
      <c r="N56" s="1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87"/>
      <c r="F57" s="187"/>
      <c r="G57" s="187"/>
      <c r="H57" s="187"/>
      <c r="I57" s="1"/>
      <c r="J57" s="1"/>
      <c r="K57" s="1"/>
      <c r="L57" s="1"/>
      <c r="M57" s="1"/>
      <c r="N57" s="1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87"/>
      <c r="F58" s="187"/>
      <c r="G58" s="187"/>
      <c r="H58" s="187"/>
      <c r="I58" s="1"/>
      <c r="J58" s="1"/>
      <c r="K58" s="1"/>
      <c r="L58" s="1"/>
      <c r="M58" s="1"/>
      <c r="N58" s="1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87"/>
      <c r="F59" s="187"/>
      <c r="G59" s="187"/>
      <c r="H59" s="187"/>
      <c r="I59" s="1"/>
      <c r="J59" s="1"/>
      <c r="K59" s="1"/>
      <c r="L59" s="1"/>
      <c r="M59" s="1"/>
      <c r="N59" s="1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87"/>
      <c r="F60" s="187"/>
      <c r="G60" s="187"/>
      <c r="H60" s="187"/>
      <c r="I60" s="1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87"/>
      <c r="F61" s="187"/>
      <c r="G61" s="187"/>
      <c r="H61" s="187"/>
      <c r="I61" s="1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87"/>
      <c r="F62" s="187"/>
      <c r="G62" s="187"/>
      <c r="H62" s="187"/>
      <c r="I62" s="1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87"/>
      <c r="F63" s="187"/>
      <c r="G63" s="187"/>
      <c r="H63" s="187"/>
      <c r="I63" s="1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87"/>
      <c r="F64" s="187"/>
      <c r="G64" s="187"/>
      <c r="H64" s="187"/>
      <c r="I64" s="1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87"/>
      <c r="F65" s="187"/>
      <c r="G65" s="187"/>
      <c r="H65" s="187"/>
      <c r="I65" s="1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87"/>
      <c r="F66" s="187"/>
      <c r="G66" s="187"/>
      <c r="H66" s="187"/>
      <c r="I66" s="1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87"/>
      <c r="F67" s="187"/>
      <c r="G67" s="187"/>
      <c r="H67" s="187"/>
      <c r="I67" s="1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87"/>
      <c r="F68" s="187"/>
      <c r="G68" s="187"/>
      <c r="H68" s="187"/>
      <c r="I68" s="1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87"/>
      <c r="F69" s="187"/>
      <c r="G69" s="187"/>
      <c r="H69" s="187"/>
      <c r="I69" s="1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87"/>
      <c r="F70" s="187"/>
      <c r="G70" s="187"/>
      <c r="H70" s="187"/>
      <c r="I70" s="1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87"/>
      <c r="F71" s="187"/>
      <c r="G71" s="187"/>
      <c r="H71" s="187"/>
      <c r="I71" s="1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87"/>
      <c r="F72" s="187"/>
      <c r="G72" s="187"/>
      <c r="H72" s="187"/>
      <c r="I72" s="1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87"/>
      <c r="F73" s="187"/>
      <c r="G73" s="187"/>
      <c r="H73" s="187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87"/>
      <c r="F74" s="187"/>
      <c r="G74" s="187"/>
      <c r="H74" s="187"/>
      <c r="I74" s="1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87"/>
      <c r="F75" s="187"/>
      <c r="G75" s="187"/>
      <c r="H75" s="187"/>
      <c r="I75" s="1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87"/>
      <c r="F76" s="187"/>
      <c r="G76" s="187"/>
      <c r="H76" s="187"/>
      <c r="I76" s="1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87"/>
      <c r="F77" s="187"/>
      <c r="G77" s="187"/>
      <c r="H77" s="187"/>
      <c r="I77" s="1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87"/>
      <c r="F78" s="187"/>
      <c r="G78" s="187"/>
      <c r="H78" s="187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87"/>
      <c r="F79" s="187"/>
      <c r="G79" s="187"/>
      <c r="H79" s="187"/>
      <c r="I79" s="1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87"/>
      <c r="F80" s="187"/>
      <c r="G80" s="187"/>
      <c r="H80" s="187"/>
      <c r="I80" s="1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87"/>
      <c r="F81" s="187"/>
      <c r="G81" s="187"/>
      <c r="H81" s="187"/>
      <c r="I81" s="1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87"/>
      <c r="F82" s="187"/>
      <c r="G82" s="187"/>
      <c r="H82" s="187"/>
      <c r="I82" s="1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87"/>
      <c r="F83" s="187"/>
      <c r="G83" s="187"/>
      <c r="H83" s="187"/>
      <c r="I83" s="1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87"/>
      <c r="F84" s="187"/>
      <c r="G84" s="187"/>
      <c r="H84" s="187"/>
      <c r="I84" s="1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87"/>
      <c r="F85" s="187"/>
      <c r="G85" s="187"/>
      <c r="H85" s="187"/>
      <c r="I85" s="1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87"/>
      <c r="F86" s="187"/>
      <c r="G86" s="187"/>
      <c r="H86" s="187"/>
      <c r="I86" s="1"/>
      <c r="J86" s="1"/>
      <c r="K86" s="1"/>
      <c r="L86" s="1"/>
      <c r="M86" s="1"/>
      <c r="N86" s="1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87"/>
      <c r="F87" s="187"/>
      <c r="G87" s="187"/>
      <c r="H87" s="187"/>
      <c r="I87" s="1"/>
      <c r="J87" s="1"/>
      <c r="K87" s="1"/>
      <c r="L87" s="1"/>
      <c r="M87" s="1"/>
      <c r="N87" s="1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87"/>
      <c r="F88" s="187"/>
      <c r="G88" s="187"/>
      <c r="H88" s="187"/>
      <c r="I88" s="1"/>
      <c r="J88" s="1"/>
      <c r="K88" s="1"/>
      <c r="L88" s="1"/>
      <c r="M88" s="1"/>
      <c r="N88" s="1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87"/>
      <c r="F89" s="187"/>
      <c r="G89" s="187"/>
      <c r="H89" s="187"/>
      <c r="I89" s="1"/>
      <c r="J89" s="1"/>
      <c r="K89" s="1"/>
      <c r="L89" s="1"/>
      <c r="M89" s="1"/>
      <c r="N89" s="1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87"/>
      <c r="F90" s="187"/>
      <c r="G90" s="187"/>
      <c r="H90" s="187"/>
      <c r="I90" s="1"/>
      <c r="J90" s="1"/>
      <c r="K90" s="1"/>
      <c r="L90" s="1"/>
      <c r="M90" s="1"/>
      <c r="N90" s="1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87"/>
      <c r="F91" s="187"/>
      <c r="G91" s="187"/>
      <c r="H91" s="187"/>
      <c r="I91" s="1"/>
      <c r="J91" s="1"/>
      <c r="K91" s="1"/>
      <c r="L91" s="1"/>
      <c r="M91" s="1"/>
      <c r="N91" s="1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87"/>
      <c r="F92" s="187"/>
      <c r="G92" s="187"/>
      <c r="H92" s="187"/>
      <c r="I92" s="1"/>
      <c r="J92" s="1"/>
      <c r="K92" s="1"/>
      <c r="L92" s="1"/>
      <c r="M92" s="1"/>
      <c r="N92" s="1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87"/>
      <c r="F93" s="187"/>
      <c r="G93" s="187"/>
      <c r="H93" s="187"/>
      <c r="I93" s="1"/>
      <c r="J93" s="1"/>
      <c r="K93" s="1"/>
      <c r="L93" s="1"/>
      <c r="M93" s="1"/>
      <c r="N93" s="1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87"/>
      <c r="F94" s="187"/>
      <c r="G94" s="187"/>
      <c r="H94" s="187"/>
      <c r="I94" s="1"/>
      <c r="J94" s="1"/>
      <c r="K94" s="1"/>
      <c r="L94" s="1"/>
      <c r="M94" s="1"/>
      <c r="N94" s="1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87"/>
      <c r="F95" s="187"/>
      <c r="G95" s="187"/>
      <c r="H95" s="187"/>
      <c r="I95" s="1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87"/>
      <c r="F96" s="187"/>
      <c r="G96" s="187"/>
      <c r="H96" s="187"/>
      <c r="I96" s="1"/>
      <c r="J96" s="1"/>
      <c r="K96" s="1"/>
      <c r="L96" s="1"/>
      <c r="M96" s="1"/>
      <c r="N96" s="1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87"/>
      <c r="F97" s="187"/>
      <c r="G97" s="187"/>
      <c r="H97" s="187"/>
      <c r="I97" s="1"/>
      <c r="J97" s="1"/>
      <c r="K97" s="1"/>
      <c r="L97" s="1"/>
      <c r="M97" s="1"/>
      <c r="N97" s="1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87"/>
      <c r="F98" s="187"/>
      <c r="G98" s="187"/>
      <c r="H98" s="187"/>
      <c r="I98" s="1"/>
      <c r="J98" s="1"/>
      <c r="K98" s="1"/>
      <c r="L98" s="1"/>
      <c r="M98" s="1"/>
      <c r="N98" s="1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87"/>
      <c r="F99" s="187"/>
      <c r="G99" s="187"/>
      <c r="H99" s="187"/>
      <c r="I99" s="1"/>
      <c r="J99" s="1"/>
      <c r="K99" s="1"/>
      <c r="L99" s="1"/>
      <c r="M99" s="1"/>
      <c r="N99" s="1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87"/>
      <c r="F100" s="187"/>
      <c r="G100" s="187"/>
      <c r="H100" s="187"/>
      <c r="I100" s="1"/>
      <c r="J100" s="1"/>
      <c r="K100" s="1"/>
      <c r="L100" s="1"/>
      <c r="M100" s="1"/>
      <c r="N100" s="1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87"/>
      <c r="F101" s="187"/>
      <c r="G101" s="187"/>
      <c r="H101" s="187"/>
      <c r="I101" s="1"/>
      <c r="J101" s="1"/>
      <c r="K101" s="1"/>
      <c r="L101" s="1"/>
      <c r="M101" s="1"/>
      <c r="N101" s="1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87"/>
      <c r="F102" s="187"/>
      <c r="G102" s="187"/>
      <c r="H102" s="187"/>
      <c r="I102" s="1"/>
      <c r="J102" s="1"/>
      <c r="K102" s="1"/>
      <c r="L102" s="1"/>
      <c r="M102" s="1"/>
      <c r="N102" s="1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87"/>
      <c r="F103" s="187"/>
      <c r="G103" s="187"/>
      <c r="H103" s="187"/>
      <c r="I103" s="1"/>
      <c r="J103" s="1"/>
      <c r="K103" s="1"/>
      <c r="L103" s="1"/>
      <c r="M103" s="1"/>
      <c r="N103" s="1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87"/>
      <c r="F104" s="187"/>
      <c r="G104" s="187"/>
      <c r="H104" s="187"/>
      <c r="I104" s="1"/>
      <c r="J104" s="1"/>
      <c r="K104" s="1"/>
      <c r="L104" s="1"/>
      <c r="M104" s="1"/>
      <c r="N104" s="1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87"/>
      <c r="F105" s="187"/>
      <c r="G105" s="187"/>
      <c r="H105" s="187"/>
      <c r="I105" s="1"/>
      <c r="J105" s="1"/>
      <c r="K105" s="1"/>
      <c r="L105" s="1"/>
      <c r="M105" s="1"/>
      <c r="N105" s="1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87"/>
      <c r="F106" s="187"/>
      <c r="G106" s="187"/>
      <c r="H106" s="187"/>
      <c r="I106" s="1"/>
      <c r="J106" s="1"/>
      <c r="K106" s="1"/>
      <c r="L106" s="1"/>
      <c r="M106" s="1"/>
      <c r="N106" s="1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87"/>
      <c r="F107" s="187"/>
      <c r="G107" s="187"/>
      <c r="H107" s="187"/>
      <c r="I107" s="1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87"/>
      <c r="F108" s="187"/>
      <c r="G108" s="187"/>
      <c r="H108" s="187"/>
      <c r="I108" s="1"/>
      <c r="J108" s="1"/>
      <c r="K108" s="1"/>
      <c r="L108" s="1"/>
      <c r="M108" s="1"/>
      <c r="N108" s="1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87"/>
      <c r="F109" s="187"/>
      <c r="G109" s="187"/>
      <c r="H109" s="187"/>
      <c r="I109" s="1"/>
      <c r="J109" s="1"/>
      <c r="K109" s="1"/>
      <c r="L109" s="1"/>
      <c r="M109" s="1"/>
      <c r="N109" s="1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87"/>
      <c r="F110" s="187"/>
      <c r="G110" s="187"/>
      <c r="H110" s="187"/>
      <c r="I110" s="1"/>
      <c r="J110" s="1"/>
      <c r="K110" s="1"/>
      <c r="L110" s="1"/>
      <c r="M110" s="1"/>
      <c r="N110" s="1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87"/>
      <c r="F111" s="187"/>
      <c r="G111" s="187"/>
      <c r="H111" s="187"/>
      <c r="I111" s="1"/>
      <c r="J111" s="1"/>
      <c r="K111" s="1"/>
      <c r="L111" s="1"/>
      <c r="M111" s="1"/>
      <c r="N111" s="1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87"/>
      <c r="F112" s="187"/>
      <c r="G112" s="187"/>
      <c r="H112" s="187"/>
      <c r="I112" s="1"/>
      <c r="J112" s="1"/>
      <c r="K112" s="1"/>
      <c r="L112" s="1"/>
      <c r="M112" s="1"/>
      <c r="N112" s="1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87"/>
      <c r="F113" s="187"/>
      <c r="G113" s="187"/>
      <c r="H113" s="187"/>
      <c r="I113" s="1"/>
      <c r="J113" s="1"/>
      <c r="K113" s="1"/>
      <c r="L113" s="1"/>
      <c r="M113" s="1"/>
      <c r="N113" s="1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87"/>
      <c r="F114" s="187"/>
      <c r="G114" s="187"/>
      <c r="H114" s="187"/>
      <c r="I114" s="1"/>
      <c r="J114" s="1"/>
      <c r="K114" s="1"/>
      <c r="L114" s="1"/>
      <c r="M114" s="1"/>
      <c r="N114" s="1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87"/>
      <c r="F115" s="187"/>
      <c r="G115" s="187"/>
      <c r="H115" s="187"/>
      <c r="I115" s="1"/>
      <c r="J115" s="1"/>
      <c r="K115" s="1"/>
      <c r="L115" s="1"/>
      <c r="M115" s="1"/>
      <c r="N115" s="1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87"/>
      <c r="F116" s="187"/>
      <c r="G116" s="187"/>
      <c r="H116" s="187"/>
      <c r="I116" s="1"/>
      <c r="J116" s="1"/>
      <c r="K116" s="1"/>
      <c r="L116" s="1"/>
      <c r="M116" s="1"/>
      <c r="N116" s="1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87"/>
      <c r="F117" s="187"/>
      <c r="G117" s="187"/>
      <c r="H117" s="187"/>
      <c r="I117" s="1"/>
      <c r="J117" s="1"/>
      <c r="K117" s="1"/>
      <c r="L117" s="1"/>
      <c r="M117" s="1"/>
      <c r="N117" s="1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87"/>
      <c r="F118" s="187"/>
      <c r="G118" s="187"/>
      <c r="H118" s="187"/>
      <c r="I118" s="1"/>
      <c r="J118" s="1"/>
      <c r="K118" s="1"/>
      <c r="L118" s="1"/>
      <c r="M118" s="1"/>
      <c r="N118" s="1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87"/>
      <c r="F119" s="187"/>
      <c r="G119" s="187"/>
      <c r="H119" s="187"/>
      <c r="I119" s="1"/>
      <c r="J119" s="1"/>
      <c r="K119" s="1"/>
      <c r="L119" s="1"/>
      <c r="M119" s="1"/>
      <c r="N119" s="1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87"/>
      <c r="F120" s="187"/>
      <c r="G120" s="187"/>
      <c r="H120" s="187"/>
      <c r="I120" s="1"/>
      <c r="J120" s="1"/>
      <c r="K120" s="1"/>
      <c r="L120" s="1"/>
      <c r="M120" s="1"/>
      <c r="N120" s="1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87"/>
      <c r="F121" s="187"/>
      <c r="G121" s="187"/>
      <c r="H121" s="187"/>
      <c r="I121" s="1"/>
      <c r="J121" s="1"/>
      <c r="K121" s="1"/>
      <c r="L121" s="1"/>
      <c r="M121" s="1"/>
      <c r="N121" s="1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87"/>
      <c r="F122" s="187"/>
      <c r="G122" s="187"/>
      <c r="H122" s="187"/>
      <c r="I122" s="1"/>
      <c r="J122" s="1"/>
      <c r="K122" s="1"/>
      <c r="L122" s="1"/>
      <c r="M122" s="1"/>
      <c r="N122" s="1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87"/>
      <c r="F123" s="187"/>
      <c r="G123" s="187"/>
      <c r="H123" s="187"/>
      <c r="I123" s="1"/>
      <c r="J123" s="1"/>
      <c r="K123" s="1"/>
      <c r="L123" s="1"/>
      <c r="M123" s="1"/>
      <c r="N123" s="1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87"/>
      <c r="F124" s="187"/>
      <c r="G124" s="187"/>
      <c r="H124" s="187"/>
      <c r="I124" s="1"/>
      <c r="J124" s="1"/>
      <c r="K124" s="1"/>
      <c r="L124" s="1"/>
      <c r="M124" s="1"/>
      <c r="N124" s="1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87"/>
      <c r="F125" s="187"/>
      <c r="G125" s="187"/>
      <c r="H125" s="187"/>
      <c r="I125" s="1"/>
      <c r="J125" s="1"/>
      <c r="K125" s="1"/>
      <c r="L125" s="1"/>
      <c r="M125" s="1"/>
      <c r="N125" s="1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87"/>
      <c r="F126" s="187"/>
      <c r="G126" s="187"/>
      <c r="H126" s="187"/>
      <c r="I126" s="1"/>
      <c r="J126" s="1"/>
      <c r="K126" s="1"/>
      <c r="L126" s="1"/>
      <c r="M126" s="1"/>
      <c r="N126" s="1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87"/>
      <c r="F127" s="187"/>
      <c r="G127" s="187"/>
      <c r="H127" s="187"/>
      <c r="I127" s="1"/>
      <c r="J127" s="1"/>
      <c r="K127" s="1"/>
      <c r="L127" s="1"/>
      <c r="M127" s="1"/>
      <c r="N127" s="1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87"/>
      <c r="F128" s="187"/>
      <c r="G128" s="187"/>
      <c r="H128" s="187"/>
      <c r="I128" s="1"/>
      <c r="J128" s="1"/>
      <c r="K128" s="1"/>
      <c r="L128" s="1"/>
      <c r="M128" s="1"/>
      <c r="N128" s="1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87"/>
      <c r="F129" s="187"/>
      <c r="G129" s="187"/>
      <c r="H129" s="187"/>
      <c r="I129" s="1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87"/>
      <c r="F130" s="187"/>
      <c r="G130" s="187"/>
      <c r="H130" s="187"/>
      <c r="I130" s="1"/>
      <c r="J130" s="1"/>
      <c r="K130" s="1"/>
      <c r="L130" s="1"/>
      <c r="M130" s="1"/>
      <c r="N130" s="1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87"/>
      <c r="F131" s="187"/>
      <c r="G131" s="187"/>
      <c r="H131" s="187"/>
      <c r="I131" s="1"/>
      <c r="J131" s="1"/>
      <c r="K131" s="1"/>
      <c r="L131" s="1"/>
      <c r="M131" s="1"/>
      <c r="N131" s="1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87"/>
      <c r="F132" s="187"/>
      <c r="G132" s="187"/>
      <c r="H132" s="187"/>
      <c r="I132" s="1"/>
      <c r="J132" s="1"/>
      <c r="K132" s="1"/>
      <c r="L132" s="1"/>
      <c r="M132" s="1"/>
      <c r="N132" s="1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87"/>
      <c r="F133" s="187"/>
      <c r="G133" s="187"/>
      <c r="H133" s="187"/>
      <c r="I133" s="1"/>
      <c r="J133" s="1"/>
      <c r="K133" s="1"/>
      <c r="L133" s="1"/>
      <c r="M133" s="1"/>
      <c r="N133" s="1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87"/>
      <c r="F134" s="187"/>
      <c r="G134" s="187"/>
      <c r="H134" s="187"/>
      <c r="I134" s="1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87"/>
      <c r="F135" s="187"/>
      <c r="G135" s="187"/>
      <c r="H135" s="187"/>
      <c r="I135" s="1"/>
      <c r="J135" s="1"/>
      <c r="K135" s="1"/>
      <c r="L135" s="1"/>
      <c r="M135" s="1"/>
      <c r="N135" s="1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87"/>
      <c r="F136" s="187"/>
      <c r="G136" s="187"/>
      <c r="H136" s="187"/>
      <c r="I136" s="1"/>
      <c r="J136" s="1"/>
      <c r="K136" s="1"/>
      <c r="L136" s="1"/>
      <c r="M136" s="1"/>
      <c r="N136" s="1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87"/>
      <c r="F137" s="187"/>
      <c r="G137" s="187"/>
      <c r="H137" s="187"/>
      <c r="I137" s="1"/>
      <c r="J137" s="1"/>
      <c r="K137" s="1"/>
      <c r="L137" s="1"/>
      <c r="M137" s="1"/>
      <c r="N137" s="1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87"/>
      <c r="F138" s="187"/>
      <c r="G138" s="187"/>
      <c r="H138" s="187"/>
      <c r="I138" s="1"/>
      <c r="J138" s="1"/>
      <c r="K138" s="1"/>
      <c r="L138" s="1"/>
      <c r="M138" s="1"/>
      <c r="N138" s="1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87"/>
      <c r="F139" s="187"/>
      <c r="G139" s="187"/>
      <c r="H139" s="187"/>
      <c r="I139" s="1"/>
      <c r="J139" s="1"/>
      <c r="K139" s="1"/>
      <c r="L139" s="1"/>
      <c r="M139" s="1"/>
      <c r="N139" s="1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87"/>
      <c r="F140" s="187"/>
      <c r="G140" s="187"/>
      <c r="H140" s="187"/>
      <c r="I140" s="1"/>
      <c r="J140" s="1"/>
      <c r="K140" s="1"/>
      <c r="L140" s="1"/>
      <c r="M140" s="1"/>
      <c r="N140" s="1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87"/>
      <c r="F141" s="187"/>
      <c r="G141" s="187"/>
      <c r="H141" s="187"/>
      <c r="I141" s="1"/>
      <c r="J141" s="1"/>
      <c r="K141" s="1"/>
      <c r="L141" s="1"/>
      <c r="M141" s="1"/>
      <c r="N141" s="1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87"/>
      <c r="F142" s="187"/>
      <c r="G142" s="187"/>
      <c r="H142" s="187"/>
      <c r="I142" s="1"/>
      <c r="J142" s="1"/>
      <c r="K142" s="1"/>
      <c r="L142" s="1"/>
      <c r="M142" s="1"/>
      <c r="N142" s="1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87"/>
      <c r="F143" s="187"/>
      <c r="G143" s="187"/>
      <c r="H143" s="187"/>
      <c r="I143" s="1"/>
      <c r="J143" s="1"/>
      <c r="K143" s="1"/>
      <c r="L143" s="1"/>
      <c r="M143" s="1"/>
      <c r="N143" s="1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87"/>
      <c r="F144" s="187"/>
      <c r="G144" s="187"/>
      <c r="H144" s="187"/>
      <c r="I144" s="1"/>
      <c r="J144" s="1"/>
      <c r="K144" s="1"/>
      <c r="L144" s="1"/>
      <c r="M144" s="1"/>
      <c r="N144" s="1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87"/>
      <c r="F145" s="187"/>
      <c r="G145" s="187"/>
      <c r="H145" s="187"/>
      <c r="I145" s="1"/>
      <c r="J145" s="1"/>
      <c r="K145" s="1"/>
      <c r="L145" s="1"/>
      <c r="M145" s="1"/>
      <c r="N145" s="1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87"/>
      <c r="F146" s="187"/>
      <c r="G146" s="187"/>
      <c r="H146" s="187"/>
      <c r="I146" s="1"/>
      <c r="J146" s="1"/>
      <c r="K146" s="1"/>
      <c r="L146" s="1"/>
      <c r="M146" s="1"/>
      <c r="N146" s="1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87"/>
      <c r="F147" s="187"/>
      <c r="G147" s="187"/>
      <c r="H147" s="187"/>
      <c r="I147" s="1"/>
      <c r="J147" s="1"/>
      <c r="K147" s="1"/>
      <c r="L147" s="1"/>
      <c r="M147" s="1"/>
      <c r="N147" s="1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87"/>
      <c r="F148" s="187"/>
      <c r="G148" s="187"/>
      <c r="H148" s="187"/>
      <c r="I148" s="1"/>
      <c r="J148" s="1"/>
      <c r="K148" s="1"/>
      <c r="L148" s="1"/>
      <c r="M148" s="1"/>
      <c r="N148" s="1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87"/>
      <c r="F149" s="187"/>
      <c r="G149" s="187"/>
      <c r="H149" s="187"/>
      <c r="I149" s="1"/>
      <c r="J149" s="1"/>
      <c r="K149" s="1"/>
      <c r="L149" s="1"/>
      <c r="M149" s="1"/>
      <c r="N149" s="1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87"/>
      <c r="F150" s="187"/>
      <c r="G150" s="187"/>
      <c r="H150" s="187"/>
      <c r="I150" s="1"/>
      <c r="J150" s="1"/>
      <c r="K150" s="1"/>
      <c r="L150" s="1"/>
      <c r="M150" s="1"/>
      <c r="N150" s="1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87"/>
      <c r="F151" s="187"/>
      <c r="G151" s="187"/>
      <c r="H151" s="187"/>
      <c r="I151" s="1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87"/>
      <c r="F152" s="187"/>
      <c r="G152" s="187"/>
      <c r="H152" s="187"/>
      <c r="I152" s="1"/>
      <c r="J152" s="1"/>
      <c r="K152" s="1"/>
      <c r="L152" s="1"/>
      <c r="M152" s="1"/>
      <c r="N152" s="1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87"/>
      <c r="F153" s="187"/>
      <c r="G153" s="187"/>
      <c r="H153" s="187"/>
      <c r="I153" s="1"/>
      <c r="J153" s="1"/>
      <c r="K153" s="1"/>
      <c r="L153" s="1"/>
      <c r="M153" s="1"/>
      <c r="N153" s="1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87"/>
      <c r="F154" s="187"/>
      <c r="G154" s="187"/>
      <c r="H154" s="187"/>
      <c r="I154" s="1"/>
      <c r="J154" s="1"/>
      <c r="K154" s="1"/>
      <c r="L154" s="1"/>
      <c r="M154" s="1"/>
      <c r="N154" s="1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87"/>
      <c r="F155" s="187"/>
      <c r="G155" s="187"/>
      <c r="H155" s="187"/>
      <c r="I155" s="1"/>
      <c r="J155" s="1"/>
      <c r="K155" s="1"/>
      <c r="L155" s="1"/>
      <c r="M155" s="1"/>
      <c r="N155" s="1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87"/>
      <c r="F156" s="187"/>
      <c r="G156" s="187"/>
      <c r="H156" s="187"/>
      <c r="I156" s="1"/>
      <c r="J156" s="1"/>
      <c r="K156" s="1"/>
      <c r="L156" s="1"/>
      <c r="M156" s="1"/>
      <c r="N156" s="1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87"/>
      <c r="F157" s="187"/>
      <c r="G157" s="187"/>
      <c r="H157" s="187"/>
      <c r="I157" s="1"/>
      <c r="J157" s="1"/>
      <c r="K157" s="1"/>
      <c r="L157" s="1"/>
      <c r="M157" s="1"/>
      <c r="N157" s="1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87"/>
      <c r="F158" s="187"/>
      <c r="G158" s="187"/>
      <c r="H158" s="187"/>
      <c r="I158" s="1"/>
      <c r="J158" s="1"/>
      <c r="K158" s="1"/>
      <c r="L158" s="1"/>
      <c r="M158" s="1"/>
      <c r="N158" s="1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87"/>
      <c r="F159" s="187"/>
      <c r="G159" s="187"/>
      <c r="H159" s="187"/>
      <c r="I159" s="1"/>
      <c r="J159" s="1"/>
      <c r="K159" s="1"/>
      <c r="L159" s="1"/>
      <c r="M159" s="1"/>
      <c r="N159" s="1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87"/>
      <c r="F160" s="187"/>
      <c r="G160" s="187"/>
      <c r="H160" s="187"/>
      <c r="I160" s="1"/>
      <c r="J160" s="1"/>
      <c r="K160" s="1"/>
      <c r="L160" s="1"/>
      <c r="M160" s="1"/>
      <c r="N160" s="1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87"/>
      <c r="F161" s="187"/>
      <c r="G161" s="187"/>
      <c r="H161" s="187"/>
      <c r="I161" s="1"/>
      <c r="J161" s="1"/>
      <c r="K161" s="1"/>
      <c r="L161" s="1"/>
      <c r="M161" s="1"/>
      <c r="N161" s="1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87"/>
      <c r="F162" s="187"/>
      <c r="G162" s="187"/>
      <c r="H162" s="187"/>
      <c r="I162" s="1"/>
      <c r="J162" s="1"/>
      <c r="K162" s="1"/>
      <c r="L162" s="1"/>
      <c r="M162" s="1"/>
      <c r="N162" s="1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87"/>
      <c r="F163" s="187"/>
      <c r="G163" s="187"/>
      <c r="H163" s="187"/>
      <c r="I163" s="1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87"/>
      <c r="F164" s="187"/>
      <c r="G164" s="187"/>
      <c r="H164" s="187"/>
      <c r="I164" s="1"/>
      <c r="J164" s="1"/>
      <c r="K164" s="1"/>
      <c r="L164" s="1"/>
      <c r="M164" s="1"/>
      <c r="N164" s="1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87"/>
      <c r="F165" s="187"/>
      <c r="G165" s="187"/>
      <c r="H165" s="187"/>
      <c r="I165" s="1"/>
      <c r="J165" s="1"/>
      <c r="K165" s="1"/>
      <c r="L165" s="1"/>
      <c r="M165" s="1"/>
      <c r="N165" s="1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87"/>
      <c r="F166" s="187"/>
      <c r="G166" s="187"/>
      <c r="H166" s="187"/>
      <c r="I166" s="1"/>
      <c r="J166" s="1"/>
      <c r="K166" s="1"/>
      <c r="L166" s="1"/>
      <c r="M166" s="1"/>
      <c r="N166" s="1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87"/>
      <c r="F167" s="187"/>
      <c r="G167" s="187"/>
      <c r="H167" s="187"/>
      <c r="I167" s="1"/>
      <c r="J167" s="1"/>
      <c r="K167" s="1"/>
      <c r="L167" s="1"/>
      <c r="M167" s="1"/>
      <c r="N167" s="1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87"/>
      <c r="F168" s="187"/>
      <c r="G168" s="187"/>
      <c r="H168" s="187"/>
      <c r="I168" s="1"/>
      <c r="J168" s="1"/>
      <c r="K168" s="1"/>
      <c r="L168" s="1"/>
      <c r="M168" s="1"/>
      <c r="N168" s="1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87"/>
      <c r="F169" s="187"/>
      <c r="G169" s="187"/>
      <c r="H169" s="187"/>
      <c r="I169" s="1"/>
      <c r="J169" s="1"/>
      <c r="K169" s="1"/>
      <c r="L169" s="1"/>
      <c r="M169" s="1"/>
      <c r="N169" s="1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87"/>
      <c r="F170" s="187"/>
      <c r="G170" s="187"/>
      <c r="H170" s="187"/>
      <c r="I170" s="1"/>
      <c r="J170" s="1"/>
      <c r="K170" s="1"/>
      <c r="L170" s="1"/>
      <c r="M170" s="1"/>
      <c r="N170" s="1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87"/>
      <c r="F171" s="187"/>
      <c r="G171" s="187"/>
      <c r="H171" s="187"/>
      <c r="I171" s="1"/>
      <c r="J171" s="1"/>
      <c r="K171" s="1"/>
      <c r="L171" s="1"/>
      <c r="M171" s="1"/>
      <c r="N171" s="1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87"/>
      <c r="F172" s="187"/>
      <c r="G172" s="187"/>
      <c r="H172" s="187"/>
      <c r="I172" s="1"/>
      <c r="J172" s="1"/>
      <c r="K172" s="1"/>
      <c r="L172" s="1"/>
      <c r="M172" s="1"/>
      <c r="N172" s="1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87"/>
      <c r="F173" s="187"/>
      <c r="G173" s="187"/>
      <c r="H173" s="187"/>
      <c r="I173" s="1"/>
      <c r="J173" s="1"/>
      <c r="K173" s="1"/>
      <c r="L173" s="1"/>
      <c r="M173" s="1"/>
      <c r="N173" s="1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87"/>
      <c r="F174" s="187"/>
      <c r="G174" s="187"/>
      <c r="H174" s="187"/>
      <c r="I174" s="1"/>
      <c r="J174" s="1"/>
      <c r="K174" s="1"/>
      <c r="L174" s="1"/>
      <c r="M174" s="1"/>
      <c r="N174" s="1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87"/>
      <c r="F175" s="187"/>
      <c r="G175" s="187"/>
      <c r="H175" s="187"/>
      <c r="I175" s="1"/>
      <c r="J175" s="1"/>
      <c r="K175" s="1"/>
      <c r="L175" s="1"/>
      <c r="M175" s="1"/>
      <c r="N175" s="1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87"/>
      <c r="F176" s="187"/>
      <c r="G176" s="187"/>
      <c r="H176" s="187"/>
      <c r="I176" s="1"/>
      <c r="J176" s="1"/>
      <c r="K176" s="1"/>
      <c r="L176" s="1"/>
      <c r="M176" s="1"/>
      <c r="N176" s="1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87"/>
      <c r="F177" s="187"/>
      <c r="G177" s="187"/>
      <c r="H177" s="187"/>
      <c r="I177" s="1"/>
      <c r="J177" s="1"/>
      <c r="K177" s="1"/>
      <c r="L177" s="1"/>
      <c r="M177" s="1"/>
      <c r="N177" s="1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87"/>
      <c r="F178" s="187"/>
      <c r="G178" s="187"/>
      <c r="H178" s="187"/>
      <c r="I178" s="1"/>
      <c r="J178" s="1"/>
      <c r="K178" s="1"/>
      <c r="L178" s="1"/>
      <c r="M178" s="1"/>
      <c r="N178" s="1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87"/>
      <c r="F179" s="187"/>
      <c r="G179" s="187"/>
      <c r="H179" s="187"/>
      <c r="I179" s="1"/>
      <c r="J179" s="1"/>
      <c r="K179" s="1"/>
      <c r="L179" s="1"/>
      <c r="M179" s="1"/>
      <c r="N179" s="1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87"/>
      <c r="F180" s="187"/>
      <c r="G180" s="187"/>
      <c r="H180" s="187"/>
      <c r="I180" s="1"/>
      <c r="J180" s="1"/>
      <c r="K180" s="1"/>
      <c r="L180" s="1"/>
      <c r="M180" s="1"/>
      <c r="N180" s="1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87"/>
      <c r="F181" s="187"/>
      <c r="G181" s="187"/>
      <c r="H181" s="187"/>
      <c r="I181" s="1"/>
      <c r="J181" s="1"/>
      <c r="K181" s="1"/>
      <c r="L181" s="1"/>
      <c r="M181" s="1"/>
      <c r="N181" s="1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87"/>
      <c r="F182" s="187"/>
      <c r="G182" s="187"/>
      <c r="H182" s="187"/>
      <c r="I182" s="1"/>
      <c r="J182" s="1"/>
      <c r="K182" s="1"/>
      <c r="L182" s="1"/>
      <c r="M182" s="1"/>
      <c r="N182" s="1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87"/>
      <c r="F183" s="187"/>
      <c r="G183" s="187"/>
      <c r="H183" s="187"/>
      <c r="I183" s="1"/>
      <c r="J183" s="1"/>
      <c r="K183" s="1"/>
      <c r="L183" s="1"/>
      <c r="M183" s="1"/>
      <c r="N183" s="1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87"/>
      <c r="F184" s="187"/>
      <c r="G184" s="187"/>
      <c r="H184" s="187"/>
      <c r="I184" s="1"/>
      <c r="J184" s="1"/>
      <c r="K184" s="1"/>
      <c r="L184" s="1"/>
      <c r="M184" s="1"/>
      <c r="N184" s="1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87"/>
      <c r="F185" s="187"/>
      <c r="G185" s="187"/>
      <c r="H185" s="187"/>
      <c r="I185" s="1"/>
      <c r="J185" s="1"/>
      <c r="K185" s="1"/>
      <c r="L185" s="1"/>
      <c r="M185" s="1"/>
      <c r="N185" s="1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87"/>
      <c r="F186" s="187"/>
      <c r="G186" s="187"/>
      <c r="H186" s="187"/>
      <c r="I186" s="1"/>
      <c r="J186" s="1"/>
      <c r="K186" s="1"/>
      <c r="L186" s="1"/>
      <c r="M186" s="1"/>
      <c r="N186" s="1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87"/>
      <c r="F187" s="187"/>
      <c r="G187" s="187"/>
      <c r="H187" s="187"/>
      <c r="I187" s="1"/>
      <c r="J187" s="1"/>
      <c r="K187" s="1"/>
      <c r="L187" s="1"/>
      <c r="M187" s="1"/>
      <c r="N187" s="1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87"/>
      <c r="F188" s="187"/>
      <c r="G188" s="187"/>
      <c r="H188" s="187"/>
      <c r="I188" s="1"/>
      <c r="J188" s="1"/>
      <c r="K188" s="1"/>
      <c r="L188" s="1"/>
      <c r="M188" s="1"/>
      <c r="N188" s="1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87"/>
      <c r="F189" s="187"/>
      <c r="G189" s="187"/>
      <c r="H189" s="187"/>
      <c r="I189" s="1"/>
      <c r="J189" s="1"/>
      <c r="K189" s="1"/>
      <c r="L189" s="1"/>
      <c r="M189" s="1"/>
      <c r="N189" s="1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87"/>
      <c r="F190" s="187"/>
      <c r="G190" s="187"/>
      <c r="H190" s="187"/>
      <c r="I190" s="1"/>
      <c r="J190" s="1"/>
      <c r="K190" s="1"/>
      <c r="L190" s="1"/>
      <c r="M190" s="1"/>
      <c r="N190" s="1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87"/>
      <c r="F191" s="187"/>
      <c r="G191" s="187"/>
      <c r="H191" s="187"/>
      <c r="I191" s="1"/>
      <c r="J191" s="1"/>
      <c r="K191" s="1"/>
      <c r="L191" s="1"/>
      <c r="M191" s="1"/>
      <c r="N191" s="1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87"/>
      <c r="F192" s="187"/>
      <c r="G192" s="187"/>
      <c r="H192" s="187"/>
      <c r="I192" s="1"/>
      <c r="J192" s="1"/>
      <c r="K192" s="1"/>
      <c r="L192" s="1"/>
      <c r="M192" s="1"/>
      <c r="N192" s="1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87"/>
      <c r="F193" s="187"/>
      <c r="G193" s="187"/>
      <c r="H193" s="187"/>
      <c r="I193" s="1"/>
      <c r="J193" s="1"/>
      <c r="K193" s="1"/>
      <c r="L193" s="1"/>
      <c r="M193" s="1"/>
      <c r="N193" s="1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87"/>
      <c r="F194" s="187"/>
      <c r="G194" s="187"/>
      <c r="H194" s="187"/>
      <c r="I194" s="1"/>
      <c r="J194" s="1"/>
      <c r="K194" s="1"/>
      <c r="L194" s="1"/>
      <c r="M194" s="1"/>
      <c r="N194" s="1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87"/>
      <c r="F195" s="187"/>
      <c r="G195" s="187"/>
      <c r="H195" s="187"/>
      <c r="I195" s="1"/>
      <c r="J195" s="1"/>
      <c r="K195" s="1"/>
      <c r="L195" s="1"/>
      <c r="M195" s="1"/>
      <c r="N195" s="1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87"/>
      <c r="F196" s="187"/>
      <c r="G196" s="187"/>
      <c r="H196" s="187"/>
      <c r="I196" s="1"/>
      <c r="J196" s="1"/>
      <c r="K196" s="1"/>
      <c r="L196" s="1"/>
      <c r="M196" s="1"/>
      <c r="N196" s="1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87"/>
      <c r="F197" s="187"/>
      <c r="G197" s="187"/>
      <c r="H197" s="187"/>
      <c r="I197" s="1"/>
      <c r="J197" s="1"/>
      <c r="K197" s="1"/>
      <c r="L197" s="1"/>
      <c r="M197" s="1"/>
      <c r="N197" s="1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87"/>
      <c r="F198" s="187"/>
      <c r="G198" s="187"/>
      <c r="H198" s="187"/>
      <c r="I198" s="1"/>
      <c r="J198" s="1"/>
      <c r="K198" s="1"/>
      <c r="L198" s="1"/>
      <c r="M198" s="1"/>
      <c r="N198" s="1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87"/>
      <c r="F199" s="187"/>
      <c r="G199" s="187"/>
      <c r="H199" s="187"/>
      <c r="I199" s="1"/>
      <c r="J199" s="1"/>
      <c r="K199" s="1"/>
      <c r="L199" s="1"/>
      <c r="M199" s="1"/>
      <c r="N199" s="1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87"/>
      <c r="F200" s="187"/>
      <c r="G200" s="187"/>
      <c r="H200" s="187"/>
      <c r="I200" s="1"/>
      <c r="J200" s="1"/>
      <c r="K200" s="1"/>
      <c r="L200" s="1"/>
      <c r="M200" s="1"/>
      <c r="N200" s="1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87"/>
      <c r="F201" s="187"/>
      <c r="G201" s="187"/>
      <c r="H201" s="187"/>
      <c r="I201" s="1"/>
      <c r="J201" s="1"/>
      <c r="K201" s="1"/>
      <c r="L201" s="1"/>
      <c r="M201" s="1"/>
      <c r="N201" s="1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87"/>
      <c r="F202" s="187"/>
      <c r="G202" s="187"/>
      <c r="H202" s="187"/>
      <c r="I202" s="1"/>
      <c r="J202" s="1"/>
      <c r="K202" s="1"/>
      <c r="L202" s="1"/>
      <c r="M202" s="1"/>
      <c r="N202" s="1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87"/>
      <c r="F203" s="187"/>
      <c r="G203" s="187"/>
      <c r="H203" s="187"/>
      <c r="I203" s="1"/>
      <c r="J203" s="1"/>
      <c r="K203" s="1"/>
      <c r="L203" s="1"/>
      <c r="M203" s="1"/>
      <c r="N203" s="1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87"/>
      <c r="F204" s="187"/>
      <c r="G204" s="187"/>
      <c r="H204" s="187"/>
      <c r="I204" s="1"/>
      <c r="J204" s="1"/>
      <c r="K204" s="1"/>
      <c r="L204" s="1"/>
      <c r="M204" s="1"/>
      <c r="N204" s="1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87"/>
      <c r="F205" s="187"/>
      <c r="G205" s="187"/>
      <c r="H205" s="187"/>
      <c r="I205" s="1"/>
      <c r="J205" s="1"/>
      <c r="K205" s="1"/>
      <c r="L205" s="1"/>
      <c r="M205" s="1"/>
      <c r="N205" s="1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87"/>
      <c r="F206" s="187"/>
      <c r="G206" s="187"/>
      <c r="H206" s="187"/>
      <c r="I206" s="1"/>
      <c r="J206" s="1"/>
      <c r="K206" s="1"/>
      <c r="L206" s="1"/>
      <c r="M206" s="1"/>
      <c r="N206" s="1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87"/>
      <c r="F207" s="187"/>
      <c r="G207" s="187"/>
      <c r="H207" s="187"/>
      <c r="I207" s="1"/>
      <c r="J207" s="1"/>
      <c r="K207" s="1"/>
      <c r="L207" s="1"/>
      <c r="M207" s="1"/>
      <c r="N207" s="1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87"/>
      <c r="F208" s="187"/>
      <c r="G208" s="187"/>
      <c r="H208" s="187"/>
      <c r="I208" s="1"/>
      <c r="J208" s="1"/>
      <c r="K208" s="1"/>
      <c r="L208" s="1"/>
      <c r="M208" s="1"/>
      <c r="N208" s="1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87"/>
      <c r="F209" s="187"/>
      <c r="G209" s="187"/>
      <c r="H209" s="187"/>
      <c r="I209" s="1"/>
      <c r="J209" s="1"/>
      <c r="K209" s="1"/>
      <c r="L209" s="1"/>
      <c r="M209" s="1"/>
      <c r="N209" s="1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87"/>
      <c r="F210" s="187"/>
      <c r="G210" s="187"/>
      <c r="H210" s="187"/>
      <c r="I210" s="1"/>
      <c r="J210" s="1"/>
      <c r="K210" s="1"/>
      <c r="L210" s="1"/>
      <c r="M210" s="1"/>
      <c r="N210" s="1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87"/>
      <c r="F211" s="187"/>
      <c r="G211" s="187"/>
      <c r="H211" s="187"/>
      <c r="I211" s="1"/>
      <c r="J211" s="1"/>
      <c r="K211" s="1"/>
      <c r="L211" s="1"/>
      <c r="M211" s="1"/>
      <c r="N211" s="1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87"/>
      <c r="F212" s="187"/>
      <c r="G212" s="187"/>
      <c r="H212" s="187"/>
      <c r="I212" s="1"/>
      <c r="J212" s="1"/>
      <c r="K212" s="1"/>
      <c r="L212" s="1"/>
      <c r="M212" s="1"/>
      <c r="N212" s="1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87"/>
      <c r="F213" s="187"/>
      <c r="G213" s="187"/>
      <c r="H213" s="187"/>
      <c r="I213" s="1"/>
      <c r="J213" s="1"/>
      <c r="K213" s="1"/>
      <c r="L213" s="1"/>
      <c r="M213" s="1"/>
      <c r="N213" s="1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87"/>
      <c r="F214" s="187"/>
      <c r="G214" s="187"/>
      <c r="H214" s="187"/>
      <c r="I214" s="1"/>
      <c r="J214" s="1"/>
      <c r="K214" s="1"/>
      <c r="L214" s="1"/>
      <c r="M214" s="1"/>
      <c r="N214" s="1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87"/>
      <c r="F215" s="187"/>
      <c r="G215" s="187"/>
      <c r="H215" s="187"/>
      <c r="I215" s="1"/>
      <c r="J215" s="1"/>
      <c r="K215" s="1"/>
      <c r="L215" s="1"/>
      <c r="M215" s="1"/>
      <c r="N215" s="1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87"/>
      <c r="F216" s="187"/>
      <c r="G216" s="187"/>
      <c r="H216" s="187"/>
      <c r="I216" s="1"/>
      <c r="J216" s="1"/>
      <c r="K216" s="1"/>
      <c r="L216" s="1"/>
      <c r="M216" s="1"/>
      <c r="N216" s="1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87"/>
      <c r="F217" s="187"/>
      <c r="G217" s="187"/>
      <c r="H217" s="187"/>
      <c r="I217" s="1"/>
      <c r="J217" s="1"/>
      <c r="K217" s="1"/>
      <c r="L217" s="1"/>
      <c r="M217" s="1"/>
      <c r="N217" s="1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87"/>
      <c r="F218" s="187"/>
      <c r="G218" s="187"/>
      <c r="H218" s="187"/>
      <c r="I218" s="1"/>
      <c r="J218" s="1"/>
      <c r="K218" s="1"/>
      <c r="L218" s="1"/>
      <c r="M218" s="1"/>
      <c r="N218" s="1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87"/>
      <c r="F219" s="187"/>
      <c r="G219" s="187"/>
      <c r="H219" s="187"/>
      <c r="I219" s="1"/>
      <c r="J219" s="1"/>
      <c r="K219" s="1"/>
      <c r="L219" s="1"/>
      <c r="M219" s="1"/>
      <c r="N219" s="1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87"/>
      <c r="F220" s="187"/>
      <c r="G220" s="187"/>
      <c r="H220" s="187"/>
      <c r="I220" s="1"/>
      <c r="J220" s="1"/>
      <c r="K220" s="1"/>
      <c r="L220" s="1"/>
      <c r="M220" s="1"/>
      <c r="N220" s="1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87"/>
      <c r="F221" s="187"/>
      <c r="G221" s="187"/>
      <c r="H221" s="187"/>
      <c r="I221" s="1"/>
      <c r="J221" s="1"/>
      <c r="K221" s="1"/>
      <c r="L221" s="1"/>
      <c r="M221" s="1"/>
      <c r="N221" s="1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87"/>
      <c r="F222" s="187"/>
      <c r="G222" s="187"/>
      <c r="H222" s="187"/>
      <c r="I222" s="1"/>
      <c r="J222" s="1"/>
      <c r="K222" s="1"/>
      <c r="L222" s="1"/>
      <c r="M222" s="1"/>
      <c r="N222" s="1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87"/>
      <c r="F223" s="187"/>
      <c r="G223" s="187"/>
      <c r="H223" s="187"/>
      <c r="I223" s="1"/>
      <c r="J223" s="1"/>
      <c r="K223" s="1"/>
      <c r="L223" s="1"/>
      <c r="M223" s="1"/>
      <c r="N223" s="1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87"/>
      <c r="F224" s="187"/>
      <c r="G224" s="187"/>
      <c r="H224" s="187"/>
      <c r="I224" s="1"/>
      <c r="J224" s="1"/>
      <c r="K224" s="1"/>
      <c r="L224" s="1"/>
      <c r="M224" s="1"/>
      <c r="N224" s="1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87"/>
      <c r="F225" s="187"/>
      <c r="G225" s="187"/>
      <c r="H225" s="187"/>
      <c r="I225" s="1"/>
      <c r="J225" s="1"/>
      <c r="K225" s="1"/>
      <c r="L225" s="1"/>
      <c r="M225" s="1"/>
      <c r="N225" s="1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87"/>
      <c r="F226" s="187"/>
      <c r="G226" s="187"/>
      <c r="H226" s="187"/>
      <c r="I226" s="1"/>
      <c r="J226" s="1"/>
      <c r="K226" s="1"/>
      <c r="L226" s="1"/>
      <c r="M226" s="1"/>
      <c r="N226" s="1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87"/>
      <c r="F227" s="187"/>
      <c r="G227" s="187"/>
      <c r="H227" s="187"/>
      <c r="I227" s="1"/>
      <c r="J227" s="1"/>
      <c r="K227" s="1"/>
      <c r="L227" s="1"/>
      <c r="M227" s="1"/>
      <c r="N227" s="1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87"/>
      <c r="F228" s="187"/>
      <c r="G228" s="187"/>
      <c r="H228" s="187"/>
      <c r="I228" s="1"/>
      <c r="J228" s="1"/>
      <c r="K228" s="1"/>
      <c r="L228" s="1"/>
      <c r="M228" s="1"/>
      <c r="N228" s="1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87"/>
      <c r="F229" s="187"/>
      <c r="G229" s="187"/>
      <c r="H229" s="187"/>
      <c r="I229" s="1"/>
      <c r="J229" s="1"/>
      <c r="K229" s="1"/>
      <c r="L229" s="1"/>
      <c r="M229" s="1"/>
      <c r="N229" s="1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87"/>
      <c r="F230" s="187"/>
      <c r="G230" s="187"/>
      <c r="H230" s="187"/>
      <c r="I230" s="1"/>
      <c r="J230" s="1"/>
      <c r="K230" s="1"/>
      <c r="L230" s="1"/>
      <c r="M230" s="1"/>
      <c r="N230" s="1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87"/>
      <c r="F231" s="187"/>
      <c r="G231" s="187"/>
      <c r="H231" s="187"/>
      <c r="I231" s="1"/>
      <c r="J231" s="1"/>
      <c r="K231" s="1"/>
      <c r="L231" s="1"/>
      <c r="M231" s="1"/>
      <c r="N231" s="1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87"/>
      <c r="F232" s="187"/>
      <c r="G232" s="187"/>
      <c r="H232" s="187"/>
      <c r="I232" s="1"/>
      <c r="J232" s="1"/>
      <c r="K232" s="1"/>
      <c r="L232" s="1"/>
      <c r="M232" s="1"/>
      <c r="N232" s="1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87"/>
      <c r="F233" s="187"/>
      <c r="G233" s="187"/>
      <c r="H233" s="187"/>
      <c r="I233" s="1"/>
      <c r="J233" s="1"/>
      <c r="K233" s="1"/>
      <c r="L233" s="1"/>
      <c r="M233" s="1"/>
      <c r="N233" s="1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87"/>
      <c r="F234" s="187"/>
      <c r="G234" s="187"/>
      <c r="H234" s="187"/>
      <c r="I234" s="1"/>
      <c r="J234" s="1"/>
      <c r="K234" s="1"/>
      <c r="L234" s="1"/>
      <c r="M234" s="1"/>
      <c r="N234" s="1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87"/>
      <c r="F235" s="187"/>
      <c r="G235" s="187"/>
      <c r="H235" s="187"/>
      <c r="I235" s="1"/>
      <c r="J235" s="1"/>
      <c r="K235" s="1"/>
      <c r="L235" s="1"/>
      <c r="M235" s="1"/>
      <c r="N235" s="1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87"/>
      <c r="F236" s="187"/>
      <c r="G236" s="187"/>
      <c r="H236" s="187"/>
      <c r="I236" s="1"/>
      <c r="J236" s="1"/>
      <c r="K236" s="1"/>
      <c r="L236" s="1"/>
      <c r="M236" s="1"/>
      <c r="N236" s="1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87"/>
      <c r="F237" s="187"/>
      <c r="G237" s="187"/>
      <c r="H237" s="187"/>
      <c r="I237" s="1"/>
      <c r="J237" s="1"/>
      <c r="K237" s="1"/>
      <c r="L237" s="1"/>
      <c r="M237" s="1"/>
      <c r="N237" s="1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87"/>
      <c r="F238" s="187"/>
      <c r="G238" s="187"/>
      <c r="H238" s="187"/>
      <c r="I238" s="1"/>
      <c r="J238" s="1"/>
      <c r="K238" s="1"/>
      <c r="L238" s="1"/>
      <c r="M238" s="1"/>
      <c r="N238" s="1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87"/>
      <c r="F239" s="187"/>
      <c r="G239" s="187"/>
      <c r="H239" s="187"/>
      <c r="I239" s="1"/>
      <c r="J239" s="1"/>
      <c r="K239" s="1"/>
      <c r="L239" s="1"/>
      <c r="M239" s="1"/>
      <c r="N239" s="1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87"/>
      <c r="F240" s="187"/>
      <c r="G240" s="187"/>
      <c r="H240" s="187"/>
      <c r="I240" s="1"/>
      <c r="J240" s="1"/>
      <c r="K240" s="1"/>
      <c r="L240" s="1"/>
      <c r="M240" s="1"/>
      <c r="N240" s="1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87"/>
      <c r="F241" s="187"/>
      <c r="G241" s="187"/>
      <c r="H241" s="187"/>
      <c r="I241" s="1"/>
      <c r="J241" s="1"/>
      <c r="K241" s="1"/>
      <c r="L241" s="1"/>
      <c r="M241" s="1"/>
      <c r="N241" s="1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87"/>
      <c r="F242" s="187"/>
      <c r="G242" s="187"/>
      <c r="H242" s="187"/>
      <c r="I242" s="1"/>
      <c r="J242" s="1"/>
      <c r="K242" s="1"/>
      <c r="L242" s="1"/>
      <c r="M242" s="1"/>
      <c r="N242" s="1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87"/>
      <c r="F243" s="187"/>
      <c r="G243" s="187"/>
      <c r="H243" s="187"/>
      <c r="I243" s="1"/>
      <c r="J243" s="1"/>
      <c r="K243" s="1"/>
      <c r="L243" s="1"/>
      <c r="M243" s="1"/>
      <c r="N243" s="1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87"/>
      <c r="F244" s="187"/>
      <c r="G244" s="187"/>
      <c r="H244" s="187"/>
      <c r="I244" s="1"/>
      <c r="J244" s="1"/>
      <c r="K244" s="1"/>
      <c r="L244" s="1"/>
      <c r="M244" s="1"/>
      <c r="N244" s="1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87"/>
      <c r="F245" s="187"/>
      <c r="G245" s="187"/>
      <c r="H245" s="187"/>
      <c r="I245" s="1"/>
      <c r="J245" s="1"/>
      <c r="K245" s="1"/>
      <c r="L245" s="1"/>
      <c r="M245" s="1"/>
      <c r="N245" s="1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87"/>
      <c r="F246" s="187"/>
      <c r="G246" s="187"/>
      <c r="H246" s="187"/>
      <c r="I246" s="1"/>
      <c r="J246" s="1"/>
      <c r="K246" s="1"/>
      <c r="L246" s="1"/>
      <c r="M246" s="1"/>
      <c r="N246" s="1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87"/>
      <c r="F247" s="187"/>
      <c r="G247" s="187"/>
      <c r="H247" s="187"/>
      <c r="I247" s="1"/>
      <c r="J247" s="1"/>
      <c r="K247" s="1"/>
      <c r="L247" s="1"/>
      <c r="M247" s="1"/>
      <c r="N247" s="1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87"/>
      <c r="F248" s="187"/>
      <c r="G248" s="187"/>
      <c r="H248" s="187"/>
      <c r="I248" s="1"/>
      <c r="J248" s="1"/>
      <c r="K248" s="1"/>
      <c r="L248" s="1"/>
      <c r="M248" s="1"/>
      <c r="N248" s="1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87"/>
      <c r="F249" s="187"/>
      <c r="G249" s="187"/>
      <c r="H249" s="187"/>
      <c r="I249" s="1"/>
      <c r="J249" s="1"/>
      <c r="K249" s="1"/>
      <c r="L249" s="1"/>
      <c r="M249" s="1"/>
      <c r="N249" s="1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87"/>
      <c r="F250" s="187"/>
      <c r="G250" s="187"/>
      <c r="H250" s="187"/>
      <c r="I250" s="1"/>
      <c r="J250" s="1"/>
      <c r="K250" s="1"/>
      <c r="L250" s="1"/>
      <c r="M250" s="1"/>
      <c r="N250" s="1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87"/>
      <c r="F251" s="187"/>
      <c r="G251" s="187"/>
      <c r="H251" s="187"/>
      <c r="I251" s="1"/>
      <c r="J251" s="1"/>
      <c r="K251" s="1"/>
      <c r="L251" s="1"/>
      <c r="M251" s="1"/>
      <c r="N251" s="1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87"/>
      <c r="F252" s="187"/>
      <c r="G252" s="187"/>
      <c r="H252" s="187"/>
      <c r="I252" s="1"/>
      <c r="J252" s="1"/>
      <c r="K252" s="1"/>
      <c r="L252" s="1"/>
      <c r="M252" s="1"/>
      <c r="N252" s="1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87"/>
      <c r="F253" s="187"/>
      <c r="G253" s="187"/>
      <c r="H253" s="187"/>
      <c r="I253" s="1"/>
      <c r="J253" s="1"/>
      <c r="K253" s="1"/>
      <c r="L253" s="1"/>
      <c r="M253" s="1"/>
      <c r="N253" s="1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87"/>
      <c r="F254" s="187"/>
      <c r="G254" s="187"/>
      <c r="H254" s="187"/>
      <c r="I254" s="1"/>
      <c r="J254" s="1"/>
      <c r="K254" s="1"/>
      <c r="L254" s="1"/>
      <c r="M254" s="1"/>
      <c r="N254" s="1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87"/>
      <c r="F255" s="187"/>
      <c r="G255" s="187"/>
      <c r="H255" s="187"/>
      <c r="I255" s="1"/>
      <c r="J255" s="1"/>
      <c r="K255" s="1"/>
      <c r="L255" s="1"/>
      <c r="M255" s="1"/>
      <c r="N255" s="1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87"/>
      <c r="F256" s="187"/>
      <c r="G256" s="187"/>
      <c r="H256" s="187"/>
      <c r="I256" s="1"/>
      <c r="J256" s="1"/>
      <c r="K256" s="1"/>
      <c r="L256" s="1"/>
      <c r="M256" s="1"/>
      <c r="N256" s="1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87"/>
      <c r="F257" s="187"/>
      <c r="G257" s="187"/>
      <c r="H257" s="187"/>
      <c r="I257" s="1"/>
      <c r="J257" s="1"/>
      <c r="K257" s="1"/>
      <c r="L257" s="1"/>
      <c r="M257" s="1"/>
      <c r="N257" s="1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87"/>
      <c r="F258" s="187"/>
      <c r="G258" s="187"/>
      <c r="H258" s="187"/>
      <c r="I258" s="1"/>
      <c r="J258" s="1"/>
      <c r="K258" s="1"/>
      <c r="L258" s="1"/>
      <c r="M258" s="1"/>
      <c r="N258" s="1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87"/>
      <c r="F259" s="187"/>
      <c r="G259" s="187"/>
      <c r="H259" s="187"/>
      <c r="I259" s="1"/>
      <c r="J259" s="1"/>
      <c r="K259" s="1"/>
      <c r="L259" s="1"/>
      <c r="M259" s="1"/>
      <c r="N259" s="1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87"/>
      <c r="F260" s="187"/>
      <c r="G260" s="187"/>
      <c r="H260" s="187"/>
      <c r="I260" s="1"/>
      <c r="J260" s="1"/>
      <c r="K260" s="1"/>
      <c r="L260" s="1"/>
      <c r="M260" s="1"/>
      <c r="N260" s="1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87"/>
      <c r="F261" s="187"/>
      <c r="G261" s="187"/>
      <c r="H261" s="187"/>
      <c r="I261" s="1"/>
      <c r="J261" s="1"/>
      <c r="K261" s="1"/>
      <c r="L261" s="1"/>
      <c r="M261" s="1"/>
      <c r="N261" s="1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87"/>
      <c r="F262" s="187"/>
      <c r="G262" s="187"/>
      <c r="H262" s="187"/>
      <c r="I262" s="1"/>
      <c r="J262" s="1"/>
      <c r="K262" s="1"/>
      <c r="L262" s="1"/>
      <c r="M262" s="1"/>
      <c r="N262" s="1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87"/>
      <c r="F263" s="187"/>
      <c r="G263" s="187"/>
      <c r="H263" s="187"/>
      <c r="I263" s="1"/>
      <c r="J263" s="1"/>
      <c r="K263" s="1"/>
      <c r="L263" s="1"/>
      <c r="M263" s="1"/>
      <c r="N263" s="1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87"/>
      <c r="F264" s="187"/>
      <c r="G264" s="187"/>
      <c r="H264" s="187"/>
      <c r="I264" s="1"/>
      <c r="J264" s="1"/>
      <c r="K264" s="1"/>
      <c r="L264" s="1"/>
      <c r="M264" s="1"/>
      <c r="N264" s="1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87"/>
      <c r="F265" s="187"/>
      <c r="G265" s="187"/>
      <c r="H265" s="187"/>
      <c r="I265" s="1"/>
      <c r="J265" s="1"/>
      <c r="K265" s="1"/>
      <c r="L265" s="1"/>
      <c r="M265" s="1"/>
      <c r="N265" s="1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87"/>
      <c r="F266" s="187"/>
      <c r="G266" s="187"/>
      <c r="H266" s="187"/>
      <c r="I266" s="1"/>
      <c r="J266" s="1"/>
      <c r="K266" s="1"/>
      <c r="L266" s="1"/>
      <c r="M266" s="1"/>
      <c r="N266" s="1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87"/>
      <c r="F267" s="187"/>
      <c r="G267" s="187"/>
      <c r="H267" s="187"/>
      <c r="I267" s="1"/>
      <c r="J267" s="1"/>
      <c r="K267" s="1"/>
      <c r="L267" s="1"/>
      <c r="M267" s="1"/>
      <c r="N267" s="1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87"/>
      <c r="F268" s="187"/>
      <c r="G268" s="187"/>
      <c r="H268" s="187"/>
      <c r="I268" s="1"/>
      <c r="J268" s="1"/>
      <c r="K268" s="1"/>
      <c r="L268" s="1"/>
      <c r="M268" s="1"/>
      <c r="N268" s="1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87"/>
      <c r="F269" s="187"/>
      <c r="G269" s="187"/>
      <c r="H269" s="187"/>
      <c r="I269" s="1"/>
      <c r="J269" s="1"/>
      <c r="K269" s="1"/>
      <c r="L269" s="1"/>
      <c r="M269" s="1"/>
      <c r="N269" s="1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87"/>
      <c r="F270" s="187"/>
      <c r="G270" s="187"/>
      <c r="H270" s="187"/>
      <c r="I270" s="1"/>
      <c r="J270" s="1"/>
      <c r="K270" s="1"/>
      <c r="L270" s="1"/>
      <c r="M270" s="1"/>
      <c r="N270" s="1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87"/>
      <c r="F271" s="187"/>
      <c r="G271" s="187"/>
      <c r="H271" s="187"/>
      <c r="I271" s="1"/>
      <c r="J271" s="1"/>
      <c r="K271" s="1"/>
      <c r="L271" s="1"/>
      <c r="M271" s="1"/>
      <c r="N271" s="1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87"/>
      <c r="F272" s="187"/>
      <c r="G272" s="187"/>
      <c r="H272" s="187"/>
      <c r="I272" s="1"/>
      <c r="J272" s="1"/>
      <c r="K272" s="1"/>
      <c r="L272" s="1"/>
      <c r="M272" s="1"/>
      <c r="N272" s="1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87"/>
      <c r="F273" s="187"/>
      <c r="G273" s="187"/>
      <c r="H273" s="187"/>
      <c r="I273" s="1"/>
      <c r="J273" s="1"/>
      <c r="K273" s="1"/>
      <c r="L273" s="1"/>
      <c r="M273" s="1"/>
      <c r="N273" s="1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87"/>
      <c r="F274" s="187"/>
      <c r="G274" s="187"/>
      <c r="H274" s="187"/>
      <c r="I274" s="1"/>
      <c r="J274" s="1"/>
      <c r="K274" s="1"/>
      <c r="L274" s="1"/>
      <c r="M274" s="1"/>
      <c r="N274" s="1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87"/>
      <c r="F275" s="187"/>
      <c r="G275" s="187"/>
      <c r="H275" s="187"/>
      <c r="I275" s="1"/>
      <c r="J275" s="1"/>
      <c r="K275" s="1"/>
      <c r="L275" s="1"/>
      <c r="M275" s="1"/>
      <c r="N275" s="1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87"/>
      <c r="F276" s="187"/>
      <c r="G276" s="187"/>
      <c r="H276" s="187"/>
      <c r="I276" s="1"/>
      <c r="J276" s="1"/>
      <c r="K276" s="1"/>
      <c r="L276" s="1"/>
      <c r="M276" s="1"/>
      <c r="N276" s="1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87"/>
      <c r="F277" s="187"/>
      <c r="G277" s="187"/>
      <c r="H277" s="187"/>
      <c r="I277" s="1"/>
      <c r="J277" s="1"/>
      <c r="K277" s="1"/>
      <c r="L277" s="1"/>
      <c r="M277" s="1"/>
      <c r="N277" s="1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87"/>
      <c r="F278" s="187"/>
      <c r="G278" s="187"/>
      <c r="H278" s="187"/>
      <c r="I278" s="1"/>
      <c r="J278" s="1"/>
      <c r="K278" s="1"/>
      <c r="L278" s="1"/>
      <c r="M278" s="1"/>
      <c r="N278" s="1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87"/>
      <c r="F279" s="187"/>
      <c r="G279" s="187"/>
      <c r="H279" s="187"/>
      <c r="I279" s="1"/>
      <c r="J279" s="1"/>
      <c r="K279" s="1"/>
      <c r="L279" s="1"/>
      <c r="M279" s="1"/>
      <c r="N279" s="1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87"/>
      <c r="F280" s="187"/>
      <c r="G280" s="187"/>
      <c r="H280" s="187"/>
      <c r="I280" s="1"/>
      <c r="J280" s="1"/>
      <c r="K280" s="1"/>
      <c r="L280" s="1"/>
      <c r="M280" s="1"/>
      <c r="N280" s="1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87"/>
      <c r="F281" s="187"/>
      <c r="G281" s="187"/>
      <c r="H281" s="187"/>
      <c r="I281" s="1"/>
      <c r="J281" s="1"/>
      <c r="K281" s="1"/>
      <c r="L281" s="1"/>
      <c r="M281" s="1"/>
      <c r="N281" s="1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87"/>
      <c r="F282" s="187"/>
      <c r="G282" s="187"/>
      <c r="H282" s="187"/>
      <c r="I282" s="1"/>
      <c r="J282" s="1"/>
      <c r="K282" s="1"/>
      <c r="L282" s="1"/>
      <c r="M282" s="1"/>
      <c r="N282" s="1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87"/>
      <c r="F283" s="187"/>
      <c r="G283" s="187"/>
      <c r="H283" s="187"/>
      <c r="I283" s="1"/>
      <c r="J283" s="1"/>
      <c r="K283" s="1"/>
      <c r="L283" s="1"/>
      <c r="M283" s="1"/>
      <c r="N283" s="1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87"/>
      <c r="F284" s="187"/>
      <c r="G284" s="187"/>
      <c r="H284" s="187"/>
      <c r="I284" s="1"/>
      <c r="J284" s="1"/>
      <c r="K284" s="1"/>
      <c r="L284" s="1"/>
      <c r="M284" s="1"/>
      <c r="N284" s="1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87"/>
      <c r="F285" s="187"/>
      <c r="G285" s="187"/>
      <c r="H285" s="187"/>
      <c r="I285" s="1"/>
      <c r="J285" s="1"/>
      <c r="K285" s="1"/>
      <c r="L285" s="1"/>
      <c r="M285" s="1"/>
      <c r="N285" s="1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87"/>
      <c r="F286" s="187"/>
      <c r="G286" s="187"/>
      <c r="H286" s="187"/>
      <c r="I286" s="1"/>
      <c r="J286" s="1"/>
      <c r="K286" s="1"/>
      <c r="L286" s="1"/>
      <c r="M286" s="1"/>
      <c r="N286" s="1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87"/>
      <c r="F287" s="187"/>
      <c r="G287" s="187"/>
      <c r="H287" s="187"/>
      <c r="I287" s="1"/>
      <c r="J287" s="1"/>
      <c r="K287" s="1"/>
      <c r="L287" s="1"/>
      <c r="M287" s="1"/>
      <c r="N287" s="1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87"/>
      <c r="F288" s="187"/>
      <c r="G288" s="187"/>
      <c r="H288" s="187"/>
      <c r="I288" s="1"/>
      <c r="J288" s="1"/>
      <c r="K288" s="1"/>
      <c r="L288" s="1"/>
      <c r="M288" s="1"/>
      <c r="N288" s="1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87"/>
      <c r="F289" s="187"/>
      <c r="G289" s="187"/>
      <c r="H289" s="187"/>
      <c r="I289" s="1"/>
      <c r="J289" s="1"/>
      <c r="K289" s="1"/>
      <c r="L289" s="1"/>
      <c r="M289" s="1"/>
      <c r="N289" s="1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87"/>
      <c r="F290" s="187"/>
      <c r="G290" s="187"/>
      <c r="H290" s="187"/>
      <c r="I290" s="1"/>
      <c r="J290" s="1"/>
      <c r="K290" s="1"/>
      <c r="L290" s="1"/>
      <c r="M290" s="1"/>
      <c r="N290" s="1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87"/>
      <c r="F291" s="187"/>
      <c r="G291" s="187"/>
      <c r="H291" s="187"/>
      <c r="I291" s="1"/>
      <c r="J291" s="1"/>
      <c r="K291" s="1"/>
      <c r="L291" s="1"/>
      <c r="M291" s="1"/>
      <c r="N291" s="1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87"/>
      <c r="F292" s="187"/>
      <c r="G292" s="187"/>
      <c r="H292" s="187"/>
      <c r="I292" s="1"/>
      <c r="J292" s="1"/>
      <c r="K292" s="1"/>
      <c r="L292" s="1"/>
      <c r="M292" s="1"/>
      <c r="N292" s="1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87"/>
      <c r="F293" s="187"/>
      <c r="G293" s="187"/>
      <c r="H293" s="187"/>
      <c r="I293" s="1"/>
      <c r="J293" s="1"/>
      <c r="K293" s="1"/>
      <c r="L293" s="1"/>
      <c r="M293" s="1"/>
      <c r="N293" s="1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87"/>
      <c r="F294" s="187"/>
      <c r="G294" s="187"/>
      <c r="H294" s="187"/>
      <c r="I294" s="1"/>
      <c r="J294" s="1"/>
      <c r="K294" s="1"/>
      <c r="L294" s="1"/>
      <c r="M294" s="1"/>
      <c r="N294" s="1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87"/>
      <c r="F295" s="187"/>
      <c r="G295" s="187"/>
      <c r="H295" s="187"/>
      <c r="I295" s="1"/>
      <c r="J295" s="1"/>
      <c r="K295" s="1"/>
      <c r="L295" s="1"/>
      <c r="M295" s="1"/>
      <c r="N295" s="1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87"/>
      <c r="F296" s="187"/>
      <c r="G296" s="187"/>
      <c r="H296" s="187"/>
      <c r="I296" s="1"/>
      <c r="J296" s="1"/>
      <c r="K296" s="1"/>
      <c r="L296" s="1"/>
      <c r="M296" s="1"/>
      <c r="N296" s="1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87"/>
      <c r="F297" s="187"/>
      <c r="G297" s="187"/>
      <c r="H297" s="187"/>
      <c r="I297" s="1"/>
      <c r="J297" s="1"/>
      <c r="K297" s="1"/>
      <c r="L297" s="1"/>
      <c r="M297" s="1"/>
      <c r="N297" s="1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87"/>
      <c r="F298" s="187"/>
      <c r="G298" s="187"/>
      <c r="H298" s="187"/>
      <c r="I298" s="1"/>
      <c r="J298" s="1"/>
      <c r="K298" s="1"/>
      <c r="L298" s="1"/>
      <c r="M298" s="1"/>
      <c r="N298" s="1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87"/>
      <c r="F299" s="187"/>
      <c r="G299" s="187"/>
      <c r="H299" s="187"/>
      <c r="I299" s="1"/>
      <c r="J299" s="1"/>
      <c r="K299" s="1"/>
      <c r="L299" s="1"/>
      <c r="M299" s="1"/>
      <c r="N299" s="1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87"/>
      <c r="F300" s="187"/>
      <c r="G300" s="187"/>
      <c r="H300" s="187"/>
      <c r="I300" s="1"/>
      <c r="J300" s="1"/>
      <c r="K300" s="1"/>
      <c r="L300" s="1"/>
      <c r="M300" s="1"/>
      <c r="N300" s="1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87"/>
      <c r="F301" s="187"/>
      <c r="G301" s="187"/>
      <c r="H301" s="187"/>
      <c r="I301" s="1"/>
      <c r="J301" s="1"/>
      <c r="K301" s="1"/>
      <c r="L301" s="1"/>
      <c r="M301" s="1"/>
      <c r="N301" s="1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87"/>
      <c r="F302" s="187"/>
      <c r="G302" s="187"/>
      <c r="H302" s="187"/>
      <c r="I302" s="1"/>
      <c r="J302" s="1"/>
      <c r="K302" s="1"/>
      <c r="L302" s="1"/>
      <c r="M302" s="1"/>
      <c r="N302" s="1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87"/>
      <c r="F303" s="187"/>
      <c r="G303" s="187"/>
      <c r="H303" s="187"/>
      <c r="I303" s="1"/>
      <c r="J303" s="1"/>
      <c r="K303" s="1"/>
      <c r="L303" s="1"/>
      <c r="M303" s="1"/>
      <c r="N303" s="1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87"/>
      <c r="F304" s="187"/>
      <c r="G304" s="187"/>
      <c r="H304" s="187"/>
      <c r="I304" s="1"/>
      <c r="J304" s="1"/>
      <c r="K304" s="1"/>
      <c r="L304" s="1"/>
      <c r="M304" s="1"/>
      <c r="N304" s="1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87"/>
      <c r="F305" s="187"/>
      <c r="G305" s="187"/>
      <c r="H305" s="187"/>
      <c r="I305" s="1"/>
      <c r="J305" s="1"/>
      <c r="K305" s="1"/>
      <c r="L305" s="1"/>
      <c r="M305" s="1"/>
      <c r="N305" s="1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87"/>
      <c r="F306" s="187"/>
      <c r="G306" s="187"/>
      <c r="H306" s="187"/>
      <c r="I306" s="1"/>
      <c r="J306" s="1"/>
      <c r="K306" s="1"/>
      <c r="L306" s="1"/>
      <c r="M306" s="1"/>
      <c r="N306" s="1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87"/>
      <c r="F307" s="187"/>
      <c r="G307" s="187"/>
      <c r="H307" s="187"/>
      <c r="I307" s="1"/>
      <c r="J307" s="1"/>
      <c r="K307" s="1"/>
      <c r="L307" s="1"/>
      <c r="M307" s="1"/>
      <c r="N307" s="1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87"/>
      <c r="F308" s="187"/>
      <c r="G308" s="187"/>
      <c r="H308" s="187"/>
      <c r="I308" s="1"/>
      <c r="J308" s="1"/>
      <c r="K308" s="1"/>
      <c r="L308" s="1"/>
      <c r="M308" s="1"/>
      <c r="N308" s="1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87"/>
      <c r="F309" s="187"/>
      <c r="G309" s="187"/>
      <c r="H309" s="187"/>
      <c r="I309" s="1"/>
      <c r="J309" s="1"/>
      <c r="K309" s="1"/>
      <c r="L309" s="1"/>
      <c r="M309" s="1"/>
      <c r="N309" s="1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87"/>
      <c r="F310" s="187"/>
      <c r="G310" s="187"/>
      <c r="H310" s="187"/>
      <c r="I310" s="1"/>
      <c r="J310" s="1"/>
      <c r="K310" s="1"/>
      <c r="L310" s="1"/>
      <c r="M310" s="1"/>
      <c r="N310" s="1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87"/>
      <c r="F311" s="187"/>
      <c r="G311" s="187"/>
      <c r="H311" s="187"/>
      <c r="I311" s="1"/>
      <c r="J311" s="1"/>
      <c r="K311" s="1"/>
      <c r="L311" s="1"/>
      <c r="M311" s="1"/>
      <c r="N311" s="1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87"/>
      <c r="F312" s="187"/>
      <c r="G312" s="187"/>
      <c r="H312" s="187"/>
      <c r="I312" s="1"/>
      <c r="J312" s="1"/>
      <c r="K312" s="1"/>
      <c r="L312" s="1"/>
      <c r="M312" s="1"/>
      <c r="N312" s="1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87"/>
      <c r="F313" s="187"/>
      <c r="G313" s="187"/>
      <c r="H313" s="187"/>
      <c r="I313" s="1"/>
      <c r="J313" s="1"/>
      <c r="K313" s="1"/>
      <c r="L313" s="1"/>
      <c r="M313" s="1"/>
      <c r="N313" s="1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87"/>
      <c r="F314" s="187"/>
      <c r="G314" s="187"/>
      <c r="H314" s="187"/>
      <c r="I314" s="1"/>
      <c r="J314" s="1"/>
      <c r="K314" s="1"/>
      <c r="L314" s="1"/>
      <c r="M314" s="1"/>
      <c r="N314" s="1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87"/>
      <c r="F315" s="187"/>
      <c r="G315" s="187"/>
      <c r="H315" s="187"/>
      <c r="I315" s="1"/>
      <c r="J315" s="1"/>
      <c r="K315" s="1"/>
      <c r="L315" s="1"/>
      <c r="M315" s="1"/>
      <c r="N315" s="1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87"/>
      <c r="F316" s="187"/>
      <c r="G316" s="187"/>
      <c r="H316" s="187"/>
      <c r="I316" s="1"/>
      <c r="J316" s="1"/>
      <c r="K316" s="1"/>
      <c r="L316" s="1"/>
      <c r="M316" s="1"/>
      <c r="N316" s="1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87"/>
      <c r="F317" s="187"/>
      <c r="G317" s="187"/>
      <c r="H317" s="187"/>
      <c r="I317" s="1"/>
      <c r="J317" s="1"/>
      <c r="K317" s="1"/>
      <c r="L317" s="1"/>
      <c r="M317" s="1"/>
      <c r="N317" s="1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87"/>
      <c r="F318" s="187"/>
      <c r="G318" s="187"/>
      <c r="H318" s="187"/>
      <c r="I318" s="1"/>
      <c r="J318" s="1"/>
      <c r="K318" s="1"/>
      <c r="L318" s="1"/>
      <c r="M318" s="1"/>
      <c r="N318" s="1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87"/>
      <c r="F319" s="187"/>
      <c r="G319" s="187"/>
      <c r="H319" s="187"/>
      <c r="I319" s="1"/>
      <c r="J319" s="1"/>
      <c r="K319" s="1"/>
      <c r="L319" s="1"/>
      <c r="M319" s="1"/>
      <c r="N319" s="1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87"/>
      <c r="F320" s="187"/>
      <c r="G320" s="187"/>
      <c r="H320" s="187"/>
      <c r="I320" s="1"/>
      <c r="J320" s="1"/>
      <c r="K320" s="1"/>
      <c r="L320" s="1"/>
      <c r="M320" s="1"/>
      <c r="N320" s="1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87"/>
      <c r="F321" s="187"/>
      <c r="G321" s="187"/>
      <c r="H321" s="187"/>
      <c r="I321" s="1"/>
      <c r="J321" s="1"/>
      <c r="K321" s="1"/>
      <c r="L321" s="1"/>
      <c r="M321" s="1"/>
      <c r="N321" s="1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87"/>
      <c r="F322" s="187"/>
      <c r="G322" s="187"/>
      <c r="H322" s="187"/>
      <c r="I322" s="1"/>
      <c r="J322" s="1"/>
      <c r="K322" s="1"/>
      <c r="L322" s="1"/>
      <c r="M322" s="1"/>
      <c r="N322" s="1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87"/>
      <c r="F323" s="187"/>
      <c r="G323" s="187"/>
      <c r="H323" s="187"/>
      <c r="I323" s="1"/>
      <c r="J323" s="1"/>
      <c r="K323" s="1"/>
      <c r="L323" s="1"/>
      <c r="M323" s="1"/>
      <c r="N323" s="1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87"/>
      <c r="F324" s="187"/>
      <c r="G324" s="187"/>
      <c r="H324" s="187"/>
      <c r="I324" s="1"/>
      <c r="J324" s="1"/>
      <c r="K324" s="1"/>
      <c r="L324" s="1"/>
      <c r="M324" s="1"/>
      <c r="N324" s="1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87"/>
      <c r="F325" s="187"/>
      <c r="G325" s="187"/>
      <c r="H325" s="187"/>
      <c r="I325" s="1"/>
      <c r="J325" s="1"/>
      <c r="K325" s="1"/>
      <c r="L325" s="1"/>
      <c r="M325" s="1"/>
      <c r="N325" s="1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87"/>
      <c r="F326" s="187"/>
      <c r="G326" s="187"/>
      <c r="H326" s="187"/>
      <c r="I326" s="1"/>
      <c r="J326" s="1"/>
      <c r="K326" s="1"/>
      <c r="L326" s="1"/>
      <c r="M326" s="1"/>
      <c r="N326" s="1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87"/>
      <c r="F327" s="187"/>
      <c r="G327" s="187"/>
      <c r="H327" s="187"/>
      <c r="I327" s="1"/>
      <c r="J327" s="1"/>
      <c r="K327" s="1"/>
      <c r="L327" s="1"/>
      <c r="M327" s="1"/>
      <c r="N327" s="1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87"/>
      <c r="F328" s="187"/>
      <c r="G328" s="187"/>
      <c r="H328" s="187"/>
      <c r="I328" s="1"/>
      <c r="J328" s="1"/>
      <c r="K328" s="1"/>
      <c r="L328" s="1"/>
      <c r="M328" s="1"/>
      <c r="N328" s="1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87"/>
      <c r="F329" s="187"/>
      <c r="G329" s="187"/>
      <c r="H329" s="187"/>
      <c r="I329" s="1"/>
      <c r="J329" s="1"/>
      <c r="K329" s="1"/>
      <c r="L329" s="1"/>
      <c r="M329" s="1"/>
      <c r="N329" s="1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87"/>
      <c r="F330" s="187"/>
      <c r="G330" s="187"/>
      <c r="H330" s="187"/>
      <c r="I330" s="1"/>
      <c r="J330" s="1"/>
      <c r="K330" s="1"/>
      <c r="L330" s="1"/>
      <c r="M330" s="1"/>
      <c r="N330" s="1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87"/>
      <c r="F331" s="187"/>
      <c r="G331" s="187"/>
      <c r="H331" s="187"/>
      <c r="I331" s="1"/>
      <c r="J331" s="1"/>
      <c r="K331" s="1"/>
      <c r="L331" s="1"/>
      <c r="M331" s="1"/>
      <c r="N331" s="1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87"/>
      <c r="F332" s="187"/>
      <c r="G332" s="187"/>
      <c r="H332" s="187"/>
      <c r="I332" s="1"/>
      <c r="J332" s="1"/>
      <c r="K332" s="1"/>
      <c r="L332" s="1"/>
      <c r="M332" s="1"/>
      <c r="N332" s="1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87"/>
      <c r="F333" s="187"/>
      <c r="G333" s="187"/>
      <c r="H333" s="187"/>
      <c r="I333" s="1"/>
      <c r="J333" s="1"/>
      <c r="K333" s="1"/>
      <c r="L333" s="1"/>
      <c r="M333" s="1"/>
      <c r="N333" s="1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87"/>
      <c r="F334" s="187"/>
      <c r="G334" s="187"/>
      <c r="H334" s="187"/>
      <c r="I334" s="1"/>
      <c r="J334" s="1"/>
      <c r="K334" s="1"/>
      <c r="L334" s="1"/>
      <c r="M334" s="1"/>
      <c r="N334" s="1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87"/>
      <c r="F335" s="187"/>
      <c r="G335" s="187"/>
      <c r="H335" s="187"/>
      <c r="I335" s="1"/>
      <c r="J335" s="1"/>
      <c r="K335" s="1"/>
      <c r="L335" s="1"/>
      <c r="M335" s="1"/>
      <c r="N335" s="1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87"/>
      <c r="F336" s="187"/>
      <c r="G336" s="187"/>
      <c r="H336" s="187"/>
      <c r="I336" s="1"/>
      <c r="J336" s="1"/>
      <c r="K336" s="1"/>
      <c r="L336" s="1"/>
      <c r="M336" s="1"/>
      <c r="N336" s="1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87"/>
      <c r="F337" s="187"/>
      <c r="G337" s="187"/>
      <c r="H337" s="187"/>
      <c r="I337" s="1"/>
      <c r="J337" s="1"/>
      <c r="K337" s="1"/>
      <c r="L337" s="1"/>
      <c r="M337" s="1"/>
      <c r="N337" s="1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87"/>
      <c r="F338" s="187"/>
      <c r="G338" s="187"/>
      <c r="H338" s="187"/>
      <c r="I338" s="1"/>
      <c r="J338" s="1"/>
      <c r="K338" s="1"/>
      <c r="L338" s="1"/>
      <c r="M338" s="1"/>
      <c r="N338" s="1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87"/>
      <c r="F339" s="187"/>
      <c r="G339" s="187"/>
      <c r="H339" s="187"/>
      <c r="I339" s="1"/>
      <c r="J339" s="1"/>
      <c r="K339" s="1"/>
      <c r="L339" s="1"/>
      <c r="M339" s="1"/>
      <c r="N339" s="1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87"/>
      <c r="F340" s="187"/>
      <c r="G340" s="187"/>
      <c r="H340" s="187"/>
      <c r="I340" s="1"/>
      <c r="J340" s="1"/>
      <c r="K340" s="1"/>
      <c r="L340" s="1"/>
      <c r="M340" s="1"/>
      <c r="N340" s="1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87"/>
      <c r="F341" s="187"/>
      <c r="G341" s="187"/>
      <c r="H341" s="187"/>
      <c r="I341" s="1"/>
      <c r="J341" s="1"/>
      <c r="K341" s="1"/>
      <c r="L341" s="1"/>
      <c r="M341" s="1"/>
      <c r="N341" s="1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87"/>
      <c r="F342" s="187"/>
      <c r="G342" s="187"/>
      <c r="H342" s="187"/>
      <c r="I342" s="1"/>
      <c r="J342" s="1"/>
      <c r="K342" s="1"/>
      <c r="L342" s="1"/>
      <c r="M342" s="1"/>
      <c r="N342" s="1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87"/>
      <c r="F343" s="187"/>
      <c r="G343" s="187"/>
      <c r="H343" s="187"/>
      <c r="I343" s="1"/>
      <c r="J343" s="1"/>
      <c r="K343" s="1"/>
      <c r="L343" s="1"/>
      <c r="M343" s="1"/>
      <c r="N343" s="1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87"/>
      <c r="F344" s="187"/>
      <c r="G344" s="187"/>
      <c r="H344" s="187"/>
      <c r="I344" s="1"/>
      <c r="J344" s="1"/>
      <c r="K344" s="1"/>
      <c r="L344" s="1"/>
      <c r="M344" s="1"/>
      <c r="N344" s="1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87"/>
      <c r="F345" s="187"/>
      <c r="G345" s="187"/>
      <c r="H345" s="187"/>
      <c r="I345" s="1"/>
      <c r="J345" s="1"/>
      <c r="K345" s="1"/>
      <c r="L345" s="1"/>
      <c r="M345" s="1"/>
      <c r="N345" s="1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87"/>
      <c r="F346" s="187"/>
      <c r="G346" s="187"/>
      <c r="H346" s="187"/>
      <c r="I346" s="1"/>
      <c r="J346" s="1"/>
      <c r="K346" s="1"/>
      <c r="L346" s="1"/>
      <c r="M346" s="1"/>
      <c r="N346" s="1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87"/>
      <c r="F347" s="187"/>
      <c r="G347" s="187"/>
      <c r="H347" s="187"/>
      <c r="I347" s="1"/>
      <c r="J347" s="1"/>
      <c r="K347" s="1"/>
      <c r="L347" s="1"/>
      <c r="M347" s="1"/>
      <c r="N347" s="1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87"/>
      <c r="F348" s="187"/>
      <c r="G348" s="187"/>
      <c r="H348" s="187"/>
      <c r="I348" s="1"/>
      <c r="J348" s="1"/>
      <c r="K348" s="1"/>
      <c r="L348" s="1"/>
      <c r="M348" s="1"/>
      <c r="N348" s="1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87"/>
      <c r="F349" s="187"/>
      <c r="G349" s="187"/>
      <c r="H349" s="187"/>
      <c r="I349" s="1"/>
      <c r="J349" s="1"/>
      <c r="K349" s="1"/>
      <c r="L349" s="1"/>
      <c r="M349" s="1"/>
      <c r="N349" s="1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87"/>
      <c r="F350" s="187"/>
      <c r="G350" s="187"/>
      <c r="H350" s="187"/>
      <c r="I350" s="1"/>
      <c r="J350" s="1"/>
      <c r="K350" s="1"/>
      <c r="L350" s="1"/>
      <c r="M350" s="1"/>
      <c r="N350" s="1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87"/>
      <c r="F351" s="187"/>
      <c r="G351" s="187"/>
      <c r="H351" s="187"/>
      <c r="I351" s="1"/>
      <c r="J351" s="1"/>
      <c r="K351" s="1"/>
      <c r="L351" s="1"/>
      <c r="M351" s="1"/>
      <c r="N351" s="1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87"/>
      <c r="F352" s="187"/>
      <c r="G352" s="187"/>
      <c r="H352" s="187"/>
      <c r="I352" s="1"/>
      <c r="J352" s="1"/>
      <c r="K352" s="1"/>
      <c r="L352" s="1"/>
      <c r="M352" s="1"/>
      <c r="N352" s="1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87"/>
      <c r="F353" s="187"/>
      <c r="G353" s="187"/>
      <c r="H353" s="187"/>
      <c r="I353" s="1"/>
      <c r="J353" s="1"/>
      <c r="K353" s="1"/>
      <c r="L353" s="1"/>
      <c r="M353" s="1"/>
      <c r="N353" s="1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87"/>
      <c r="F354" s="187"/>
      <c r="G354" s="187"/>
      <c r="H354" s="187"/>
      <c r="I354" s="1"/>
      <c r="J354" s="1"/>
      <c r="K354" s="1"/>
      <c r="L354" s="1"/>
      <c r="M354" s="1"/>
      <c r="N354" s="1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87"/>
      <c r="F355" s="187"/>
      <c r="G355" s="187"/>
      <c r="H355" s="187"/>
      <c r="I355" s="1"/>
      <c r="J355" s="1"/>
      <c r="K355" s="1"/>
      <c r="L355" s="1"/>
      <c r="M355" s="1"/>
      <c r="N355" s="1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87"/>
      <c r="F356" s="187"/>
      <c r="G356" s="187"/>
      <c r="H356" s="187"/>
      <c r="I356" s="1"/>
      <c r="J356" s="1"/>
      <c r="K356" s="1"/>
      <c r="L356" s="1"/>
      <c r="M356" s="1"/>
      <c r="N356" s="1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87"/>
      <c r="F357" s="187"/>
      <c r="G357" s="187"/>
      <c r="H357" s="187"/>
      <c r="I357" s="1"/>
      <c r="J357" s="1"/>
      <c r="K357" s="1"/>
      <c r="L357" s="1"/>
      <c r="M357" s="1"/>
      <c r="N357" s="1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87"/>
      <c r="F358" s="187"/>
      <c r="G358" s="187"/>
      <c r="H358" s="187"/>
      <c r="I358" s="1"/>
      <c r="J358" s="1"/>
      <c r="K358" s="1"/>
      <c r="L358" s="1"/>
      <c r="M358" s="1"/>
      <c r="N358" s="1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87"/>
      <c r="F359" s="187"/>
      <c r="G359" s="187"/>
      <c r="H359" s="187"/>
      <c r="I359" s="1"/>
      <c r="J359" s="1"/>
      <c r="K359" s="1"/>
      <c r="L359" s="1"/>
      <c r="M359" s="1"/>
      <c r="N359" s="1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87"/>
      <c r="F360" s="187"/>
      <c r="G360" s="187"/>
      <c r="H360" s="187"/>
      <c r="I360" s="1"/>
      <c r="J360" s="1"/>
      <c r="K360" s="1"/>
      <c r="L360" s="1"/>
      <c r="M360" s="1"/>
      <c r="N360" s="1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87"/>
      <c r="F361" s="187"/>
      <c r="G361" s="187"/>
      <c r="H361" s="187"/>
      <c r="I361" s="1"/>
      <c r="J361" s="1"/>
      <c r="K361" s="1"/>
      <c r="L361" s="1"/>
      <c r="M361" s="1"/>
      <c r="N361" s="1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87"/>
      <c r="F362" s="187"/>
      <c r="G362" s="187"/>
      <c r="H362" s="187"/>
      <c r="I362" s="1"/>
      <c r="J362" s="1"/>
      <c r="K362" s="1"/>
      <c r="L362" s="1"/>
      <c r="M362" s="1"/>
      <c r="N362" s="1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87"/>
      <c r="F363" s="187"/>
      <c r="G363" s="187"/>
      <c r="H363" s="187"/>
      <c r="I363" s="1"/>
      <c r="J363" s="1"/>
      <c r="K363" s="1"/>
      <c r="L363" s="1"/>
      <c r="M363" s="1"/>
      <c r="N363" s="1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87"/>
      <c r="F364" s="187"/>
      <c r="G364" s="187"/>
      <c r="H364" s="187"/>
      <c r="I364" s="1"/>
      <c r="J364" s="1"/>
      <c r="K364" s="1"/>
      <c r="L364" s="1"/>
      <c r="M364" s="1"/>
      <c r="N364" s="1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87"/>
      <c r="F365" s="187"/>
      <c r="G365" s="187"/>
      <c r="H365" s="187"/>
      <c r="I365" s="1"/>
      <c r="J365" s="1"/>
      <c r="K365" s="1"/>
      <c r="L365" s="1"/>
      <c r="M365" s="1"/>
      <c r="N365" s="1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87"/>
      <c r="F366" s="187"/>
      <c r="G366" s="187"/>
      <c r="H366" s="187"/>
      <c r="I366" s="1"/>
      <c r="J366" s="1"/>
      <c r="K366" s="1"/>
      <c r="L366" s="1"/>
      <c r="M366" s="1"/>
      <c r="N366" s="1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87"/>
      <c r="F367" s="187"/>
      <c r="G367" s="187"/>
      <c r="H367" s="187"/>
      <c r="I367" s="1"/>
      <c r="J367" s="1"/>
      <c r="K367" s="1"/>
      <c r="L367" s="1"/>
      <c r="M367" s="1"/>
      <c r="N367" s="1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87"/>
      <c r="F368" s="187"/>
      <c r="G368" s="187"/>
      <c r="H368" s="187"/>
      <c r="I368" s="1"/>
      <c r="J368" s="1"/>
      <c r="K368" s="1"/>
      <c r="L368" s="1"/>
      <c r="M368" s="1"/>
      <c r="N368" s="1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87"/>
      <c r="F369" s="187"/>
      <c r="G369" s="187"/>
      <c r="H369" s="187"/>
      <c r="I369" s="1"/>
      <c r="J369" s="1"/>
      <c r="K369" s="1"/>
      <c r="L369" s="1"/>
      <c r="M369" s="1"/>
      <c r="N369" s="1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87"/>
      <c r="F370" s="187"/>
      <c r="G370" s="187"/>
      <c r="H370" s="187"/>
      <c r="I370" s="1"/>
      <c r="J370" s="1"/>
      <c r="K370" s="1"/>
      <c r="L370" s="1"/>
      <c r="M370" s="1"/>
      <c r="N370" s="1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87"/>
      <c r="F371" s="187"/>
      <c r="G371" s="187"/>
      <c r="H371" s="187"/>
      <c r="I371" s="1"/>
      <c r="J371" s="1"/>
      <c r="K371" s="1"/>
      <c r="L371" s="1"/>
      <c r="M371" s="1"/>
      <c r="N371" s="1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87"/>
      <c r="F372" s="187"/>
      <c r="G372" s="187"/>
      <c r="H372" s="187"/>
      <c r="I372" s="1"/>
      <c r="J372" s="1"/>
      <c r="K372" s="1"/>
      <c r="L372" s="1"/>
      <c r="M372" s="1"/>
      <c r="N372" s="1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87"/>
      <c r="F373" s="187"/>
      <c r="G373" s="187"/>
      <c r="H373" s="187"/>
      <c r="I373" s="1"/>
      <c r="J373" s="1"/>
      <c r="K373" s="1"/>
      <c r="L373" s="1"/>
      <c r="M373" s="1"/>
      <c r="N373" s="1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87"/>
      <c r="F374" s="187"/>
      <c r="G374" s="187"/>
      <c r="H374" s="187"/>
      <c r="I374" s="1"/>
      <c r="J374" s="1"/>
      <c r="K374" s="1"/>
      <c r="L374" s="1"/>
      <c r="M374" s="1"/>
      <c r="N374" s="1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87"/>
      <c r="F375" s="187"/>
      <c r="G375" s="187"/>
      <c r="H375" s="187"/>
      <c r="I375" s="1"/>
      <c r="J375" s="1"/>
      <c r="K375" s="1"/>
      <c r="L375" s="1"/>
      <c r="M375" s="1"/>
      <c r="N375" s="1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87"/>
      <c r="F376" s="187"/>
      <c r="G376" s="187"/>
      <c r="H376" s="187"/>
      <c r="I376" s="1"/>
      <c r="J376" s="1"/>
      <c r="K376" s="1"/>
      <c r="L376" s="1"/>
      <c r="M376" s="1"/>
      <c r="N376" s="1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87"/>
      <c r="F377" s="187"/>
      <c r="G377" s="187"/>
      <c r="H377" s="187"/>
      <c r="I377" s="1"/>
      <c r="J377" s="1"/>
      <c r="K377" s="1"/>
      <c r="L377" s="1"/>
      <c r="M377" s="1"/>
      <c r="N377" s="1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87"/>
      <c r="F378" s="187"/>
      <c r="G378" s="187"/>
      <c r="H378" s="187"/>
      <c r="I378" s="1"/>
      <c r="J378" s="1"/>
      <c r="K378" s="1"/>
      <c r="L378" s="1"/>
      <c r="M378" s="1"/>
      <c r="N378" s="1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87"/>
      <c r="F379" s="187"/>
      <c r="G379" s="187"/>
      <c r="H379" s="187"/>
      <c r="I379" s="1"/>
      <c r="J379" s="1"/>
      <c r="K379" s="1"/>
      <c r="L379" s="1"/>
      <c r="M379" s="1"/>
      <c r="N379" s="1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87"/>
      <c r="F380" s="187"/>
      <c r="G380" s="187"/>
      <c r="H380" s="187"/>
      <c r="I380" s="1"/>
      <c r="J380" s="1"/>
      <c r="K380" s="1"/>
      <c r="L380" s="1"/>
      <c r="M380" s="1"/>
      <c r="N380" s="1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87"/>
      <c r="F381" s="187"/>
      <c r="G381" s="187"/>
      <c r="H381" s="187"/>
      <c r="I381" s="1"/>
      <c r="J381" s="1"/>
      <c r="K381" s="1"/>
      <c r="L381" s="1"/>
      <c r="M381" s="1"/>
      <c r="N381" s="1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87"/>
      <c r="F382" s="187"/>
      <c r="G382" s="187"/>
      <c r="H382" s="187"/>
      <c r="I382" s="1"/>
      <c r="J382" s="1"/>
      <c r="K382" s="1"/>
      <c r="L382" s="1"/>
      <c r="M382" s="1"/>
      <c r="N382" s="1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87"/>
      <c r="F383" s="187"/>
      <c r="G383" s="187"/>
      <c r="H383" s="187"/>
      <c r="I383" s="1"/>
      <c r="J383" s="1"/>
      <c r="K383" s="1"/>
      <c r="L383" s="1"/>
      <c r="M383" s="1"/>
      <c r="N383" s="1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87"/>
      <c r="F384" s="187"/>
      <c r="G384" s="187"/>
      <c r="H384" s="187"/>
      <c r="I384" s="1"/>
      <c r="J384" s="1"/>
      <c r="K384" s="1"/>
      <c r="L384" s="1"/>
      <c r="M384" s="1"/>
      <c r="N384" s="1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87"/>
      <c r="F385" s="187"/>
      <c r="G385" s="187"/>
      <c r="H385" s="187"/>
      <c r="I385" s="1"/>
      <c r="J385" s="1"/>
      <c r="K385" s="1"/>
      <c r="L385" s="1"/>
      <c r="M385" s="1"/>
      <c r="N385" s="1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87"/>
      <c r="F386" s="187"/>
      <c r="G386" s="187"/>
      <c r="H386" s="187"/>
      <c r="I386" s="1"/>
      <c r="J386" s="1"/>
      <c r="K386" s="1"/>
      <c r="L386" s="1"/>
      <c r="M386" s="1"/>
      <c r="N386" s="1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87"/>
      <c r="F387" s="187"/>
      <c r="G387" s="187"/>
      <c r="H387" s="187"/>
      <c r="I387" s="1"/>
      <c r="J387" s="1"/>
      <c r="K387" s="1"/>
      <c r="L387" s="1"/>
      <c r="M387" s="1"/>
      <c r="N387" s="1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87"/>
      <c r="F388" s="187"/>
      <c r="G388" s="187"/>
      <c r="H388" s="187"/>
      <c r="I388" s="1"/>
      <c r="J388" s="1"/>
      <c r="K388" s="1"/>
      <c r="L388" s="1"/>
      <c r="M388" s="1"/>
      <c r="N388" s="1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87"/>
      <c r="F389" s="187"/>
      <c r="G389" s="187"/>
      <c r="H389" s="187"/>
      <c r="I389" s="1"/>
      <c r="J389" s="1"/>
      <c r="K389" s="1"/>
      <c r="L389" s="1"/>
      <c r="M389" s="1"/>
      <c r="N389" s="1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87"/>
      <c r="F390" s="187"/>
      <c r="G390" s="187"/>
      <c r="H390" s="187"/>
      <c r="I390" s="1"/>
      <c r="J390" s="1"/>
      <c r="K390" s="1"/>
      <c r="L390" s="1"/>
      <c r="M390" s="1"/>
      <c r="N390" s="1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87"/>
      <c r="F391" s="187"/>
      <c r="G391" s="187"/>
      <c r="H391" s="187"/>
      <c r="I391" s="1"/>
      <c r="J391" s="1"/>
      <c r="K391" s="1"/>
      <c r="L391" s="1"/>
      <c r="M391" s="1"/>
      <c r="N391" s="1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87"/>
      <c r="F392" s="187"/>
      <c r="G392" s="187"/>
      <c r="H392" s="187"/>
      <c r="I392" s="1"/>
      <c r="J392" s="1"/>
      <c r="K392" s="1"/>
      <c r="L392" s="1"/>
      <c r="M392" s="1"/>
      <c r="N392" s="1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87"/>
      <c r="F393" s="187"/>
      <c r="G393" s="187"/>
      <c r="H393" s="187"/>
      <c r="I393" s="1"/>
      <c r="J393" s="1"/>
      <c r="K393" s="1"/>
      <c r="L393" s="1"/>
      <c r="M393" s="1"/>
      <c r="N393" s="1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87"/>
      <c r="F394" s="187"/>
      <c r="G394" s="187"/>
      <c r="H394" s="187"/>
      <c r="I394" s="1"/>
      <c r="J394" s="1"/>
      <c r="K394" s="1"/>
      <c r="L394" s="1"/>
      <c r="M394" s="1"/>
      <c r="N394" s="1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87"/>
      <c r="F395" s="187"/>
      <c r="G395" s="187"/>
      <c r="H395" s="187"/>
      <c r="I395" s="1"/>
      <c r="J395" s="1"/>
      <c r="K395" s="1"/>
      <c r="L395" s="1"/>
      <c r="M395" s="1"/>
      <c r="N395" s="1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87"/>
      <c r="F396" s="187"/>
      <c r="G396" s="187"/>
      <c r="H396" s="187"/>
      <c r="I396" s="1"/>
      <c r="J396" s="1"/>
      <c r="K396" s="1"/>
      <c r="L396" s="1"/>
      <c r="M396" s="1"/>
      <c r="N396" s="1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87"/>
      <c r="F397" s="187"/>
      <c r="G397" s="187"/>
      <c r="H397" s="187"/>
      <c r="I397" s="1"/>
      <c r="J397" s="1"/>
      <c r="K397" s="1"/>
      <c r="L397" s="1"/>
      <c r="M397" s="1"/>
      <c r="N397" s="1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87"/>
      <c r="F398" s="187"/>
      <c r="G398" s="187"/>
      <c r="H398" s="187"/>
      <c r="I398" s="1"/>
      <c r="J398" s="1"/>
      <c r="K398" s="1"/>
      <c r="L398" s="1"/>
      <c r="M398" s="1"/>
      <c r="N398" s="1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87"/>
      <c r="F399" s="187"/>
      <c r="G399" s="187"/>
      <c r="H399" s="187"/>
      <c r="I399" s="1"/>
      <c r="J399" s="1"/>
      <c r="K399" s="1"/>
      <c r="L399" s="1"/>
      <c r="M399" s="1"/>
      <c r="N399" s="1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87"/>
      <c r="F400" s="187"/>
      <c r="G400" s="187"/>
      <c r="H400" s="187"/>
      <c r="I400" s="1"/>
      <c r="J400" s="1"/>
      <c r="K400" s="1"/>
      <c r="L400" s="1"/>
      <c r="M400" s="1"/>
      <c r="N400" s="1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87"/>
      <c r="F401" s="187"/>
      <c r="G401" s="187"/>
      <c r="H401" s="187"/>
      <c r="I401" s="1"/>
      <c r="J401" s="1"/>
      <c r="K401" s="1"/>
      <c r="L401" s="1"/>
      <c r="M401" s="1"/>
      <c r="N401" s="1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87"/>
      <c r="F402" s="187"/>
      <c r="G402" s="187"/>
      <c r="H402" s="187"/>
      <c r="I402" s="1"/>
      <c r="J402" s="1"/>
      <c r="K402" s="1"/>
      <c r="L402" s="1"/>
      <c r="M402" s="1"/>
      <c r="N402" s="1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87"/>
      <c r="F403" s="187"/>
      <c r="G403" s="187"/>
      <c r="H403" s="187"/>
      <c r="I403" s="1"/>
      <c r="J403" s="1"/>
      <c r="K403" s="1"/>
      <c r="L403" s="1"/>
      <c r="M403" s="1"/>
      <c r="N403" s="1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87"/>
      <c r="F404" s="187"/>
      <c r="G404" s="187"/>
      <c r="H404" s="187"/>
      <c r="I404" s="1"/>
      <c r="J404" s="1"/>
      <c r="K404" s="1"/>
      <c r="L404" s="1"/>
      <c r="M404" s="1"/>
      <c r="N404" s="1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87"/>
      <c r="F405" s="187"/>
      <c r="G405" s="187"/>
      <c r="H405" s="187"/>
      <c r="I405" s="1"/>
      <c r="J405" s="1"/>
      <c r="K405" s="1"/>
      <c r="L405" s="1"/>
      <c r="M405" s="1"/>
      <c r="N405" s="1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87"/>
      <c r="F406" s="187"/>
      <c r="G406" s="187"/>
      <c r="H406" s="187"/>
      <c r="I406" s="1"/>
      <c r="J406" s="1"/>
      <c r="K406" s="1"/>
      <c r="L406" s="1"/>
      <c r="M406" s="1"/>
      <c r="N406" s="1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87"/>
      <c r="F407" s="187"/>
      <c r="G407" s="187"/>
      <c r="H407" s="187"/>
      <c r="I407" s="1"/>
      <c r="J407" s="1"/>
      <c r="K407" s="1"/>
      <c r="L407" s="1"/>
      <c r="M407" s="1"/>
      <c r="N407" s="1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87"/>
      <c r="F408" s="187"/>
      <c r="G408" s="187"/>
      <c r="H408" s="187"/>
      <c r="I408" s="1"/>
      <c r="J408" s="1"/>
      <c r="K408" s="1"/>
      <c r="L408" s="1"/>
      <c r="M408" s="1"/>
      <c r="N408" s="1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87"/>
      <c r="F409" s="187"/>
      <c r="G409" s="187"/>
      <c r="H409" s="187"/>
      <c r="I409" s="1"/>
      <c r="J409" s="1"/>
      <c r="K409" s="1"/>
      <c r="L409" s="1"/>
      <c r="M409" s="1"/>
      <c r="N409" s="1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87"/>
      <c r="F410" s="187"/>
      <c r="G410" s="187"/>
      <c r="H410" s="187"/>
      <c r="I410" s="1"/>
      <c r="J410" s="1"/>
      <c r="K410" s="1"/>
      <c r="L410" s="1"/>
      <c r="M410" s="1"/>
      <c r="N410" s="1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87"/>
      <c r="F411" s="187"/>
      <c r="G411" s="187"/>
      <c r="H411" s="187"/>
      <c r="I411" s="1"/>
      <c r="J411" s="1"/>
      <c r="K411" s="1"/>
      <c r="L411" s="1"/>
      <c r="M411" s="1"/>
      <c r="N411" s="1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87"/>
      <c r="F412" s="187"/>
      <c r="G412" s="187"/>
      <c r="H412" s="187"/>
      <c r="I412" s="1"/>
      <c r="J412" s="1"/>
      <c r="K412" s="1"/>
      <c r="L412" s="1"/>
      <c r="M412" s="1"/>
      <c r="N412" s="1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87"/>
      <c r="F413" s="187"/>
      <c r="G413" s="187"/>
      <c r="H413" s="187"/>
      <c r="I413" s="1"/>
      <c r="J413" s="1"/>
      <c r="K413" s="1"/>
      <c r="L413" s="1"/>
      <c r="M413" s="1"/>
      <c r="N413" s="1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87"/>
      <c r="F414" s="187"/>
      <c r="G414" s="187"/>
      <c r="H414" s="187"/>
      <c r="I414" s="1"/>
      <c r="J414" s="1"/>
      <c r="K414" s="1"/>
      <c r="L414" s="1"/>
      <c r="M414" s="1"/>
      <c r="N414" s="1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87"/>
      <c r="F415" s="187"/>
      <c r="G415" s="187"/>
      <c r="H415" s="187"/>
      <c r="I415" s="1"/>
      <c r="J415" s="1"/>
      <c r="K415" s="1"/>
      <c r="L415" s="1"/>
      <c r="M415" s="1"/>
      <c r="N415" s="1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87"/>
      <c r="F416" s="187"/>
      <c r="G416" s="187"/>
      <c r="H416" s="187"/>
      <c r="I416" s="1"/>
      <c r="J416" s="1"/>
      <c r="K416" s="1"/>
      <c r="L416" s="1"/>
      <c r="M416" s="1"/>
      <c r="N416" s="1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87"/>
      <c r="F417" s="187"/>
      <c r="G417" s="187"/>
      <c r="H417" s="187"/>
      <c r="I417" s="1"/>
      <c r="J417" s="1"/>
      <c r="K417" s="1"/>
      <c r="L417" s="1"/>
      <c r="M417" s="1"/>
      <c r="N417" s="1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87"/>
      <c r="F418" s="187"/>
      <c r="G418" s="187"/>
      <c r="H418" s="187"/>
      <c r="I418" s="1"/>
      <c r="J418" s="1"/>
      <c r="K418" s="1"/>
      <c r="L418" s="1"/>
      <c r="M418" s="1"/>
      <c r="N418" s="1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87"/>
      <c r="F419" s="187"/>
      <c r="G419" s="187"/>
      <c r="H419" s="187"/>
      <c r="I419" s="1"/>
      <c r="J419" s="1"/>
      <c r="K419" s="1"/>
      <c r="L419" s="1"/>
      <c r="M419" s="1"/>
      <c r="N419" s="1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87"/>
      <c r="F420" s="187"/>
      <c r="G420" s="187"/>
      <c r="H420" s="187"/>
      <c r="I420" s="1"/>
      <c r="J420" s="1"/>
      <c r="K420" s="1"/>
      <c r="L420" s="1"/>
      <c r="M420" s="1"/>
      <c r="N420" s="1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87"/>
      <c r="F421" s="187"/>
      <c r="G421" s="187"/>
      <c r="H421" s="187"/>
      <c r="I421" s="1"/>
      <c r="J421" s="1"/>
      <c r="K421" s="1"/>
      <c r="L421" s="1"/>
      <c r="M421" s="1"/>
      <c r="N421" s="1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87"/>
      <c r="F422" s="187"/>
      <c r="G422" s="187"/>
      <c r="H422" s="187"/>
      <c r="I422" s="1"/>
      <c r="J422" s="1"/>
      <c r="K422" s="1"/>
      <c r="L422" s="1"/>
      <c r="M422" s="1"/>
      <c r="N422" s="1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87"/>
      <c r="F423" s="187"/>
      <c r="G423" s="187"/>
      <c r="H423" s="187"/>
      <c r="I423" s="1"/>
      <c r="J423" s="1"/>
      <c r="K423" s="1"/>
      <c r="L423" s="1"/>
      <c r="M423" s="1"/>
      <c r="N423" s="1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87"/>
      <c r="F424" s="187"/>
      <c r="G424" s="187"/>
      <c r="H424" s="187"/>
      <c r="I424" s="1"/>
      <c r="J424" s="1"/>
      <c r="K424" s="1"/>
      <c r="L424" s="1"/>
      <c r="M424" s="1"/>
      <c r="N424" s="1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87"/>
      <c r="F425" s="187"/>
      <c r="G425" s="187"/>
      <c r="H425" s="187"/>
      <c r="I425" s="1"/>
      <c r="J425" s="1"/>
      <c r="K425" s="1"/>
      <c r="L425" s="1"/>
      <c r="M425" s="1"/>
      <c r="N425" s="1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87"/>
      <c r="F426" s="187"/>
      <c r="G426" s="187"/>
      <c r="H426" s="187"/>
      <c r="I426" s="1"/>
      <c r="J426" s="1"/>
      <c r="K426" s="1"/>
      <c r="L426" s="1"/>
      <c r="M426" s="1"/>
      <c r="N426" s="1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87"/>
      <c r="F427" s="187"/>
      <c r="G427" s="187"/>
      <c r="H427" s="187"/>
      <c r="I427" s="1"/>
      <c r="J427" s="1"/>
      <c r="K427" s="1"/>
      <c r="L427" s="1"/>
      <c r="M427" s="1"/>
      <c r="N427" s="1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87"/>
      <c r="F428" s="187"/>
      <c r="G428" s="187"/>
      <c r="H428" s="187"/>
      <c r="I428" s="1"/>
      <c r="J428" s="1"/>
      <c r="K428" s="1"/>
      <c r="L428" s="1"/>
      <c r="M428" s="1"/>
      <c r="N428" s="1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87"/>
      <c r="F429" s="187"/>
      <c r="G429" s="187"/>
      <c r="H429" s="187"/>
      <c r="I429" s="1"/>
      <c r="J429" s="1"/>
      <c r="K429" s="1"/>
      <c r="L429" s="1"/>
      <c r="M429" s="1"/>
      <c r="N429" s="1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87"/>
      <c r="F430" s="187"/>
      <c r="G430" s="187"/>
      <c r="H430" s="187"/>
      <c r="I430" s="1"/>
      <c r="J430" s="1"/>
      <c r="K430" s="1"/>
      <c r="L430" s="1"/>
      <c r="M430" s="1"/>
      <c r="N430" s="1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87"/>
      <c r="F431" s="187"/>
      <c r="G431" s="187"/>
      <c r="H431" s="187"/>
      <c r="I431" s="1"/>
      <c r="J431" s="1"/>
      <c r="K431" s="1"/>
      <c r="L431" s="1"/>
      <c r="M431" s="1"/>
      <c r="N431" s="1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87"/>
      <c r="F432" s="187"/>
      <c r="G432" s="187"/>
      <c r="H432" s="187"/>
      <c r="I432" s="1"/>
      <c r="J432" s="1"/>
      <c r="K432" s="1"/>
      <c r="L432" s="1"/>
      <c r="M432" s="1"/>
      <c r="N432" s="1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87"/>
      <c r="F433" s="187"/>
      <c r="G433" s="187"/>
      <c r="H433" s="187"/>
      <c r="I433" s="1"/>
      <c r="J433" s="1"/>
      <c r="K433" s="1"/>
      <c r="L433" s="1"/>
      <c r="M433" s="1"/>
      <c r="N433" s="1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87"/>
      <c r="F434" s="187"/>
      <c r="G434" s="187"/>
      <c r="H434" s="187"/>
      <c r="I434" s="1"/>
      <c r="J434" s="1"/>
      <c r="K434" s="1"/>
      <c r="L434" s="1"/>
      <c r="M434" s="1"/>
      <c r="N434" s="1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87"/>
      <c r="F435" s="187"/>
      <c r="G435" s="187"/>
      <c r="H435" s="187"/>
      <c r="I435" s="1"/>
      <c r="J435" s="1"/>
      <c r="K435" s="1"/>
      <c r="L435" s="1"/>
      <c r="M435" s="1"/>
      <c r="N435" s="1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87"/>
      <c r="F436" s="187"/>
      <c r="G436" s="187"/>
      <c r="H436" s="187"/>
      <c r="I436" s="1"/>
      <c r="J436" s="1"/>
      <c r="K436" s="1"/>
      <c r="L436" s="1"/>
      <c r="M436" s="1"/>
      <c r="N436" s="1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87"/>
      <c r="F437" s="187"/>
      <c r="G437" s="187"/>
      <c r="H437" s="187"/>
      <c r="I437" s="1"/>
      <c r="J437" s="1"/>
      <c r="K437" s="1"/>
      <c r="L437" s="1"/>
      <c r="M437" s="1"/>
      <c r="N437" s="1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87"/>
      <c r="F438" s="187"/>
      <c r="G438" s="187"/>
      <c r="H438" s="187"/>
      <c r="I438" s="1"/>
      <c r="J438" s="1"/>
      <c r="K438" s="1"/>
      <c r="L438" s="1"/>
      <c r="M438" s="1"/>
      <c r="N438" s="1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87"/>
      <c r="F439" s="187"/>
      <c r="G439" s="187"/>
      <c r="H439" s="187"/>
      <c r="I439" s="1"/>
      <c r="J439" s="1"/>
      <c r="K439" s="1"/>
      <c r="L439" s="1"/>
      <c r="M439" s="1"/>
      <c r="N439" s="1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87"/>
      <c r="F440" s="187"/>
      <c r="G440" s="187"/>
      <c r="H440" s="187"/>
      <c r="I440" s="1"/>
      <c r="J440" s="1"/>
      <c r="K440" s="1"/>
      <c r="L440" s="1"/>
      <c r="M440" s="1"/>
      <c r="N440" s="1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87"/>
      <c r="F441" s="187"/>
      <c r="G441" s="187"/>
      <c r="H441" s="187"/>
      <c r="I441" s="1"/>
      <c r="J441" s="1"/>
      <c r="K441" s="1"/>
      <c r="L441" s="1"/>
      <c r="M441" s="1"/>
      <c r="N441" s="1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87"/>
      <c r="F442" s="187"/>
      <c r="G442" s="187"/>
      <c r="H442" s="187"/>
      <c r="I442" s="1"/>
      <c r="J442" s="1"/>
      <c r="K442" s="1"/>
      <c r="L442" s="1"/>
      <c r="M442" s="1"/>
      <c r="N442" s="1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87"/>
      <c r="F443" s="187"/>
      <c r="G443" s="187"/>
      <c r="H443" s="187"/>
      <c r="I443" s="1"/>
      <c r="J443" s="1"/>
      <c r="K443" s="1"/>
      <c r="L443" s="1"/>
      <c r="M443" s="1"/>
      <c r="N443" s="1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87"/>
      <c r="F444" s="187"/>
      <c r="G444" s="187"/>
      <c r="H444" s="187"/>
      <c r="I444" s="1"/>
      <c r="J444" s="1"/>
      <c r="K444" s="1"/>
      <c r="L444" s="1"/>
      <c r="M444" s="1"/>
      <c r="N444" s="1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87"/>
      <c r="F445" s="187"/>
      <c r="G445" s="187"/>
      <c r="H445" s="187"/>
      <c r="I445" s="1"/>
      <c r="J445" s="1"/>
      <c r="K445" s="1"/>
      <c r="L445" s="1"/>
      <c r="M445" s="1"/>
      <c r="N445" s="1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87"/>
      <c r="F446" s="187"/>
      <c r="G446" s="187"/>
      <c r="H446" s="187"/>
      <c r="I446" s="1"/>
      <c r="J446" s="1"/>
      <c r="K446" s="1"/>
      <c r="L446" s="1"/>
      <c r="M446" s="1"/>
      <c r="N446" s="1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87"/>
      <c r="F447" s="187"/>
      <c r="G447" s="187"/>
      <c r="H447" s="187"/>
      <c r="I447" s="1"/>
      <c r="J447" s="1"/>
      <c r="K447" s="1"/>
      <c r="L447" s="1"/>
      <c r="M447" s="1"/>
      <c r="N447" s="1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87"/>
      <c r="F448" s="187"/>
      <c r="G448" s="187"/>
      <c r="H448" s="187"/>
      <c r="I448" s="1"/>
      <c r="J448" s="1"/>
      <c r="K448" s="1"/>
      <c r="L448" s="1"/>
      <c r="M448" s="1"/>
      <c r="N448" s="1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87"/>
      <c r="F449" s="187"/>
      <c r="G449" s="187"/>
      <c r="H449" s="187"/>
      <c r="I449" s="1"/>
      <c r="J449" s="1"/>
      <c r="K449" s="1"/>
      <c r="L449" s="1"/>
      <c r="M449" s="1"/>
      <c r="N449" s="1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87"/>
      <c r="F450" s="187"/>
      <c r="G450" s="187"/>
      <c r="H450" s="187"/>
      <c r="I450" s="1"/>
      <c r="J450" s="1"/>
      <c r="K450" s="1"/>
      <c r="L450" s="1"/>
      <c r="M450" s="1"/>
      <c r="N450" s="1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87"/>
      <c r="F451" s="187"/>
      <c r="G451" s="187"/>
      <c r="H451" s="187"/>
      <c r="I451" s="1"/>
      <c r="J451" s="1"/>
      <c r="K451" s="1"/>
      <c r="L451" s="1"/>
      <c r="M451" s="1"/>
      <c r="N451" s="1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87"/>
      <c r="F452" s="187"/>
      <c r="G452" s="187"/>
      <c r="H452" s="187"/>
      <c r="I452" s="1"/>
      <c r="J452" s="1"/>
      <c r="K452" s="1"/>
      <c r="L452" s="1"/>
      <c r="M452" s="1"/>
      <c r="N452" s="1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87"/>
      <c r="F453" s="187"/>
      <c r="G453" s="187"/>
      <c r="H453" s="187"/>
      <c r="I453" s="1"/>
      <c r="J453" s="1"/>
      <c r="K453" s="1"/>
      <c r="L453" s="1"/>
      <c r="M453" s="1"/>
      <c r="N453" s="1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87"/>
      <c r="F454" s="187"/>
      <c r="G454" s="187"/>
      <c r="H454" s="187"/>
      <c r="I454" s="1"/>
      <c r="J454" s="1"/>
      <c r="K454" s="1"/>
      <c r="L454" s="1"/>
      <c r="M454" s="1"/>
      <c r="N454" s="1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87"/>
      <c r="F455" s="187"/>
      <c r="G455" s="187"/>
      <c r="H455" s="187"/>
      <c r="I455" s="1"/>
      <c r="J455" s="1"/>
      <c r="K455" s="1"/>
      <c r="L455" s="1"/>
      <c r="M455" s="1"/>
      <c r="N455" s="1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87"/>
      <c r="F456" s="187"/>
      <c r="G456" s="187"/>
      <c r="H456" s="187"/>
      <c r="I456" s="1"/>
      <c r="J456" s="1"/>
      <c r="K456" s="1"/>
      <c r="L456" s="1"/>
      <c r="M456" s="1"/>
      <c r="N456" s="1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87"/>
      <c r="F457" s="187"/>
      <c r="G457" s="187"/>
      <c r="H457" s="187"/>
      <c r="I457" s="1"/>
      <c r="J457" s="1"/>
      <c r="K457" s="1"/>
      <c r="L457" s="1"/>
      <c r="M457" s="1"/>
      <c r="N457" s="1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87"/>
      <c r="F458" s="187"/>
      <c r="G458" s="187"/>
      <c r="H458" s="187"/>
      <c r="I458" s="1"/>
      <c r="J458" s="1"/>
      <c r="K458" s="1"/>
      <c r="L458" s="1"/>
      <c r="M458" s="1"/>
      <c r="N458" s="1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87"/>
      <c r="F459" s="187"/>
      <c r="G459" s="187"/>
      <c r="H459" s="187"/>
      <c r="I459" s="1"/>
      <c r="J459" s="1"/>
      <c r="K459" s="1"/>
      <c r="L459" s="1"/>
      <c r="M459" s="1"/>
      <c r="N459" s="1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87"/>
      <c r="F460" s="187"/>
      <c r="G460" s="187"/>
      <c r="H460" s="187"/>
      <c r="I460" s="1"/>
      <c r="J460" s="1"/>
      <c r="K460" s="1"/>
      <c r="L460" s="1"/>
      <c r="M460" s="1"/>
      <c r="N460" s="1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87"/>
      <c r="F461" s="187"/>
      <c r="G461" s="187"/>
      <c r="H461" s="187"/>
      <c r="I461" s="1"/>
      <c r="J461" s="1"/>
      <c r="K461" s="1"/>
      <c r="L461" s="1"/>
      <c r="M461" s="1"/>
      <c r="N461" s="1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87"/>
      <c r="F462" s="187"/>
      <c r="G462" s="187"/>
      <c r="H462" s="187"/>
      <c r="I462" s="1"/>
      <c r="J462" s="1"/>
      <c r="K462" s="1"/>
      <c r="L462" s="1"/>
      <c r="M462" s="1"/>
      <c r="N462" s="1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87"/>
      <c r="F463" s="187"/>
      <c r="G463" s="187"/>
      <c r="H463" s="187"/>
      <c r="I463" s="1"/>
      <c r="J463" s="1"/>
      <c r="K463" s="1"/>
      <c r="L463" s="1"/>
      <c r="M463" s="1"/>
      <c r="N463" s="1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87"/>
      <c r="F464" s="187"/>
      <c r="G464" s="187"/>
      <c r="H464" s="187"/>
      <c r="I464" s="1"/>
      <c r="J464" s="1"/>
      <c r="K464" s="1"/>
      <c r="L464" s="1"/>
      <c r="M464" s="1"/>
      <c r="N464" s="1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87"/>
      <c r="F465" s="187"/>
      <c r="G465" s="187"/>
      <c r="H465" s="187"/>
      <c r="I465" s="1"/>
      <c r="J465" s="1"/>
      <c r="K465" s="1"/>
      <c r="L465" s="1"/>
      <c r="M465" s="1"/>
      <c r="N465" s="1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87"/>
      <c r="F466" s="187"/>
      <c r="G466" s="187"/>
      <c r="H466" s="187"/>
      <c r="I466" s="1"/>
      <c r="J466" s="1"/>
      <c r="K466" s="1"/>
      <c r="L466" s="1"/>
      <c r="M466" s="1"/>
      <c r="N466" s="1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87"/>
      <c r="F467" s="187"/>
      <c r="G467" s="187"/>
      <c r="H467" s="187"/>
      <c r="I467" s="1"/>
      <c r="J467" s="1"/>
      <c r="K467" s="1"/>
      <c r="L467" s="1"/>
      <c r="M467" s="1"/>
      <c r="N467" s="1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87"/>
      <c r="F468" s="187"/>
      <c r="G468" s="187"/>
      <c r="H468" s="187"/>
      <c r="I468" s="1"/>
      <c r="J468" s="1"/>
      <c r="K468" s="1"/>
      <c r="L468" s="1"/>
      <c r="M468" s="1"/>
      <c r="N468" s="1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87"/>
      <c r="F469" s="187"/>
      <c r="G469" s="187"/>
      <c r="H469" s="187"/>
      <c r="I469" s="1"/>
      <c r="J469" s="1"/>
      <c r="K469" s="1"/>
      <c r="L469" s="1"/>
      <c r="M469" s="1"/>
      <c r="N469" s="1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87"/>
      <c r="F470" s="187"/>
      <c r="G470" s="187"/>
      <c r="H470" s="187"/>
      <c r="I470" s="1"/>
      <c r="J470" s="1"/>
      <c r="K470" s="1"/>
      <c r="L470" s="1"/>
      <c r="M470" s="1"/>
      <c r="N470" s="1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87"/>
      <c r="F471" s="187"/>
      <c r="G471" s="187"/>
      <c r="H471" s="187"/>
      <c r="I471" s="1"/>
      <c r="J471" s="1"/>
      <c r="K471" s="1"/>
      <c r="L471" s="1"/>
      <c r="M471" s="1"/>
      <c r="N471" s="1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87"/>
      <c r="F472" s="187"/>
      <c r="G472" s="187"/>
      <c r="H472" s="187"/>
      <c r="I472" s="1"/>
      <c r="J472" s="1"/>
      <c r="K472" s="1"/>
      <c r="L472" s="1"/>
      <c r="M472" s="1"/>
      <c r="N472" s="1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87"/>
      <c r="F473" s="187"/>
      <c r="G473" s="187"/>
      <c r="H473" s="187"/>
      <c r="I473" s="1"/>
      <c r="J473" s="1"/>
      <c r="K473" s="1"/>
      <c r="L473" s="1"/>
      <c r="M473" s="1"/>
      <c r="N473" s="1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87"/>
      <c r="F474" s="187"/>
      <c r="G474" s="187"/>
      <c r="H474" s="187"/>
      <c r="I474" s="1"/>
      <c r="J474" s="1"/>
      <c r="K474" s="1"/>
      <c r="L474" s="1"/>
      <c r="M474" s="1"/>
      <c r="N474" s="1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87"/>
      <c r="F475" s="187"/>
      <c r="G475" s="187"/>
      <c r="H475" s="187"/>
      <c r="I475" s="1"/>
      <c r="J475" s="1"/>
      <c r="K475" s="1"/>
      <c r="L475" s="1"/>
      <c r="M475" s="1"/>
      <c r="N475" s="1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87"/>
      <c r="F476" s="187"/>
      <c r="G476" s="187"/>
      <c r="H476" s="187"/>
      <c r="I476" s="1"/>
      <c r="J476" s="1"/>
      <c r="K476" s="1"/>
      <c r="L476" s="1"/>
      <c r="M476" s="1"/>
      <c r="N476" s="1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87"/>
      <c r="F477" s="187"/>
      <c r="G477" s="187"/>
      <c r="H477" s="187"/>
      <c r="I477" s="1"/>
      <c r="J477" s="1"/>
      <c r="K477" s="1"/>
      <c r="L477" s="1"/>
      <c r="M477" s="1"/>
      <c r="N477" s="1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87"/>
      <c r="F478" s="187"/>
      <c r="G478" s="187"/>
      <c r="H478" s="187"/>
      <c r="I478" s="1"/>
      <c r="J478" s="1"/>
      <c r="K478" s="1"/>
      <c r="L478" s="1"/>
      <c r="M478" s="1"/>
      <c r="N478" s="1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87"/>
      <c r="F479" s="187"/>
      <c r="G479" s="187"/>
      <c r="H479" s="187"/>
      <c r="I479" s="1"/>
      <c r="J479" s="1"/>
      <c r="K479" s="1"/>
      <c r="L479" s="1"/>
      <c r="M479" s="1"/>
      <c r="N479" s="1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87"/>
      <c r="F480" s="187"/>
      <c r="G480" s="187"/>
      <c r="H480" s="187"/>
      <c r="I480" s="1"/>
      <c r="J480" s="1"/>
      <c r="K480" s="1"/>
      <c r="L480" s="1"/>
      <c r="M480" s="1"/>
      <c r="N480" s="1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87"/>
      <c r="F481" s="187"/>
      <c r="G481" s="187"/>
      <c r="H481" s="187"/>
      <c r="I481" s="1"/>
      <c r="J481" s="1"/>
      <c r="K481" s="1"/>
      <c r="L481" s="1"/>
      <c r="M481" s="1"/>
      <c r="N481" s="1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87"/>
      <c r="F482" s="187"/>
      <c r="G482" s="187"/>
      <c r="H482" s="187"/>
      <c r="I482" s="1"/>
      <c r="J482" s="1"/>
      <c r="K482" s="1"/>
      <c r="L482" s="1"/>
      <c r="M482" s="1"/>
      <c r="N482" s="1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87"/>
      <c r="F483" s="187"/>
      <c r="G483" s="187"/>
      <c r="H483" s="187"/>
      <c r="I483" s="1"/>
      <c r="J483" s="1"/>
      <c r="K483" s="1"/>
      <c r="L483" s="1"/>
      <c r="M483" s="1"/>
      <c r="N483" s="1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87"/>
      <c r="F484" s="187"/>
      <c r="G484" s="187"/>
      <c r="H484" s="187"/>
      <c r="I484" s="1"/>
      <c r="J484" s="1"/>
      <c r="K484" s="1"/>
      <c r="L484" s="1"/>
      <c r="M484" s="1"/>
      <c r="N484" s="1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87"/>
      <c r="F485" s="187"/>
      <c r="G485" s="187"/>
      <c r="H485" s="187"/>
      <c r="I485" s="1"/>
      <c r="J485" s="1"/>
      <c r="K485" s="1"/>
      <c r="L485" s="1"/>
      <c r="M485" s="1"/>
      <c r="N485" s="1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87"/>
      <c r="F486" s="187"/>
      <c r="G486" s="187"/>
      <c r="H486" s="187"/>
      <c r="I486" s="1"/>
      <c r="J486" s="1"/>
      <c r="K486" s="1"/>
      <c r="L486" s="1"/>
      <c r="M486" s="1"/>
      <c r="N486" s="1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87"/>
      <c r="F487" s="187"/>
      <c r="G487" s="187"/>
      <c r="H487" s="187"/>
      <c r="I487" s="1"/>
      <c r="J487" s="1"/>
      <c r="K487" s="1"/>
      <c r="L487" s="1"/>
      <c r="M487" s="1"/>
      <c r="N487" s="1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87"/>
      <c r="F488" s="187"/>
      <c r="G488" s="187"/>
      <c r="H488" s="187"/>
      <c r="I488" s="1"/>
      <c r="J488" s="1"/>
      <c r="K488" s="1"/>
      <c r="L488" s="1"/>
      <c r="M488" s="1"/>
      <c r="N488" s="1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87"/>
      <c r="F489" s="187"/>
      <c r="G489" s="187"/>
      <c r="H489" s="187"/>
      <c r="I489" s="1"/>
      <c r="J489" s="1"/>
      <c r="K489" s="1"/>
      <c r="L489" s="1"/>
      <c r="M489" s="1"/>
      <c r="N489" s="1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87"/>
      <c r="F490" s="187"/>
      <c r="G490" s="187"/>
      <c r="H490" s="187"/>
      <c r="I490" s="1"/>
      <c r="J490" s="1"/>
      <c r="K490" s="1"/>
      <c r="L490" s="1"/>
      <c r="M490" s="1"/>
      <c r="N490" s="1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87"/>
      <c r="F491" s="187"/>
      <c r="G491" s="187"/>
      <c r="H491" s="187"/>
      <c r="I491" s="1"/>
      <c r="J491" s="1"/>
      <c r="K491" s="1"/>
      <c r="L491" s="1"/>
      <c r="M491" s="1"/>
      <c r="N491" s="1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87"/>
      <c r="F492" s="187"/>
      <c r="G492" s="187"/>
      <c r="H492" s="187"/>
      <c r="I492" s="1"/>
      <c r="J492" s="1"/>
      <c r="K492" s="1"/>
      <c r="L492" s="1"/>
      <c r="M492" s="1"/>
      <c r="N492" s="1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87"/>
      <c r="F493" s="187"/>
      <c r="G493" s="187"/>
      <c r="H493" s="187"/>
      <c r="I493" s="1"/>
      <c r="J493" s="1"/>
      <c r="K493" s="1"/>
      <c r="L493" s="1"/>
      <c r="M493" s="1"/>
      <c r="N493" s="1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87"/>
      <c r="F494" s="187"/>
      <c r="G494" s="187"/>
      <c r="H494" s="187"/>
      <c r="I494" s="1"/>
      <c r="J494" s="1"/>
      <c r="K494" s="1"/>
      <c r="L494" s="1"/>
      <c r="M494" s="1"/>
      <c r="N494" s="1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87"/>
      <c r="F495" s="187"/>
      <c r="G495" s="187"/>
      <c r="H495" s="187"/>
      <c r="I495" s="1"/>
      <c r="J495" s="1"/>
      <c r="K495" s="1"/>
      <c r="L495" s="1"/>
      <c r="M495" s="1"/>
      <c r="N495" s="1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87"/>
      <c r="F496" s="187"/>
      <c r="G496" s="187"/>
      <c r="H496" s="187"/>
      <c r="I496" s="1"/>
      <c r="J496" s="1"/>
      <c r="K496" s="1"/>
      <c r="L496" s="1"/>
      <c r="M496" s="1"/>
      <c r="N496" s="1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87"/>
      <c r="F497" s="187"/>
      <c r="G497" s="187"/>
      <c r="H497" s="187"/>
      <c r="I497" s="1"/>
      <c r="J497" s="1"/>
      <c r="K497" s="1"/>
      <c r="L497" s="1"/>
      <c r="M497" s="1"/>
      <c r="N497" s="1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87"/>
      <c r="F498" s="187"/>
      <c r="G498" s="187"/>
      <c r="H498" s="187"/>
      <c r="I498" s="1"/>
      <c r="J498" s="1"/>
      <c r="K498" s="1"/>
      <c r="L498" s="1"/>
      <c r="M498" s="1"/>
      <c r="N498" s="1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87"/>
      <c r="F499" s="187"/>
      <c r="G499" s="187"/>
      <c r="H499" s="187"/>
      <c r="I499" s="1"/>
      <c r="J499" s="1"/>
      <c r="K499" s="1"/>
      <c r="L499" s="1"/>
      <c r="M499" s="1"/>
      <c r="N499" s="1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87"/>
      <c r="F500" s="187"/>
      <c r="G500" s="187"/>
      <c r="H500" s="187"/>
      <c r="I500" s="1"/>
      <c r="J500" s="1"/>
      <c r="K500" s="1"/>
      <c r="L500" s="1"/>
      <c r="M500" s="1"/>
      <c r="N500" s="1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87"/>
      <c r="F501" s="187"/>
      <c r="G501" s="187"/>
      <c r="H501" s="187"/>
      <c r="I501" s="1"/>
      <c r="J501" s="1"/>
      <c r="K501" s="1"/>
      <c r="L501" s="1"/>
      <c r="M501" s="1"/>
      <c r="N501" s="1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87"/>
      <c r="F502" s="187"/>
      <c r="G502" s="187"/>
      <c r="H502" s="187"/>
      <c r="I502" s="1"/>
      <c r="J502" s="1"/>
      <c r="K502" s="1"/>
      <c r="L502" s="1"/>
      <c r="M502" s="1"/>
      <c r="N502" s="1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87"/>
      <c r="F503" s="187"/>
      <c r="G503" s="187"/>
      <c r="H503" s="187"/>
      <c r="I503" s="1"/>
      <c r="J503" s="1"/>
      <c r="K503" s="1"/>
      <c r="L503" s="1"/>
      <c r="M503" s="1"/>
      <c r="N503" s="1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87"/>
      <c r="F504" s="187"/>
      <c r="G504" s="187"/>
      <c r="H504" s="187"/>
      <c r="I504" s="1"/>
      <c r="J504" s="1"/>
      <c r="K504" s="1"/>
      <c r="L504" s="1"/>
      <c r="M504" s="1"/>
      <c r="N504" s="1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87"/>
      <c r="F505" s="187"/>
      <c r="G505" s="187"/>
      <c r="H505" s="187"/>
      <c r="I505" s="1"/>
      <c r="J505" s="1"/>
      <c r="K505" s="1"/>
      <c r="L505" s="1"/>
      <c r="M505" s="1"/>
      <c r="N505" s="1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87"/>
      <c r="F506" s="187"/>
      <c r="G506" s="187"/>
      <c r="H506" s="187"/>
      <c r="I506" s="1"/>
      <c r="J506" s="1"/>
      <c r="K506" s="1"/>
      <c r="L506" s="1"/>
      <c r="M506" s="1"/>
      <c r="N506" s="1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87"/>
      <c r="F507" s="187"/>
      <c r="G507" s="187"/>
      <c r="H507" s="187"/>
      <c r="I507" s="1"/>
      <c r="J507" s="1"/>
      <c r="K507" s="1"/>
      <c r="L507" s="1"/>
      <c r="M507" s="1"/>
      <c r="N507" s="1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87"/>
      <c r="F508" s="187"/>
      <c r="G508" s="187"/>
      <c r="H508" s="187"/>
      <c r="I508" s="1"/>
      <c r="J508" s="1"/>
      <c r="K508" s="1"/>
      <c r="L508" s="1"/>
      <c r="M508" s="1"/>
      <c r="N508" s="1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87"/>
      <c r="F509" s="187"/>
      <c r="G509" s="187"/>
      <c r="H509" s="187"/>
      <c r="I509" s="1"/>
      <c r="J509" s="1"/>
      <c r="K509" s="1"/>
      <c r="L509" s="1"/>
      <c r="M509" s="1"/>
      <c r="N509" s="1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87"/>
      <c r="F510" s="187"/>
      <c r="G510" s="187"/>
      <c r="H510" s="187"/>
      <c r="I510" s="1"/>
      <c r="J510" s="1"/>
      <c r="K510" s="1"/>
      <c r="L510" s="1"/>
      <c r="M510" s="1"/>
      <c r="N510" s="1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87"/>
      <c r="F511" s="187"/>
      <c r="G511" s="187"/>
      <c r="H511" s="187"/>
      <c r="I511" s="1"/>
      <c r="J511" s="1"/>
      <c r="K511" s="1"/>
      <c r="L511" s="1"/>
      <c r="M511" s="1"/>
      <c r="N511" s="1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87"/>
      <c r="F512" s="187"/>
      <c r="G512" s="187"/>
      <c r="H512" s="187"/>
      <c r="I512" s="1"/>
      <c r="J512" s="1"/>
      <c r="K512" s="1"/>
      <c r="L512" s="1"/>
      <c r="M512" s="1"/>
      <c r="N512" s="1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87"/>
      <c r="F513" s="187"/>
      <c r="G513" s="187"/>
      <c r="H513" s="187"/>
      <c r="I513" s="1"/>
      <c r="J513" s="1"/>
      <c r="K513" s="1"/>
      <c r="L513" s="1"/>
      <c r="M513" s="1"/>
      <c r="N513" s="1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87"/>
      <c r="F514" s="187"/>
      <c r="G514" s="187"/>
      <c r="H514" s="187"/>
      <c r="I514" s="1"/>
      <c r="J514" s="1"/>
      <c r="K514" s="1"/>
      <c r="L514" s="1"/>
      <c r="M514" s="1"/>
      <c r="N514" s="1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87"/>
      <c r="F515" s="187"/>
      <c r="G515" s="187"/>
      <c r="H515" s="187"/>
      <c r="I515" s="1"/>
      <c r="J515" s="1"/>
      <c r="K515" s="1"/>
      <c r="L515" s="1"/>
      <c r="M515" s="1"/>
      <c r="N515" s="1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87"/>
      <c r="F516" s="187"/>
      <c r="G516" s="187"/>
      <c r="H516" s="187"/>
      <c r="I516" s="1"/>
      <c r="J516" s="1"/>
      <c r="K516" s="1"/>
      <c r="L516" s="1"/>
      <c r="M516" s="1"/>
      <c r="N516" s="1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87"/>
      <c r="F517" s="187"/>
      <c r="G517" s="187"/>
      <c r="H517" s="187"/>
      <c r="I517" s="1"/>
      <c r="J517" s="1"/>
      <c r="K517" s="1"/>
      <c r="L517" s="1"/>
      <c r="M517" s="1"/>
      <c r="N517" s="1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87"/>
      <c r="F518" s="187"/>
      <c r="G518" s="187"/>
      <c r="H518" s="187"/>
      <c r="I518" s="1"/>
      <c r="J518" s="1"/>
      <c r="K518" s="1"/>
      <c r="L518" s="1"/>
      <c r="M518" s="1"/>
      <c r="N518" s="1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87"/>
      <c r="F519" s="187"/>
      <c r="G519" s="187"/>
      <c r="H519" s="187"/>
      <c r="I519" s="1"/>
      <c r="J519" s="1"/>
      <c r="K519" s="1"/>
      <c r="L519" s="1"/>
      <c r="M519" s="1"/>
      <c r="N519" s="1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87"/>
      <c r="F520" s="187"/>
      <c r="G520" s="187"/>
      <c r="H520" s="187"/>
      <c r="I520" s="1"/>
      <c r="J520" s="1"/>
      <c r="K520" s="1"/>
      <c r="L520" s="1"/>
      <c r="M520" s="1"/>
      <c r="N520" s="1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87"/>
      <c r="F521" s="187"/>
      <c r="G521" s="187"/>
      <c r="H521" s="187"/>
      <c r="I521" s="1"/>
      <c r="J521" s="1"/>
      <c r="K521" s="1"/>
      <c r="L521" s="1"/>
      <c r="M521" s="1"/>
      <c r="N521" s="1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87"/>
      <c r="F522" s="187"/>
      <c r="G522" s="187"/>
      <c r="H522" s="187"/>
      <c r="I522" s="1"/>
      <c r="J522" s="1"/>
      <c r="K522" s="1"/>
      <c r="L522" s="1"/>
      <c r="M522" s="1"/>
      <c r="N522" s="1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87"/>
      <c r="F523" s="187"/>
      <c r="G523" s="187"/>
      <c r="H523" s="187"/>
      <c r="I523" s="1"/>
      <c r="J523" s="1"/>
      <c r="K523" s="1"/>
      <c r="L523" s="1"/>
      <c r="M523" s="1"/>
      <c r="N523" s="1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87"/>
      <c r="F524" s="187"/>
      <c r="G524" s="187"/>
      <c r="H524" s="187"/>
      <c r="I524" s="1"/>
      <c r="J524" s="1"/>
      <c r="K524" s="1"/>
      <c r="L524" s="1"/>
      <c r="M524" s="1"/>
      <c r="N524" s="1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87"/>
      <c r="F525" s="187"/>
      <c r="G525" s="187"/>
      <c r="H525" s="187"/>
      <c r="I525" s="1"/>
      <c r="J525" s="1"/>
      <c r="K525" s="1"/>
      <c r="L525" s="1"/>
      <c r="M525" s="1"/>
      <c r="N525" s="1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87"/>
      <c r="F526" s="187"/>
      <c r="G526" s="187"/>
      <c r="H526" s="187"/>
      <c r="I526" s="1"/>
      <c r="J526" s="1"/>
      <c r="K526" s="1"/>
      <c r="L526" s="1"/>
      <c r="M526" s="1"/>
      <c r="N526" s="1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87"/>
      <c r="F527" s="187"/>
      <c r="G527" s="187"/>
      <c r="H527" s="187"/>
      <c r="I527" s="1"/>
      <c r="J527" s="1"/>
      <c r="K527" s="1"/>
      <c r="L527" s="1"/>
      <c r="M527" s="1"/>
      <c r="N527" s="1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87"/>
      <c r="F528" s="187"/>
      <c r="G528" s="187"/>
      <c r="H528" s="187"/>
      <c r="I528" s="1"/>
      <c r="J528" s="1"/>
      <c r="K528" s="1"/>
      <c r="L528" s="1"/>
      <c r="M528" s="1"/>
      <c r="N528" s="1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87"/>
      <c r="F529" s="187"/>
      <c r="G529" s="187"/>
      <c r="H529" s="187"/>
      <c r="I529" s="1"/>
      <c r="J529" s="1"/>
      <c r="K529" s="1"/>
      <c r="L529" s="1"/>
      <c r="M529" s="1"/>
      <c r="N529" s="1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87"/>
      <c r="F530" s="187"/>
      <c r="G530" s="187"/>
      <c r="H530" s="187"/>
      <c r="I530" s="1"/>
      <c r="J530" s="1"/>
      <c r="K530" s="1"/>
      <c r="L530" s="1"/>
      <c r="M530" s="1"/>
      <c r="N530" s="1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87"/>
      <c r="F531" s="187"/>
      <c r="G531" s="187"/>
      <c r="H531" s="187"/>
      <c r="I531" s="1"/>
      <c r="J531" s="1"/>
      <c r="K531" s="1"/>
      <c r="L531" s="1"/>
      <c r="M531" s="1"/>
      <c r="N531" s="1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87"/>
      <c r="F532" s="187"/>
      <c r="G532" s="187"/>
      <c r="H532" s="187"/>
      <c r="I532" s="1"/>
      <c r="J532" s="1"/>
      <c r="K532" s="1"/>
      <c r="L532" s="1"/>
      <c r="M532" s="1"/>
      <c r="N532" s="1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87"/>
      <c r="F533" s="187"/>
      <c r="G533" s="187"/>
      <c r="H533" s="187"/>
      <c r="I533" s="1"/>
      <c r="J533" s="1"/>
      <c r="K533" s="1"/>
      <c r="L533" s="1"/>
      <c r="M533" s="1"/>
      <c r="N533" s="1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87"/>
      <c r="F534" s="187"/>
      <c r="G534" s="187"/>
      <c r="H534" s="187"/>
      <c r="I534" s="1"/>
      <c r="J534" s="1"/>
      <c r="K534" s="1"/>
      <c r="L534" s="1"/>
      <c r="M534" s="1"/>
      <c r="N534" s="1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87"/>
      <c r="F535" s="187"/>
      <c r="G535" s="187"/>
      <c r="H535" s="187"/>
      <c r="I535" s="1"/>
      <c r="J535" s="1"/>
      <c r="K535" s="1"/>
      <c r="L535" s="1"/>
      <c r="M535" s="1"/>
      <c r="N535" s="1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87"/>
      <c r="F536" s="187"/>
      <c r="G536" s="187"/>
      <c r="H536" s="187"/>
      <c r="I536" s="1"/>
      <c r="J536" s="1"/>
      <c r="K536" s="1"/>
      <c r="L536" s="1"/>
      <c r="M536" s="1"/>
      <c r="N536" s="1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87"/>
      <c r="F537" s="187"/>
      <c r="G537" s="187"/>
      <c r="H537" s="187"/>
      <c r="I537" s="1"/>
      <c r="J537" s="1"/>
      <c r="K537" s="1"/>
      <c r="L537" s="1"/>
      <c r="M537" s="1"/>
      <c r="N537" s="1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87"/>
      <c r="F538" s="187"/>
      <c r="G538" s="187"/>
      <c r="H538" s="187"/>
      <c r="I538" s="1"/>
      <c r="J538" s="1"/>
      <c r="K538" s="1"/>
      <c r="L538" s="1"/>
      <c r="M538" s="1"/>
      <c r="N538" s="1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87"/>
      <c r="F539" s="187"/>
      <c r="G539" s="187"/>
      <c r="H539" s="187"/>
      <c r="I539" s="1"/>
      <c r="J539" s="1"/>
      <c r="K539" s="1"/>
      <c r="L539" s="1"/>
      <c r="M539" s="1"/>
      <c r="N539" s="1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87"/>
      <c r="F540" s="187"/>
      <c r="G540" s="187"/>
      <c r="H540" s="187"/>
      <c r="I540" s="1"/>
      <c r="J540" s="1"/>
      <c r="K540" s="1"/>
      <c r="L540" s="1"/>
      <c r="M540" s="1"/>
      <c r="N540" s="1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87"/>
      <c r="F541" s="187"/>
      <c r="G541" s="187"/>
      <c r="H541" s="187"/>
      <c r="I541" s="1"/>
      <c r="J541" s="1"/>
      <c r="K541" s="1"/>
      <c r="L541" s="1"/>
      <c r="M541" s="1"/>
      <c r="N541" s="1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87"/>
      <c r="F542" s="187"/>
      <c r="G542" s="187"/>
      <c r="H542" s="187"/>
      <c r="I542" s="1"/>
      <c r="J542" s="1"/>
      <c r="K542" s="1"/>
      <c r="L542" s="1"/>
      <c r="M542" s="1"/>
      <c r="N542" s="1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87"/>
      <c r="F543" s="187"/>
      <c r="G543" s="187"/>
      <c r="H543" s="187"/>
      <c r="I543" s="1"/>
      <c r="J543" s="1"/>
      <c r="K543" s="1"/>
      <c r="L543" s="1"/>
      <c r="M543" s="1"/>
      <c r="N543" s="1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87"/>
      <c r="F544" s="187"/>
      <c r="G544" s="187"/>
      <c r="H544" s="187"/>
      <c r="I544" s="1"/>
      <c r="J544" s="1"/>
      <c r="K544" s="1"/>
      <c r="L544" s="1"/>
      <c r="M544" s="1"/>
      <c r="N544" s="1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87"/>
      <c r="F545" s="187"/>
      <c r="G545" s="187"/>
      <c r="H545" s="187"/>
      <c r="I545" s="1"/>
      <c r="J545" s="1"/>
      <c r="K545" s="1"/>
      <c r="L545" s="1"/>
      <c r="M545" s="1"/>
      <c r="N545" s="1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87"/>
      <c r="F546" s="187"/>
      <c r="G546" s="187"/>
      <c r="H546" s="187"/>
      <c r="I546" s="1"/>
      <c r="J546" s="1"/>
      <c r="K546" s="1"/>
      <c r="L546" s="1"/>
      <c r="M546" s="1"/>
      <c r="N546" s="1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87"/>
      <c r="F547" s="187"/>
      <c r="G547" s="187"/>
      <c r="H547" s="187"/>
      <c r="I547" s="1"/>
      <c r="J547" s="1"/>
      <c r="K547" s="1"/>
      <c r="L547" s="1"/>
      <c r="M547" s="1"/>
      <c r="N547" s="1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87"/>
      <c r="F548" s="187"/>
      <c r="G548" s="187"/>
      <c r="H548" s="187"/>
      <c r="I548" s="1"/>
      <c r="J548" s="1"/>
      <c r="K548" s="1"/>
      <c r="L548" s="1"/>
      <c r="M548" s="1"/>
      <c r="N548" s="1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87"/>
      <c r="F549" s="187"/>
      <c r="G549" s="187"/>
      <c r="H549" s="187"/>
      <c r="I549" s="1"/>
      <c r="J549" s="1"/>
      <c r="K549" s="1"/>
      <c r="L549" s="1"/>
      <c r="M549" s="1"/>
      <c r="N549" s="1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87"/>
      <c r="F550" s="187"/>
      <c r="G550" s="187"/>
      <c r="H550" s="187"/>
      <c r="I550" s="1"/>
      <c r="J550" s="1"/>
      <c r="K550" s="1"/>
      <c r="L550" s="1"/>
      <c r="M550" s="1"/>
      <c r="N550" s="1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87"/>
      <c r="F551" s="187"/>
      <c r="G551" s="187"/>
      <c r="H551" s="187"/>
      <c r="I551" s="1"/>
      <c r="J551" s="1"/>
      <c r="K551" s="1"/>
      <c r="L551" s="1"/>
      <c r="M551" s="1"/>
      <c r="N551" s="1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87"/>
      <c r="F552" s="187"/>
      <c r="G552" s="187"/>
      <c r="H552" s="187"/>
      <c r="I552" s="1"/>
      <c r="J552" s="1"/>
      <c r="K552" s="1"/>
      <c r="L552" s="1"/>
      <c r="M552" s="1"/>
      <c r="N552" s="1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87"/>
      <c r="F553" s="187"/>
      <c r="G553" s="187"/>
      <c r="H553" s="187"/>
      <c r="I553" s="1"/>
      <c r="J553" s="1"/>
      <c r="K553" s="1"/>
      <c r="L553" s="1"/>
      <c r="M553" s="1"/>
      <c r="N553" s="1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87"/>
      <c r="F554" s="187"/>
      <c r="G554" s="187"/>
      <c r="H554" s="187"/>
      <c r="I554" s="1"/>
      <c r="J554" s="1"/>
      <c r="K554" s="1"/>
      <c r="L554" s="1"/>
      <c r="M554" s="1"/>
      <c r="N554" s="1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87"/>
      <c r="F555" s="187"/>
      <c r="G555" s="187"/>
      <c r="H555" s="187"/>
      <c r="I555" s="1"/>
      <c r="J555" s="1"/>
      <c r="K555" s="1"/>
      <c r="L555" s="1"/>
      <c r="M555" s="1"/>
      <c r="N555" s="1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87"/>
      <c r="F556" s="187"/>
      <c r="G556" s="187"/>
      <c r="H556" s="187"/>
      <c r="I556" s="1"/>
      <c r="J556" s="1"/>
      <c r="K556" s="1"/>
      <c r="L556" s="1"/>
      <c r="M556" s="1"/>
      <c r="N556" s="1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87"/>
      <c r="F557" s="187"/>
      <c r="G557" s="187"/>
      <c r="H557" s="187"/>
      <c r="I557" s="1"/>
      <c r="J557" s="1"/>
      <c r="K557" s="1"/>
      <c r="L557" s="1"/>
      <c r="M557" s="1"/>
      <c r="N557" s="1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87"/>
      <c r="F558" s="187"/>
      <c r="G558" s="187"/>
      <c r="H558" s="187"/>
      <c r="I558" s="1"/>
      <c r="J558" s="1"/>
      <c r="K558" s="1"/>
      <c r="L558" s="1"/>
      <c r="M558" s="1"/>
      <c r="N558" s="1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87"/>
      <c r="F559" s="187"/>
      <c r="G559" s="187"/>
      <c r="H559" s="187"/>
      <c r="I559" s="1"/>
      <c r="J559" s="1"/>
      <c r="K559" s="1"/>
      <c r="L559" s="1"/>
      <c r="M559" s="1"/>
      <c r="N559" s="1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87"/>
      <c r="F560" s="187"/>
      <c r="G560" s="187"/>
      <c r="H560" s="187"/>
      <c r="I560" s="1"/>
      <c r="J560" s="1"/>
      <c r="K560" s="1"/>
      <c r="L560" s="1"/>
      <c r="M560" s="1"/>
      <c r="N560" s="1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87"/>
      <c r="F561" s="187"/>
      <c r="G561" s="187"/>
      <c r="H561" s="187"/>
      <c r="I561" s="1"/>
      <c r="J561" s="1"/>
      <c r="K561" s="1"/>
      <c r="L561" s="1"/>
      <c r="M561" s="1"/>
      <c r="N561" s="1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87"/>
      <c r="F562" s="187"/>
      <c r="G562" s="187"/>
      <c r="H562" s="187"/>
      <c r="I562" s="1"/>
      <c r="J562" s="1"/>
      <c r="K562" s="1"/>
      <c r="L562" s="1"/>
      <c r="M562" s="1"/>
      <c r="N562" s="1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87"/>
      <c r="F563" s="187"/>
      <c r="G563" s="187"/>
      <c r="H563" s="187"/>
      <c r="I563" s="1"/>
      <c r="J563" s="1"/>
      <c r="K563" s="1"/>
      <c r="L563" s="1"/>
      <c r="M563" s="1"/>
      <c r="N563" s="1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87"/>
      <c r="F564" s="187"/>
      <c r="G564" s="187"/>
      <c r="H564" s="187"/>
      <c r="I564" s="1"/>
      <c r="J564" s="1"/>
      <c r="K564" s="1"/>
      <c r="L564" s="1"/>
      <c r="M564" s="1"/>
      <c r="N564" s="1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87"/>
      <c r="F565" s="187"/>
      <c r="G565" s="187"/>
      <c r="H565" s="187"/>
      <c r="I565" s="1"/>
      <c r="J565" s="1"/>
      <c r="K565" s="1"/>
      <c r="L565" s="1"/>
      <c r="M565" s="1"/>
      <c r="N565" s="1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87"/>
      <c r="F566" s="187"/>
      <c r="G566" s="187"/>
      <c r="H566" s="187"/>
      <c r="I566" s="1"/>
      <c r="J566" s="1"/>
      <c r="K566" s="1"/>
      <c r="L566" s="1"/>
      <c r="M566" s="1"/>
      <c r="N566" s="1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87"/>
      <c r="F567" s="187"/>
      <c r="G567" s="187"/>
      <c r="H567" s="187"/>
      <c r="I567" s="1"/>
      <c r="J567" s="1"/>
      <c r="K567" s="1"/>
      <c r="L567" s="1"/>
      <c r="M567" s="1"/>
      <c r="N567" s="1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87"/>
      <c r="F568" s="187"/>
      <c r="G568" s="187"/>
      <c r="H568" s="187"/>
      <c r="I568" s="1"/>
      <c r="J568" s="1"/>
      <c r="K568" s="1"/>
      <c r="L568" s="1"/>
      <c r="M568" s="1"/>
      <c r="N568" s="1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87"/>
      <c r="F569" s="187"/>
      <c r="G569" s="187"/>
      <c r="H569" s="187"/>
      <c r="I569" s="1"/>
      <c r="J569" s="1"/>
      <c r="K569" s="1"/>
      <c r="L569" s="1"/>
      <c r="M569" s="1"/>
      <c r="N569" s="1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87"/>
      <c r="F570" s="187"/>
      <c r="G570" s="187"/>
      <c r="H570" s="187"/>
      <c r="I570" s="1"/>
      <c r="J570" s="1"/>
      <c r="K570" s="1"/>
      <c r="L570" s="1"/>
      <c r="M570" s="1"/>
      <c r="N570" s="1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87"/>
      <c r="F571" s="187"/>
      <c r="G571" s="187"/>
      <c r="H571" s="187"/>
      <c r="I571" s="1"/>
      <c r="J571" s="1"/>
      <c r="K571" s="1"/>
      <c r="L571" s="1"/>
      <c r="M571" s="1"/>
      <c r="N571" s="1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87"/>
      <c r="F572" s="187"/>
      <c r="G572" s="187"/>
      <c r="H572" s="187"/>
      <c r="I572" s="1"/>
      <c r="J572" s="1"/>
      <c r="K572" s="1"/>
      <c r="L572" s="1"/>
      <c r="M572" s="1"/>
      <c r="N572" s="1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87"/>
      <c r="F573" s="187"/>
      <c r="G573" s="187"/>
      <c r="H573" s="187"/>
      <c r="I573" s="1"/>
      <c r="J573" s="1"/>
      <c r="K573" s="1"/>
      <c r="L573" s="1"/>
      <c r="M573" s="1"/>
      <c r="N573" s="1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87"/>
      <c r="F574" s="187"/>
      <c r="G574" s="187"/>
      <c r="H574" s="187"/>
      <c r="I574" s="1"/>
      <c r="J574" s="1"/>
      <c r="K574" s="1"/>
      <c r="L574" s="1"/>
      <c r="M574" s="1"/>
      <c r="N574" s="1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87"/>
      <c r="F575" s="187"/>
      <c r="G575" s="187"/>
      <c r="H575" s="187"/>
      <c r="I575" s="1"/>
      <c r="J575" s="1"/>
      <c r="K575" s="1"/>
      <c r="L575" s="1"/>
      <c r="M575" s="1"/>
      <c r="N575" s="1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87"/>
      <c r="F576" s="187"/>
      <c r="G576" s="187"/>
      <c r="H576" s="187"/>
      <c r="I576" s="1"/>
      <c r="J576" s="1"/>
      <c r="K576" s="1"/>
      <c r="L576" s="1"/>
      <c r="M576" s="1"/>
      <c r="N576" s="1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87"/>
      <c r="F577" s="187"/>
      <c r="G577" s="187"/>
      <c r="H577" s="187"/>
      <c r="I577" s="1"/>
      <c r="J577" s="1"/>
      <c r="K577" s="1"/>
      <c r="L577" s="1"/>
      <c r="M577" s="1"/>
      <c r="N577" s="1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87"/>
      <c r="F578" s="187"/>
      <c r="G578" s="187"/>
      <c r="H578" s="187"/>
      <c r="I578" s="1"/>
      <c r="J578" s="1"/>
      <c r="K578" s="1"/>
      <c r="L578" s="1"/>
      <c r="M578" s="1"/>
      <c r="N578" s="1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87"/>
      <c r="F579" s="187"/>
      <c r="G579" s="187"/>
      <c r="H579" s="187"/>
      <c r="I579" s="1"/>
      <c r="J579" s="1"/>
      <c r="K579" s="1"/>
      <c r="L579" s="1"/>
      <c r="M579" s="1"/>
      <c r="N579" s="1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87"/>
      <c r="F580" s="187"/>
      <c r="G580" s="187"/>
      <c r="H580" s="187"/>
      <c r="I580" s="1"/>
      <c r="J580" s="1"/>
      <c r="K580" s="1"/>
      <c r="L580" s="1"/>
      <c r="M580" s="1"/>
      <c r="N580" s="1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87"/>
      <c r="F581" s="187"/>
      <c r="G581" s="187"/>
      <c r="H581" s="187"/>
      <c r="I581" s="1"/>
      <c r="J581" s="1"/>
      <c r="K581" s="1"/>
      <c r="L581" s="1"/>
      <c r="M581" s="1"/>
      <c r="N581" s="1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87"/>
      <c r="F582" s="187"/>
      <c r="G582" s="187"/>
      <c r="H582" s="187"/>
      <c r="I582" s="1"/>
      <c r="J582" s="1"/>
      <c r="K582" s="1"/>
      <c r="L582" s="1"/>
      <c r="M582" s="1"/>
      <c r="N582" s="1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87"/>
      <c r="F583" s="187"/>
      <c r="G583" s="187"/>
      <c r="H583" s="187"/>
      <c r="I583" s="1"/>
      <c r="J583" s="1"/>
      <c r="K583" s="1"/>
      <c r="L583" s="1"/>
      <c r="M583" s="1"/>
      <c r="N583" s="1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87"/>
      <c r="F584" s="187"/>
      <c r="G584" s="187"/>
      <c r="H584" s="187"/>
      <c r="I584" s="1"/>
      <c r="J584" s="1"/>
      <c r="K584" s="1"/>
      <c r="L584" s="1"/>
      <c r="M584" s="1"/>
      <c r="N584" s="1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87"/>
      <c r="F585" s="187"/>
      <c r="G585" s="187"/>
      <c r="H585" s="187"/>
      <c r="I585" s="1"/>
      <c r="J585" s="1"/>
      <c r="K585" s="1"/>
      <c r="L585" s="1"/>
      <c r="M585" s="1"/>
      <c r="N585" s="1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87"/>
      <c r="F586" s="187"/>
      <c r="G586" s="187"/>
      <c r="H586" s="187"/>
      <c r="I586" s="1"/>
      <c r="J586" s="1"/>
      <c r="K586" s="1"/>
      <c r="L586" s="1"/>
      <c r="M586" s="1"/>
      <c r="N586" s="1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87"/>
      <c r="F587" s="187"/>
      <c r="G587" s="187"/>
      <c r="H587" s="187"/>
      <c r="I587" s="1"/>
      <c r="J587" s="1"/>
      <c r="K587" s="1"/>
      <c r="L587" s="1"/>
      <c r="M587" s="1"/>
      <c r="N587" s="1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87"/>
      <c r="F588" s="187"/>
      <c r="G588" s="187"/>
      <c r="H588" s="187"/>
      <c r="I588" s="1"/>
      <c r="J588" s="1"/>
      <c r="K588" s="1"/>
      <c r="L588" s="1"/>
      <c r="M588" s="1"/>
      <c r="N588" s="1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87"/>
      <c r="F589" s="187"/>
      <c r="G589" s="187"/>
      <c r="H589" s="187"/>
      <c r="I589" s="1"/>
      <c r="J589" s="1"/>
      <c r="K589" s="1"/>
      <c r="L589" s="1"/>
      <c r="M589" s="1"/>
      <c r="N589" s="1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87"/>
      <c r="F590" s="187"/>
      <c r="G590" s="187"/>
      <c r="H590" s="187"/>
      <c r="I590" s="1"/>
      <c r="J590" s="1"/>
      <c r="K590" s="1"/>
      <c r="L590" s="1"/>
      <c r="M590" s="1"/>
      <c r="N590" s="1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87"/>
      <c r="F591" s="187"/>
      <c r="G591" s="187"/>
      <c r="H591" s="187"/>
      <c r="I591" s="1"/>
      <c r="J591" s="1"/>
      <c r="K591" s="1"/>
      <c r="L591" s="1"/>
      <c r="M591" s="1"/>
      <c r="N591" s="1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87"/>
      <c r="F592" s="187"/>
      <c r="G592" s="187"/>
      <c r="H592" s="187"/>
      <c r="I592" s="1"/>
      <c r="J592" s="1"/>
      <c r="K592" s="1"/>
      <c r="L592" s="1"/>
      <c r="M592" s="1"/>
      <c r="N592" s="1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87"/>
      <c r="F593" s="187"/>
      <c r="G593" s="187"/>
      <c r="H593" s="187"/>
      <c r="I593" s="1"/>
      <c r="J593" s="1"/>
      <c r="K593" s="1"/>
      <c r="L593" s="1"/>
      <c r="M593" s="1"/>
      <c r="N593" s="1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87"/>
      <c r="F594" s="187"/>
      <c r="G594" s="187"/>
      <c r="H594" s="187"/>
      <c r="I594" s="1"/>
      <c r="J594" s="1"/>
      <c r="K594" s="1"/>
      <c r="L594" s="1"/>
      <c r="M594" s="1"/>
      <c r="N594" s="1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87"/>
      <c r="F595" s="187"/>
      <c r="G595" s="187"/>
      <c r="H595" s="187"/>
      <c r="I595" s="1"/>
      <c r="J595" s="1"/>
      <c r="K595" s="1"/>
      <c r="L595" s="1"/>
      <c r="M595" s="1"/>
      <c r="N595" s="1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87"/>
      <c r="F596" s="187"/>
      <c r="G596" s="187"/>
      <c r="H596" s="187"/>
      <c r="I596" s="1"/>
      <c r="J596" s="1"/>
      <c r="K596" s="1"/>
      <c r="L596" s="1"/>
      <c r="M596" s="1"/>
      <c r="N596" s="1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87"/>
      <c r="F597" s="187"/>
      <c r="G597" s="187"/>
      <c r="H597" s="187"/>
      <c r="I597" s="1"/>
      <c r="J597" s="1"/>
      <c r="K597" s="1"/>
      <c r="L597" s="1"/>
      <c r="M597" s="1"/>
      <c r="N597" s="1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87"/>
      <c r="F598" s="187"/>
      <c r="G598" s="187"/>
      <c r="H598" s="187"/>
      <c r="I598" s="1"/>
      <c r="J598" s="1"/>
      <c r="K598" s="1"/>
      <c r="L598" s="1"/>
      <c r="M598" s="1"/>
      <c r="N598" s="1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87"/>
      <c r="F599" s="187"/>
      <c r="G599" s="187"/>
      <c r="H599" s="187"/>
      <c r="I599" s="1"/>
      <c r="J599" s="1"/>
      <c r="K599" s="1"/>
      <c r="L599" s="1"/>
      <c r="M599" s="1"/>
      <c r="N599" s="1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87"/>
      <c r="F600" s="187"/>
      <c r="G600" s="187"/>
      <c r="H600" s="187"/>
      <c r="I600" s="1"/>
      <c r="J600" s="1"/>
      <c r="K600" s="1"/>
      <c r="L600" s="1"/>
      <c r="M600" s="1"/>
      <c r="N600" s="1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87"/>
      <c r="F601" s="187"/>
      <c r="G601" s="187"/>
      <c r="H601" s="187"/>
      <c r="I601" s="1"/>
      <c r="J601" s="1"/>
      <c r="K601" s="1"/>
      <c r="L601" s="1"/>
      <c r="M601" s="1"/>
      <c r="N601" s="1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87"/>
      <c r="F602" s="187"/>
      <c r="G602" s="187"/>
      <c r="H602" s="187"/>
      <c r="I602" s="1"/>
      <c r="J602" s="1"/>
      <c r="K602" s="1"/>
      <c r="L602" s="1"/>
      <c r="M602" s="1"/>
      <c r="N602" s="1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87"/>
      <c r="F603" s="187"/>
      <c r="G603" s="187"/>
      <c r="H603" s="187"/>
      <c r="I603" s="1"/>
      <c r="J603" s="1"/>
      <c r="K603" s="1"/>
      <c r="L603" s="1"/>
      <c r="M603" s="1"/>
      <c r="N603" s="1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87"/>
      <c r="F604" s="187"/>
      <c r="G604" s="187"/>
      <c r="H604" s="187"/>
      <c r="I604" s="1"/>
      <c r="J604" s="1"/>
      <c r="K604" s="1"/>
      <c r="L604" s="1"/>
      <c r="M604" s="1"/>
      <c r="N604" s="1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87"/>
      <c r="F605" s="187"/>
      <c r="G605" s="187"/>
      <c r="H605" s="187"/>
      <c r="I605" s="1"/>
      <c r="J605" s="1"/>
      <c r="K605" s="1"/>
      <c r="L605" s="1"/>
      <c r="M605" s="1"/>
      <c r="N605" s="1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87"/>
      <c r="F606" s="187"/>
      <c r="G606" s="187"/>
      <c r="H606" s="187"/>
      <c r="I606" s="1"/>
      <c r="J606" s="1"/>
      <c r="K606" s="1"/>
      <c r="L606" s="1"/>
      <c r="M606" s="1"/>
      <c r="N606" s="1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87"/>
      <c r="F607" s="187"/>
      <c r="G607" s="187"/>
      <c r="H607" s="187"/>
      <c r="I607" s="1"/>
      <c r="J607" s="1"/>
      <c r="K607" s="1"/>
      <c r="L607" s="1"/>
      <c r="M607" s="1"/>
      <c r="N607" s="1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87"/>
      <c r="F608" s="187"/>
      <c r="G608" s="187"/>
      <c r="H608" s="187"/>
      <c r="I608" s="1"/>
      <c r="J608" s="1"/>
      <c r="K608" s="1"/>
      <c r="L608" s="1"/>
      <c r="M608" s="1"/>
      <c r="N608" s="1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87"/>
      <c r="F609" s="187"/>
      <c r="G609" s="187"/>
      <c r="H609" s="187"/>
      <c r="I609" s="1"/>
      <c r="J609" s="1"/>
      <c r="K609" s="1"/>
      <c r="L609" s="1"/>
      <c r="M609" s="1"/>
      <c r="N609" s="1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87"/>
      <c r="F610" s="187"/>
      <c r="G610" s="187"/>
      <c r="H610" s="187"/>
      <c r="I610" s="1"/>
      <c r="J610" s="1"/>
      <c r="K610" s="1"/>
      <c r="L610" s="1"/>
      <c r="M610" s="1"/>
      <c r="N610" s="1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87"/>
      <c r="F611" s="187"/>
      <c r="G611" s="187"/>
      <c r="H611" s="187"/>
      <c r="I611" s="1"/>
      <c r="J611" s="1"/>
      <c r="K611" s="1"/>
      <c r="L611" s="1"/>
      <c r="M611" s="1"/>
      <c r="N611" s="1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87"/>
      <c r="F612" s="187"/>
      <c r="G612" s="187"/>
      <c r="H612" s="187"/>
      <c r="I612" s="1"/>
      <c r="J612" s="1"/>
      <c r="K612" s="1"/>
      <c r="L612" s="1"/>
      <c r="M612" s="1"/>
      <c r="N612" s="1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87"/>
      <c r="F613" s="187"/>
      <c r="G613" s="187"/>
      <c r="H613" s="187"/>
      <c r="I613" s="1"/>
      <c r="J613" s="1"/>
      <c r="K613" s="1"/>
      <c r="L613" s="1"/>
      <c r="M613" s="1"/>
      <c r="N613" s="1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87"/>
      <c r="F614" s="187"/>
      <c r="G614" s="187"/>
      <c r="H614" s="187"/>
      <c r="I614" s="1"/>
      <c r="J614" s="1"/>
      <c r="K614" s="1"/>
      <c r="L614" s="1"/>
      <c r="M614" s="1"/>
      <c r="N614" s="1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87"/>
      <c r="F615" s="187"/>
      <c r="G615" s="187"/>
      <c r="H615" s="187"/>
      <c r="I615" s="1"/>
      <c r="J615" s="1"/>
      <c r="K615" s="1"/>
      <c r="L615" s="1"/>
      <c r="M615" s="1"/>
      <c r="N615" s="1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87"/>
      <c r="F616" s="187"/>
      <c r="G616" s="187"/>
      <c r="H616" s="187"/>
      <c r="I616" s="1"/>
      <c r="J616" s="1"/>
      <c r="K616" s="1"/>
      <c r="L616" s="1"/>
      <c r="M616" s="1"/>
      <c r="N616" s="1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87"/>
      <c r="F617" s="187"/>
      <c r="G617" s="187"/>
      <c r="H617" s="187"/>
      <c r="I617" s="1"/>
      <c r="J617" s="1"/>
      <c r="K617" s="1"/>
      <c r="L617" s="1"/>
      <c r="M617" s="1"/>
      <c r="N617" s="1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87"/>
      <c r="F618" s="187"/>
      <c r="G618" s="187"/>
      <c r="H618" s="187"/>
      <c r="I618" s="1"/>
      <c r="J618" s="1"/>
      <c r="K618" s="1"/>
      <c r="L618" s="1"/>
      <c r="M618" s="1"/>
      <c r="N618" s="1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87"/>
      <c r="F619" s="187"/>
      <c r="G619" s="187"/>
      <c r="H619" s="187"/>
      <c r="I619" s="1"/>
      <c r="J619" s="1"/>
      <c r="K619" s="1"/>
      <c r="L619" s="1"/>
      <c r="M619" s="1"/>
      <c r="N619" s="1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87"/>
      <c r="F620" s="187"/>
      <c r="G620" s="187"/>
      <c r="H620" s="187"/>
      <c r="I620" s="1"/>
      <c r="J620" s="1"/>
      <c r="K620" s="1"/>
      <c r="L620" s="1"/>
      <c r="M620" s="1"/>
      <c r="N620" s="1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87"/>
      <c r="F621" s="187"/>
      <c r="G621" s="187"/>
      <c r="H621" s="187"/>
      <c r="I621" s="1"/>
      <c r="J621" s="1"/>
      <c r="K621" s="1"/>
      <c r="L621" s="1"/>
      <c r="M621" s="1"/>
      <c r="N621" s="1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87"/>
      <c r="F622" s="187"/>
      <c r="G622" s="187"/>
      <c r="H622" s="187"/>
      <c r="I622" s="1"/>
      <c r="J622" s="1"/>
      <c r="K622" s="1"/>
      <c r="L622" s="1"/>
      <c r="M622" s="1"/>
      <c r="N622" s="1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87"/>
      <c r="F623" s="187"/>
      <c r="G623" s="187"/>
      <c r="H623" s="187"/>
      <c r="I623" s="1"/>
      <c r="J623" s="1"/>
      <c r="K623" s="1"/>
      <c r="L623" s="1"/>
      <c r="M623" s="1"/>
      <c r="N623" s="1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87"/>
      <c r="F624" s="187"/>
      <c r="G624" s="187"/>
      <c r="H624" s="187"/>
      <c r="I624" s="1"/>
      <c r="J624" s="1"/>
      <c r="K624" s="1"/>
      <c r="L624" s="1"/>
      <c r="M624" s="1"/>
      <c r="N624" s="1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87"/>
      <c r="F625" s="187"/>
      <c r="G625" s="187"/>
      <c r="H625" s="187"/>
      <c r="I625" s="1"/>
      <c r="J625" s="1"/>
      <c r="K625" s="1"/>
      <c r="L625" s="1"/>
      <c r="M625" s="1"/>
      <c r="N625" s="1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87"/>
      <c r="F626" s="187"/>
      <c r="G626" s="187"/>
      <c r="H626" s="187"/>
      <c r="I626" s="1"/>
      <c r="J626" s="1"/>
      <c r="K626" s="1"/>
      <c r="L626" s="1"/>
      <c r="M626" s="1"/>
      <c r="N626" s="1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87"/>
      <c r="F627" s="187"/>
      <c r="G627" s="187"/>
      <c r="H627" s="187"/>
      <c r="I627" s="1"/>
      <c r="J627" s="1"/>
      <c r="K627" s="1"/>
      <c r="L627" s="1"/>
      <c r="M627" s="1"/>
      <c r="N627" s="1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87"/>
      <c r="F628" s="187"/>
      <c r="G628" s="187"/>
      <c r="H628" s="187"/>
      <c r="I628" s="1"/>
      <c r="J628" s="1"/>
      <c r="K628" s="1"/>
      <c r="L628" s="1"/>
      <c r="M628" s="1"/>
      <c r="N628" s="1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87"/>
      <c r="F629" s="187"/>
      <c r="G629" s="187"/>
      <c r="H629" s="187"/>
      <c r="I629" s="1"/>
      <c r="J629" s="1"/>
      <c r="K629" s="1"/>
      <c r="L629" s="1"/>
      <c r="M629" s="1"/>
      <c r="N629" s="1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87"/>
      <c r="F630" s="187"/>
      <c r="G630" s="187"/>
      <c r="H630" s="187"/>
      <c r="I630" s="1"/>
      <c r="J630" s="1"/>
      <c r="K630" s="1"/>
      <c r="L630" s="1"/>
      <c r="M630" s="1"/>
      <c r="N630" s="1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87"/>
      <c r="F631" s="187"/>
      <c r="G631" s="187"/>
      <c r="H631" s="187"/>
      <c r="I631" s="1"/>
      <c r="J631" s="1"/>
      <c r="K631" s="1"/>
      <c r="L631" s="1"/>
      <c r="M631" s="1"/>
      <c r="N631" s="1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87"/>
      <c r="F632" s="187"/>
      <c r="G632" s="187"/>
      <c r="H632" s="187"/>
      <c r="I632" s="1"/>
      <c r="J632" s="1"/>
      <c r="K632" s="1"/>
      <c r="L632" s="1"/>
      <c r="M632" s="1"/>
      <c r="N632" s="1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87"/>
      <c r="F633" s="187"/>
      <c r="G633" s="187"/>
      <c r="H633" s="187"/>
      <c r="I633" s="1"/>
      <c r="J633" s="1"/>
      <c r="K633" s="1"/>
      <c r="L633" s="1"/>
      <c r="M633" s="1"/>
      <c r="N633" s="1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87"/>
      <c r="F634" s="187"/>
      <c r="G634" s="187"/>
      <c r="H634" s="187"/>
      <c r="I634" s="1"/>
      <c r="J634" s="1"/>
      <c r="K634" s="1"/>
      <c r="L634" s="1"/>
      <c r="M634" s="1"/>
      <c r="N634" s="1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87"/>
      <c r="F635" s="187"/>
      <c r="G635" s="187"/>
      <c r="H635" s="187"/>
      <c r="I635" s="1"/>
      <c r="J635" s="1"/>
      <c r="K635" s="1"/>
      <c r="L635" s="1"/>
      <c r="M635" s="1"/>
      <c r="N635" s="1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87"/>
      <c r="F636" s="187"/>
      <c r="G636" s="187"/>
      <c r="H636" s="187"/>
      <c r="I636" s="1"/>
      <c r="J636" s="1"/>
      <c r="K636" s="1"/>
      <c r="L636" s="1"/>
      <c r="M636" s="1"/>
      <c r="N636" s="1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87"/>
      <c r="F637" s="187"/>
      <c r="G637" s="187"/>
      <c r="H637" s="187"/>
      <c r="I637" s="1"/>
      <c r="J637" s="1"/>
      <c r="K637" s="1"/>
      <c r="L637" s="1"/>
      <c r="M637" s="1"/>
      <c r="N637" s="1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87"/>
      <c r="F638" s="187"/>
      <c r="G638" s="187"/>
      <c r="H638" s="187"/>
      <c r="I638" s="1"/>
      <c r="J638" s="1"/>
      <c r="K638" s="1"/>
      <c r="L638" s="1"/>
      <c r="M638" s="1"/>
      <c r="N638" s="1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87"/>
      <c r="F639" s="187"/>
      <c r="G639" s="187"/>
      <c r="H639" s="187"/>
      <c r="I639" s="1"/>
      <c r="J639" s="1"/>
      <c r="K639" s="1"/>
      <c r="L639" s="1"/>
      <c r="M639" s="1"/>
      <c r="N639" s="1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87"/>
      <c r="F640" s="187"/>
      <c r="G640" s="187"/>
      <c r="H640" s="187"/>
      <c r="I640" s="1"/>
      <c r="J640" s="1"/>
      <c r="K640" s="1"/>
      <c r="L640" s="1"/>
      <c r="M640" s="1"/>
      <c r="N640" s="1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87"/>
      <c r="F641" s="187"/>
      <c r="G641" s="187"/>
      <c r="H641" s="187"/>
      <c r="I641" s="1"/>
      <c r="J641" s="1"/>
      <c r="K641" s="1"/>
      <c r="L641" s="1"/>
      <c r="M641" s="1"/>
      <c r="N641" s="1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87"/>
      <c r="F642" s="187"/>
      <c r="G642" s="187"/>
      <c r="H642" s="187"/>
      <c r="I642" s="1"/>
      <c r="J642" s="1"/>
      <c r="K642" s="1"/>
      <c r="L642" s="1"/>
      <c r="M642" s="1"/>
      <c r="N642" s="1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87"/>
      <c r="F643" s="187"/>
      <c r="G643" s="187"/>
      <c r="H643" s="187"/>
      <c r="I643" s="1"/>
      <c r="J643" s="1"/>
      <c r="K643" s="1"/>
      <c r="L643" s="1"/>
      <c r="M643" s="1"/>
      <c r="N643" s="1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87"/>
      <c r="F644" s="187"/>
      <c r="G644" s="187"/>
      <c r="H644" s="187"/>
      <c r="I644" s="1"/>
      <c r="J644" s="1"/>
      <c r="K644" s="1"/>
      <c r="L644" s="1"/>
      <c r="M644" s="1"/>
      <c r="N644" s="1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87"/>
      <c r="F645" s="187"/>
      <c r="G645" s="187"/>
      <c r="H645" s="187"/>
      <c r="I645" s="1"/>
      <c r="J645" s="1"/>
      <c r="K645" s="1"/>
      <c r="L645" s="1"/>
      <c r="M645" s="1"/>
      <c r="N645" s="1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87"/>
      <c r="F646" s="187"/>
      <c r="G646" s="187"/>
      <c r="H646" s="187"/>
      <c r="I646" s="1"/>
      <c r="J646" s="1"/>
      <c r="K646" s="1"/>
      <c r="L646" s="1"/>
      <c r="M646" s="1"/>
      <c r="N646" s="1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87"/>
      <c r="F647" s="187"/>
      <c r="G647" s="187"/>
      <c r="H647" s="187"/>
      <c r="I647" s="1"/>
      <c r="J647" s="1"/>
      <c r="K647" s="1"/>
      <c r="L647" s="1"/>
      <c r="M647" s="1"/>
      <c r="N647" s="1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87"/>
      <c r="F648" s="187"/>
      <c r="G648" s="187"/>
      <c r="H648" s="187"/>
      <c r="I648" s="1"/>
      <c r="J648" s="1"/>
      <c r="K648" s="1"/>
      <c r="L648" s="1"/>
      <c r="M648" s="1"/>
      <c r="N648" s="1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87"/>
      <c r="F649" s="187"/>
      <c r="G649" s="187"/>
      <c r="H649" s="187"/>
      <c r="I649" s="1"/>
      <c r="J649" s="1"/>
      <c r="K649" s="1"/>
      <c r="L649" s="1"/>
      <c r="M649" s="1"/>
      <c r="N649" s="1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87"/>
      <c r="F650" s="187"/>
      <c r="G650" s="187"/>
      <c r="H650" s="187"/>
      <c r="I650" s="1"/>
      <c r="J650" s="1"/>
      <c r="K650" s="1"/>
      <c r="L650" s="1"/>
      <c r="M650" s="1"/>
      <c r="N650" s="1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87"/>
      <c r="F651" s="187"/>
      <c r="G651" s="187"/>
      <c r="H651" s="187"/>
      <c r="I651" s="1"/>
      <c r="J651" s="1"/>
      <c r="K651" s="1"/>
      <c r="L651" s="1"/>
      <c r="M651" s="1"/>
      <c r="N651" s="1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87"/>
      <c r="F652" s="187"/>
      <c r="G652" s="187"/>
      <c r="H652" s="187"/>
      <c r="I652" s="1"/>
      <c r="J652" s="1"/>
      <c r="K652" s="1"/>
      <c r="L652" s="1"/>
      <c r="M652" s="1"/>
      <c r="N652" s="1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87"/>
      <c r="F653" s="187"/>
      <c r="G653" s="187"/>
      <c r="H653" s="187"/>
      <c r="I653" s="1"/>
      <c r="J653" s="1"/>
      <c r="K653" s="1"/>
      <c r="L653" s="1"/>
      <c r="M653" s="1"/>
      <c r="N653" s="1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87"/>
      <c r="F654" s="187"/>
      <c r="G654" s="187"/>
      <c r="H654" s="187"/>
      <c r="I654" s="1"/>
      <c r="J654" s="1"/>
      <c r="K654" s="1"/>
      <c r="L654" s="1"/>
      <c r="M654" s="1"/>
      <c r="N654" s="1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87"/>
      <c r="F655" s="187"/>
      <c r="G655" s="187"/>
      <c r="H655" s="187"/>
      <c r="I655" s="1"/>
      <c r="J655" s="1"/>
      <c r="K655" s="1"/>
      <c r="L655" s="1"/>
      <c r="M655" s="1"/>
      <c r="N655" s="1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87"/>
      <c r="F656" s="187"/>
      <c r="G656" s="187"/>
      <c r="H656" s="187"/>
      <c r="I656" s="1"/>
      <c r="J656" s="1"/>
      <c r="K656" s="1"/>
      <c r="L656" s="1"/>
      <c r="M656" s="1"/>
      <c r="N656" s="1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87"/>
      <c r="F657" s="187"/>
      <c r="G657" s="187"/>
      <c r="H657" s="187"/>
      <c r="I657" s="1"/>
      <c r="J657" s="1"/>
      <c r="K657" s="1"/>
      <c r="L657" s="1"/>
      <c r="M657" s="1"/>
      <c r="N657" s="1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87"/>
      <c r="F658" s="187"/>
      <c r="G658" s="187"/>
      <c r="H658" s="187"/>
      <c r="I658" s="1"/>
      <c r="J658" s="1"/>
      <c r="K658" s="1"/>
      <c r="L658" s="1"/>
      <c r="M658" s="1"/>
      <c r="N658" s="1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87"/>
      <c r="F659" s="187"/>
      <c r="G659" s="187"/>
      <c r="H659" s="187"/>
      <c r="I659" s="1"/>
      <c r="J659" s="1"/>
      <c r="K659" s="1"/>
      <c r="L659" s="1"/>
      <c r="M659" s="1"/>
      <c r="N659" s="1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87"/>
      <c r="F660" s="187"/>
      <c r="G660" s="187"/>
      <c r="H660" s="187"/>
      <c r="I660" s="1"/>
      <c r="J660" s="1"/>
      <c r="K660" s="1"/>
      <c r="L660" s="1"/>
      <c r="M660" s="1"/>
      <c r="N660" s="1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87"/>
      <c r="F661" s="187"/>
      <c r="G661" s="187"/>
      <c r="H661" s="187"/>
      <c r="I661" s="1"/>
      <c r="J661" s="1"/>
      <c r="K661" s="1"/>
      <c r="L661" s="1"/>
      <c r="M661" s="1"/>
      <c r="N661" s="1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87"/>
      <c r="F662" s="187"/>
      <c r="G662" s="187"/>
      <c r="H662" s="187"/>
      <c r="I662" s="1"/>
      <c r="J662" s="1"/>
      <c r="K662" s="1"/>
      <c r="L662" s="1"/>
      <c r="M662" s="1"/>
      <c r="N662" s="1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87"/>
      <c r="F663" s="187"/>
      <c r="G663" s="187"/>
      <c r="H663" s="187"/>
      <c r="I663" s="1"/>
      <c r="J663" s="1"/>
      <c r="K663" s="1"/>
      <c r="L663" s="1"/>
      <c r="M663" s="1"/>
      <c r="N663" s="1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87"/>
      <c r="F664" s="187"/>
      <c r="G664" s="187"/>
      <c r="H664" s="187"/>
      <c r="I664" s="1"/>
      <c r="J664" s="1"/>
      <c r="K664" s="1"/>
      <c r="L664" s="1"/>
      <c r="M664" s="1"/>
      <c r="N664" s="1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87"/>
      <c r="F665" s="187"/>
      <c r="G665" s="187"/>
      <c r="H665" s="187"/>
      <c r="I665" s="1"/>
      <c r="J665" s="1"/>
      <c r="K665" s="1"/>
      <c r="L665" s="1"/>
      <c r="M665" s="1"/>
      <c r="N665" s="1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87"/>
      <c r="F666" s="187"/>
      <c r="G666" s="187"/>
      <c r="H666" s="187"/>
      <c r="I666" s="1"/>
      <c r="J666" s="1"/>
      <c r="K666" s="1"/>
      <c r="L666" s="1"/>
      <c r="M666" s="1"/>
      <c r="N666" s="1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87"/>
      <c r="F667" s="187"/>
      <c r="G667" s="187"/>
      <c r="H667" s="187"/>
      <c r="I667" s="1"/>
      <c r="J667" s="1"/>
      <c r="K667" s="1"/>
      <c r="L667" s="1"/>
      <c r="M667" s="1"/>
      <c r="N667" s="1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87"/>
      <c r="F668" s="187"/>
      <c r="G668" s="187"/>
      <c r="H668" s="187"/>
      <c r="I668" s="1"/>
      <c r="J668" s="1"/>
      <c r="K668" s="1"/>
      <c r="L668" s="1"/>
      <c r="M668" s="1"/>
      <c r="N668" s="1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87"/>
      <c r="F669" s="187"/>
      <c r="G669" s="187"/>
      <c r="H669" s="187"/>
      <c r="I669" s="1"/>
      <c r="J669" s="1"/>
      <c r="K669" s="1"/>
      <c r="L669" s="1"/>
      <c r="M669" s="1"/>
      <c r="N669" s="1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87"/>
      <c r="F670" s="187"/>
      <c r="G670" s="187"/>
      <c r="H670" s="187"/>
      <c r="I670" s="1"/>
      <c r="J670" s="1"/>
      <c r="K670" s="1"/>
      <c r="L670" s="1"/>
      <c r="M670" s="1"/>
      <c r="N670" s="1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87"/>
      <c r="F671" s="187"/>
      <c r="G671" s="187"/>
      <c r="H671" s="187"/>
      <c r="I671" s="1"/>
      <c r="J671" s="1"/>
      <c r="K671" s="1"/>
      <c r="L671" s="1"/>
      <c r="M671" s="1"/>
      <c r="N671" s="1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87"/>
      <c r="F672" s="187"/>
      <c r="G672" s="187"/>
      <c r="H672" s="187"/>
      <c r="I672" s="1"/>
      <c r="J672" s="1"/>
      <c r="K672" s="1"/>
      <c r="L672" s="1"/>
      <c r="M672" s="1"/>
      <c r="N672" s="1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87"/>
      <c r="F673" s="187"/>
      <c r="G673" s="187"/>
      <c r="H673" s="187"/>
      <c r="I673" s="1"/>
      <c r="J673" s="1"/>
      <c r="K673" s="1"/>
      <c r="L673" s="1"/>
      <c r="M673" s="1"/>
      <c r="N673" s="1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87"/>
      <c r="F674" s="187"/>
      <c r="G674" s="187"/>
      <c r="H674" s="187"/>
      <c r="I674" s="1"/>
      <c r="J674" s="1"/>
      <c r="K674" s="1"/>
      <c r="L674" s="1"/>
      <c r="M674" s="1"/>
      <c r="N674" s="1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87"/>
      <c r="F675" s="187"/>
      <c r="G675" s="187"/>
      <c r="H675" s="187"/>
      <c r="I675" s="1"/>
      <c r="J675" s="1"/>
      <c r="K675" s="1"/>
      <c r="L675" s="1"/>
      <c r="M675" s="1"/>
      <c r="N675" s="1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87"/>
      <c r="F676" s="187"/>
      <c r="G676" s="187"/>
      <c r="H676" s="187"/>
      <c r="I676" s="1"/>
      <c r="J676" s="1"/>
      <c r="K676" s="1"/>
      <c r="L676" s="1"/>
      <c r="M676" s="1"/>
      <c r="N676" s="1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87"/>
      <c r="F677" s="187"/>
      <c r="G677" s="187"/>
      <c r="H677" s="187"/>
      <c r="I677" s="1"/>
      <c r="J677" s="1"/>
      <c r="K677" s="1"/>
      <c r="L677" s="1"/>
      <c r="M677" s="1"/>
      <c r="N677" s="1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87"/>
      <c r="F678" s="187"/>
      <c r="G678" s="187"/>
      <c r="H678" s="187"/>
      <c r="I678" s="1"/>
      <c r="J678" s="1"/>
      <c r="K678" s="1"/>
      <c r="L678" s="1"/>
      <c r="M678" s="1"/>
      <c r="N678" s="1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87"/>
      <c r="F679" s="187"/>
      <c r="G679" s="187"/>
      <c r="H679" s="187"/>
      <c r="I679" s="1"/>
      <c r="J679" s="1"/>
      <c r="K679" s="1"/>
      <c r="L679" s="1"/>
      <c r="M679" s="1"/>
      <c r="N679" s="1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87"/>
      <c r="F680" s="187"/>
      <c r="G680" s="187"/>
      <c r="H680" s="187"/>
      <c r="I680" s="1"/>
      <c r="J680" s="1"/>
      <c r="K680" s="1"/>
      <c r="L680" s="1"/>
      <c r="M680" s="1"/>
      <c r="N680" s="1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87"/>
      <c r="F681" s="187"/>
      <c r="G681" s="187"/>
      <c r="H681" s="187"/>
      <c r="I681" s="1"/>
      <c r="J681" s="1"/>
      <c r="K681" s="1"/>
      <c r="L681" s="1"/>
      <c r="M681" s="1"/>
      <c r="N681" s="1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87"/>
      <c r="F682" s="187"/>
      <c r="G682" s="187"/>
      <c r="H682" s="187"/>
      <c r="I682" s="1"/>
      <c r="J682" s="1"/>
      <c r="K682" s="1"/>
      <c r="L682" s="1"/>
      <c r="M682" s="1"/>
      <c r="N682" s="1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87"/>
      <c r="F683" s="187"/>
      <c r="G683" s="187"/>
      <c r="H683" s="187"/>
      <c r="I683" s="1"/>
      <c r="J683" s="1"/>
      <c r="K683" s="1"/>
      <c r="L683" s="1"/>
      <c r="M683" s="1"/>
      <c r="N683" s="1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87"/>
      <c r="F684" s="187"/>
      <c r="G684" s="187"/>
      <c r="H684" s="187"/>
      <c r="I684" s="1"/>
      <c r="J684" s="1"/>
      <c r="K684" s="1"/>
      <c r="L684" s="1"/>
      <c r="M684" s="1"/>
      <c r="N684" s="1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87"/>
      <c r="F685" s="187"/>
      <c r="G685" s="187"/>
      <c r="H685" s="187"/>
      <c r="I685" s="1"/>
      <c r="J685" s="1"/>
      <c r="K685" s="1"/>
      <c r="L685" s="1"/>
      <c r="M685" s="1"/>
      <c r="N685" s="1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87"/>
      <c r="F686" s="187"/>
      <c r="G686" s="187"/>
      <c r="H686" s="187"/>
      <c r="I686" s="1"/>
      <c r="J686" s="1"/>
      <c r="K686" s="1"/>
      <c r="L686" s="1"/>
      <c r="M686" s="1"/>
      <c r="N686" s="1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87"/>
      <c r="F687" s="187"/>
      <c r="G687" s="187"/>
      <c r="H687" s="187"/>
      <c r="I687" s="1"/>
      <c r="J687" s="1"/>
      <c r="K687" s="1"/>
      <c r="L687" s="1"/>
      <c r="M687" s="1"/>
      <c r="N687" s="1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87"/>
      <c r="F688" s="187"/>
      <c r="G688" s="187"/>
      <c r="H688" s="187"/>
      <c r="I688" s="1"/>
      <c r="J688" s="1"/>
      <c r="K688" s="1"/>
      <c r="L688" s="1"/>
      <c r="M688" s="1"/>
      <c r="N688" s="1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87"/>
      <c r="F689" s="187"/>
      <c r="G689" s="187"/>
      <c r="H689" s="187"/>
      <c r="I689" s="1"/>
      <c r="J689" s="1"/>
      <c r="K689" s="1"/>
      <c r="L689" s="1"/>
      <c r="M689" s="1"/>
      <c r="N689" s="1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87"/>
      <c r="F690" s="187"/>
      <c r="G690" s="187"/>
      <c r="H690" s="187"/>
      <c r="I690" s="1"/>
      <c r="J690" s="1"/>
      <c r="K690" s="1"/>
      <c r="L690" s="1"/>
      <c r="M690" s="1"/>
      <c r="N690" s="1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87"/>
      <c r="F691" s="187"/>
      <c r="G691" s="187"/>
      <c r="H691" s="187"/>
      <c r="I691" s="1"/>
      <c r="J691" s="1"/>
      <c r="K691" s="1"/>
      <c r="L691" s="1"/>
      <c r="M691" s="1"/>
      <c r="N691" s="1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87"/>
      <c r="F692" s="187"/>
      <c r="G692" s="187"/>
      <c r="H692" s="187"/>
      <c r="I692" s="1"/>
      <c r="J692" s="1"/>
      <c r="K692" s="1"/>
      <c r="L692" s="1"/>
      <c r="M692" s="1"/>
      <c r="N692" s="1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87"/>
      <c r="F693" s="187"/>
      <c r="G693" s="187"/>
      <c r="H693" s="187"/>
      <c r="I693" s="1"/>
      <c r="J693" s="1"/>
      <c r="K693" s="1"/>
      <c r="L693" s="1"/>
      <c r="M693" s="1"/>
      <c r="N693" s="1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87"/>
      <c r="F694" s="187"/>
      <c r="G694" s="187"/>
      <c r="H694" s="187"/>
      <c r="I694" s="1"/>
      <c r="J694" s="1"/>
      <c r="K694" s="1"/>
      <c r="L694" s="1"/>
      <c r="M694" s="1"/>
      <c r="N694" s="1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87"/>
      <c r="F695" s="187"/>
      <c r="G695" s="187"/>
      <c r="H695" s="187"/>
      <c r="I695" s="1"/>
      <c r="J695" s="1"/>
      <c r="K695" s="1"/>
      <c r="L695" s="1"/>
      <c r="M695" s="1"/>
      <c r="N695" s="1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87"/>
      <c r="F696" s="187"/>
      <c r="G696" s="187"/>
      <c r="H696" s="187"/>
      <c r="I696" s="1"/>
      <c r="J696" s="1"/>
      <c r="K696" s="1"/>
      <c r="L696" s="1"/>
      <c r="M696" s="1"/>
      <c r="N696" s="1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87"/>
      <c r="F697" s="187"/>
      <c r="G697" s="187"/>
      <c r="H697" s="187"/>
      <c r="I697" s="1"/>
      <c r="J697" s="1"/>
      <c r="K697" s="1"/>
      <c r="L697" s="1"/>
      <c r="M697" s="1"/>
      <c r="N697" s="1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87"/>
      <c r="F698" s="187"/>
      <c r="G698" s="187"/>
      <c r="H698" s="187"/>
      <c r="I698" s="1"/>
      <c r="J698" s="1"/>
      <c r="K698" s="1"/>
      <c r="L698" s="1"/>
      <c r="M698" s="1"/>
      <c r="N698" s="1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87"/>
      <c r="F699" s="187"/>
      <c r="G699" s="187"/>
      <c r="H699" s="187"/>
      <c r="I699" s="1"/>
      <c r="J699" s="1"/>
      <c r="K699" s="1"/>
      <c r="L699" s="1"/>
      <c r="M699" s="1"/>
      <c r="N699" s="1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87"/>
      <c r="F700" s="187"/>
      <c r="G700" s="187"/>
      <c r="H700" s="187"/>
      <c r="I700" s="1"/>
      <c r="J700" s="1"/>
      <c r="K700" s="1"/>
      <c r="L700" s="1"/>
      <c r="M700" s="1"/>
      <c r="N700" s="1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87"/>
      <c r="F701" s="187"/>
      <c r="G701" s="187"/>
      <c r="H701" s="187"/>
      <c r="I701" s="1"/>
      <c r="J701" s="1"/>
      <c r="K701" s="1"/>
      <c r="L701" s="1"/>
      <c r="M701" s="1"/>
      <c r="N701" s="1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87"/>
      <c r="F702" s="187"/>
      <c r="G702" s="187"/>
      <c r="H702" s="187"/>
      <c r="I702" s="1"/>
      <c r="J702" s="1"/>
      <c r="K702" s="1"/>
      <c r="L702" s="1"/>
      <c r="M702" s="1"/>
      <c r="N702" s="1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87"/>
      <c r="F703" s="187"/>
      <c r="G703" s="187"/>
      <c r="H703" s="187"/>
      <c r="I703" s="1"/>
      <c r="J703" s="1"/>
      <c r="K703" s="1"/>
      <c r="L703" s="1"/>
      <c r="M703" s="1"/>
      <c r="N703" s="1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87"/>
      <c r="F704" s="187"/>
      <c r="G704" s="187"/>
      <c r="H704" s="187"/>
      <c r="I704" s="1"/>
      <c r="J704" s="1"/>
      <c r="K704" s="1"/>
      <c r="L704" s="1"/>
      <c r="M704" s="1"/>
      <c r="N704" s="1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87"/>
      <c r="F705" s="187"/>
      <c r="G705" s="187"/>
      <c r="H705" s="187"/>
      <c r="I705" s="1"/>
      <c r="J705" s="1"/>
      <c r="K705" s="1"/>
      <c r="L705" s="1"/>
      <c r="M705" s="1"/>
      <c r="N705" s="1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87"/>
      <c r="F706" s="187"/>
      <c r="G706" s="187"/>
      <c r="H706" s="187"/>
      <c r="I706" s="1"/>
      <c r="J706" s="1"/>
      <c r="K706" s="1"/>
      <c r="L706" s="1"/>
      <c r="M706" s="1"/>
      <c r="N706" s="1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87"/>
      <c r="F707" s="187"/>
      <c r="G707" s="187"/>
      <c r="H707" s="187"/>
      <c r="I707" s="1"/>
      <c r="J707" s="1"/>
      <c r="K707" s="1"/>
      <c r="L707" s="1"/>
      <c r="M707" s="1"/>
      <c r="N707" s="1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87"/>
      <c r="F708" s="187"/>
      <c r="G708" s="187"/>
      <c r="H708" s="187"/>
      <c r="I708" s="1"/>
      <c r="J708" s="1"/>
      <c r="K708" s="1"/>
      <c r="L708" s="1"/>
      <c r="M708" s="1"/>
      <c r="N708" s="1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87"/>
      <c r="F709" s="187"/>
      <c r="G709" s="187"/>
      <c r="H709" s="187"/>
      <c r="I709" s="1"/>
      <c r="J709" s="1"/>
      <c r="K709" s="1"/>
      <c r="L709" s="1"/>
      <c r="M709" s="1"/>
      <c r="N709" s="1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87"/>
      <c r="F710" s="187"/>
      <c r="G710" s="187"/>
      <c r="H710" s="187"/>
      <c r="I710" s="1"/>
      <c r="J710" s="1"/>
      <c r="K710" s="1"/>
      <c r="L710" s="1"/>
      <c r="M710" s="1"/>
      <c r="N710" s="1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87"/>
      <c r="F711" s="187"/>
      <c r="G711" s="187"/>
      <c r="H711" s="187"/>
      <c r="I711" s="1"/>
      <c r="J711" s="1"/>
      <c r="K711" s="1"/>
      <c r="L711" s="1"/>
      <c r="M711" s="1"/>
      <c r="N711" s="1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87"/>
      <c r="F712" s="187"/>
      <c r="G712" s="187"/>
      <c r="H712" s="187"/>
      <c r="I712" s="1"/>
      <c r="J712" s="1"/>
      <c r="K712" s="1"/>
      <c r="L712" s="1"/>
      <c r="M712" s="1"/>
      <c r="N712" s="1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87"/>
      <c r="F713" s="187"/>
      <c r="G713" s="187"/>
      <c r="H713" s="187"/>
      <c r="I713" s="1"/>
      <c r="J713" s="1"/>
      <c r="K713" s="1"/>
      <c r="L713" s="1"/>
      <c r="M713" s="1"/>
      <c r="N713" s="1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87"/>
      <c r="F714" s="187"/>
      <c r="G714" s="187"/>
      <c r="H714" s="187"/>
      <c r="I714" s="1"/>
      <c r="J714" s="1"/>
      <c r="K714" s="1"/>
      <c r="L714" s="1"/>
      <c r="M714" s="1"/>
      <c r="N714" s="1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87"/>
      <c r="F715" s="187"/>
      <c r="G715" s="187"/>
      <c r="H715" s="187"/>
      <c r="I715" s="1"/>
      <c r="J715" s="1"/>
      <c r="K715" s="1"/>
      <c r="L715" s="1"/>
      <c r="M715" s="1"/>
      <c r="N715" s="1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87"/>
      <c r="F716" s="187"/>
      <c r="G716" s="187"/>
      <c r="H716" s="187"/>
      <c r="I716" s="1"/>
      <c r="J716" s="1"/>
      <c r="K716" s="1"/>
      <c r="L716" s="1"/>
      <c r="M716" s="1"/>
      <c r="N716" s="1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87"/>
      <c r="F717" s="187"/>
      <c r="G717" s="187"/>
      <c r="H717" s="187"/>
      <c r="I717" s="1"/>
      <c r="J717" s="1"/>
      <c r="K717" s="1"/>
      <c r="L717" s="1"/>
      <c r="M717" s="1"/>
      <c r="N717" s="1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87"/>
      <c r="F718" s="187"/>
      <c r="G718" s="187"/>
      <c r="H718" s="187"/>
      <c r="I718" s="1"/>
      <c r="J718" s="1"/>
      <c r="K718" s="1"/>
      <c r="L718" s="1"/>
      <c r="M718" s="1"/>
      <c r="N718" s="1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87"/>
      <c r="F719" s="187"/>
      <c r="G719" s="187"/>
      <c r="H719" s="187"/>
      <c r="I719" s="1"/>
      <c r="J719" s="1"/>
      <c r="K719" s="1"/>
      <c r="L719" s="1"/>
      <c r="M719" s="1"/>
      <c r="N719" s="1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87"/>
      <c r="F720" s="187"/>
      <c r="G720" s="187"/>
      <c r="H720" s="187"/>
      <c r="I720" s="1"/>
      <c r="J720" s="1"/>
      <c r="K720" s="1"/>
      <c r="L720" s="1"/>
      <c r="M720" s="1"/>
      <c r="N720" s="1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87"/>
      <c r="F721" s="187"/>
      <c r="G721" s="187"/>
      <c r="H721" s="187"/>
      <c r="I721" s="1"/>
      <c r="J721" s="1"/>
      <c r="K721" s="1"/>
      <c r="L721" s="1"/>
      <c r="M721" s="1"/>
      <c r="N721" s="1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87"/>
      <c r="F722" s="187"/>
      <c r="G722" s="187"/>
      <c r="H722" s="187"/>
      <c r="I722" s="1"/>
      <c r="J722" s="1"/>
      <c r="K722" s="1"/>
      <c r="L722" s="1"/>
      <c r="M722" s="1"/>
      <c r="N722" s="1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87"/>
      <c r="F723" s="187"/>
      <c r="G723" s="187"/>
      <c r="H723" s="187"/>
      <c r="I723" s="1"/>
      <c r="J723" s="1"/>
      <c r="K723" s="1"/>
      <c r="L723" s="1"/>
      <c r="M723" s="1"/>
      <c r="N723" s="1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87"/>
      <c r="F724" s="187"/>
      <c r="G724" s="187"/>
      <c r="H724" s="187"/>
      <c r="I724" s="1"/>
      <c r="J724" s="1"/>
      <c r="K724" s="1"/>
      <c r="L724" s="1"/>
      <c r="M724" s="1"/>
      <c r="N724" s="1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87"/>
      <c r="F725" s="187"/>
      <c r="G725" s="187"/>
      <c r="H725" s="187"/>
      <c r="I725" s="1"/>
      <c r="J725" s="1"/>
      <c r="K725" s="1"/>
      <c r="L725" s="1"/>
      <c r="M725" s="1"/>
      <c r="N725" s="1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87"/>
      <c r="F726" s="187"/>
      <c r="G726" s="187"/>
      <c r="H726" s="187"/>
      <c r="I726" s="1"/>
      <c r="J726" s="1"/>
      <c r="K726" s="1"/>
      <c r="L726" s="1"/>
      <c r="M726" s="1"/>
      <c r="N726" s="1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87"/>
      <c r="F727" s="187"/>
      <c r="G727" s="187"/>
      <c r="H727" s="187"/>
      <c r="I727" s="1"/>
      <c r="J727" s="1"/>
      <c r="K727" s="1"/>
      <c r="L727" s="1"/>
      <c r="M727" s="1"/>
      <c r="N727" s="1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87"/>
      <c r="F728" s="187"/>
      <c r="G728" s="187"/>
      <c r="H728" s="187"/>
      <c r="I728" s="1"/>
      <c r="J728" s="1"/>
      <c r="K728" s="1"/>
      <c r="L728" s="1"/>
      <c r="M728" s="1"/>
      <c r="N728" s="1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87"/>
      <c r="F729" s="187"/>
      <c r="G729" s="187"/>
      <c r="H729" s="187"/>
      <c r="I729" s="1"/>
      <c r="J729" s="1"/>
      <c r="K729" s="1"/>
      <c r="L729" s="1"/>
      <c r="M729" s="1"/>
      <c r="N729" s="1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87"/>
      <c r="F730" s="187"/>
      <c r="G730" s="187"/>
      <c r="H730" s="187"/>
      <c r="I730" s="1"/>
      <c r="J730" s="1"/>
      <c r="K730" s="1"/>
      <c r="L730" s="1"/>
      <c r="M730" s="1"/>
      <c r="N730" s="1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87"/>
      <c r="F731" s="187"/>
      <c r="G731" s="187"/>
      <c r="H731" s="187"/>
      <c r="I731" s="1"/>
      <c r="J731" s="1"/>
      <c r="K731" s="1"/>
      <c r="L731" s="1"/>
      <c r="M731" s="1"/>
      <c r="N731" s="1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87"/>
      <c r="F732" s="187"/>
      <c r="G732" s="187"/>
      <c r="H732" s="187"/>
      <c r="I732" s="1"/>
      <c r="J732" s="1"/>
      <c r="K732" s="1"/>
      <c r="L732" s="1"/>
      <c r="M732" s="1"/>
      <c r="N732" s="1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87"/>
      <c r="F733" s="187"/>
      <c r="G733" s="187"/>
      <c r="H733" s="187"/>
      <c r="I733" s="1"/>
      <c r="J733" s="1"/>
      <c r="K733" s="1"/>
      <c r="L733" s="1"/>
      <c r="M733" s="1"/>
      <c r="N733" s="1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87"/>
      <c r="F734" s="187"/>
      <c r="G734" s="187"/>
      <c r="H734" s="187"/>
      <c r="I734" s="1"/>
      <c r="J734" s="1"/>
      <c r="K734" s="1"/>
      <c r="L734" s="1"/>
      <c r="M734" s="1"/>
      <c r="N734" s="1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87"/>
      <c r="F735" s="187"/>
      <c r="G735" s="187"/>
      <c r="H735" s="187"/>
      <c r="I735" s="1"/>
      <c r="J735" s="1"/>
      <c r="K735" s="1"/>
      <c r="L735" s="1"/>
      <c r="M735" s="1"/>
      <c r="N735" s="1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87"/>
      <c r="F736" s="187"/>
      <c r="G736" s="187"/>
      <c r="H736" s="187"/>
      <c r="I736" s="1"/>
      <c r="J736" s="1"/>
      <c r="K736" s="1"/>
      <c r="L736" s="1"/>
      <c r="M736" s="1"/>
      <c r="N736" s="1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87"/>
      <c r="F737" s="187"/>
      <c r="G737" s="187"/>
      <c r="H737" s="187"/>
      <c r="I737" s="1"/>
      <c r="J737" s="1"/>
      <c r="K737" s="1"/>
      <c r="L737" s="1"/>
      <c r="M737" s="1"/>
      <c r="N737" s="1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87"/>
      <c r="F738" s="187"/>
      <c r="G738" s="187"/>
      <c r="H738" s="187"/>
      <c r="I738" s="1"/>
      <c r="J738" s="1"/>
      <c r="K738" s="1"/>
      <c r="L738" s="1"/>
      <c r="M738" s="1"/>
      <c r="N738" s="1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87"/>
      <c r="F739" s="187"/>
      <c r="G739" s="187"/>
      <c r="H739" s="187"/>
      <c r="I739" s="1"/>
      <c r="J739" s="1"/>
      <c r="K739" s="1"/>
      <c r="L739" s="1"/>
      <c r="M739" s="1"/>
      <c r="N739" s="1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87"/>
      <c r="F740" s="187"/>
      <c r="G740" s="187"/>
      <c r="H740" s="187"/>
      <c r="I740" s="1"/>
      <c r="J740" s="1"/>
      <c r="K740" s="1"/>
      <c r="L740" s="1"/>
      <c r="M740" s="1"/>
      <c r="N740" s="1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87"/>
      <c r="F741" s="187"/>
      <c r="G741" s="187"/>
      <c r="H741" s="187"/>
      <c r="I741" s="1"/>
      <c r="J741" s="1"/>
      <c r="K741" s="1"/>
      <c r="L741" s="1"/>
      <c r="M741" s="1"/>
      <c r="N741" s="1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87"/>
      <c r="F742" s="187"/>
      <c r="G742" s="187"/>
      <c r="H742" s="187"/>
      <c r="I742" s="1"/>
      <c r="J742" s="1"/>
      <c r="K742" s="1"/>
      <c r="L742" s="1"/>
      <c r="M742" s="1"/>
      <c r="N742" s="1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87"/>
      <c r="F743" s="187"/>
      <c r="G743" s="187"/>
      <c r="H743" s="187"/>
      <c r="I743" s="1"/>
      <c r="J743" s="1"/>
      <c r="K743" s="1"/>
      <c r="L743" s="1"/>
      <c r="M743" s="1"/>
      <c r="N743" s="1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87"/>
      <c r="F744" s="187"/>
      <c r="G744" s="187"/>
      <c r="H744" s="187"/>
      <c r="I744" s="1"/>
      <c r="J744" s="1"/>
      <c r="K744" s="1"/>
      <c r="L744" s="1"/>
      <c r="M744" s="1"/>
      <c r="N744" s="1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87"/>
      <c r="F745" s="187"/>
      <c r="G745" s="187"/>
      <c r="H745" s="187"/>
      <c r="I745" s="1"/>
      <c r="J745" s="1"/>
      <c r="K745" s="1"/>
      <c r="L745" s="1"/>
      <c r="M745" s="1"/>
      <c r="N745" s="1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87"/>
      <c r="F746" s="187"/>
      <c r="G746" s="187"/>
      <c r="H746" s="187"/>
      <c r="I746" s="1"/>
      <c r="J746" s="1"/>
      <c r="K746" s="1"/>
      <c r="L746" s="1"/>
      <c r="M746" s="1"/>
      <c r="N746" s="1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87"/>
      <c r="F747" s="187"/>
      <c r="G747" s="187"/>
      <c r="H747" s="187"/>
      <c r="I747" s="1"/>
      <c r="J747" s="1"/>
      <c r="K747" s="1"/>
      <c r="L747" s="1"/>
      <c r="M747" s="1"/>
      <c r="N747" s="1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87"/>
      <c r="F748" s="187"/>
      <c r="G748" s="187"/>
      <c r="H748" s="187"/>
      <c r="I748" s="1"/>
      <c r="J748" s="1"/>
      <c r="K748" s="1"/>
      <c r="L748" s="1"/>
      <c r="M748" s="1"/>
      <c r="N748" s="1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87"/>
      <c r="F749" s="187"/>
      <c r="G749" s="187"/>
      <c r="H749" s="187"/>
      <c r="I749" s="1"/>
      <c r="J749" s="1"/>
      <c r="K749" s="1"/>
      <c r="L749" s="1"/>
      <c r="M749" s="1"/>
      <c r="N749" s="1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87"/>
      <c r="F750" s="187"/>
      <c r="G750" s="187"/>
      <c r="H750" s="187"/>
      <c r="I750" s="1"/>
      <c r="J750" s="1"/>
      <c r="K750" s="1"/>
      <c r="L750" s="1"/>
      <c r="M750" s="1"/>
      <c r="N750" s="1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87"/>
      <c r="F751" s="187"/>
      <c r="G751" s="187"/>
      <c r="H751" s="187"/>
      <c r="I751" s="1"/>
      <c r="J751" s="1"/>
      <c r="K751" s="1"/>
      <c r="L751" s="1"/>
      <c r="M751" s="1"/>
      <c r="N751" s="1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87"/>
      <c r="F752" s="187"/>
      <c r="G752" s="187"/>
      <c r="H752" s="187"/>
      <c r="I752" s="1"/>
      <c r="J752" s="1"/>
      <c r="K752" s="1"/>
      <c r="L752" s="1"/>
      <c r="M752" s="1"/>
      <c r="N752" s="1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87"/>
      <c r="F753" s="187"/>
      <c r="G753" s="187"/>
      <c r="H753" s="187"/>
      <c r="I753" s="1"/>
      <c r="J753" s="1"/>
      <c r="K753" s="1"/>
      <c r="L753" s="1"/>
      <c r="M753" s="1"/>
      <c r="N753" s="1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87"/>
      <c r="F754" s="187"/>
      <c r="G754" s="187"/>
      <c r="H754" s="187"/>
      <c r="I754" s="1"/>
      <c r="J754" s="1"/>
      <c r="K754" s="1"/>
      <c r="L754" s="1"/>
      <c r="M754" s="1"/>
      <c r="N754" s="1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87"/>
      <c r="F755" s="187"/>
      <c r="G755" s="187"/>
      <c r="H755" s="187"/>
      <c r="I755" s="1"/>
      <c r="J755" s="1"/>
      <c r="K755" s="1"/>
      <c r="L755" s="1"/>
      <c r="M755" s="1"/>
      <c r="N755" s="1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87"/>
      <c r="F756" s="187"/>
      <c r="G756" s="187"/>
      <c r="H756" s="187"/>
      <c r="I756" s="1"/>
      <c r="J756" s="1"/>
      <c r="K756" s="1"/>
      <c r="L756" s="1"/>
      <c r="M756" s="1"/>
      <c r="N756" s="1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87"/>
      <c r="F757" s="187"/>
      <c r="G757" s="187"/>
      <c r="H757" s="187"/>
      <c r="I757" s="1"/>
      <c r="J757" s="1"/>
      <c r="K757" s="1"/>
      <c r="L757" s="1"/>
      <c r="M757" s="1"/>
      <c r="N757" s="1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87"/>
      <c r="F758" s="187"/>
      <c r="G758" s="187"/>
      <c r="H758" s="187"/>
      <c r="I758" s="1"/>
      <c r="J758" s="1"/>
      <c r="K758" s="1"/>
      <c r="L758" s="1"/>
      <c r="M758" s="1"/>
      <c r="N758" s="1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87"/>
      <c r="F759" s="187"/>
      <c r="G759" s="187"/>
      <c r="H759" s="187"/>
      <c r="I759" s="1"/>
      <c r="J759" s="1"/>
      <c r="K759" s="1"/>
      <c r="L759" s="1"/>
      <c r="M759" s="1"/>
      <c r="N759" s="1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87"/>
      <c r="F760" s="187"/>
      <c r="G760" s="187"/>
      <c r="H760" s="187"/>
      <c r="I760" s="1"/>
      <c r="J760" s="1"/>
      <c r="K760" s="1"/>
      <c r="L760" s="1"/>
      <c r="M760" s="1"/>
      <c r="N760" s="1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87"/>
      <c r="F761" s="187"/>
      <c r="G761" s="187"/>
      <c r="H761" s="187"/>
      <c r="I761" s="1"/>
      <c r="J761" s="1"/>
      <c r="K761" s="1"/>
      <c r="L761" s="1"/>
      <c r="M761" s="1"/>
      <c r="N761" s="1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87"/>
      <c r="F762" s="187"/>
      <c r="G762" s="187"/>
      <c r="H762" s="187"/>
      <c r="I762" s="1"/>
      <c r="J762" s="1"/>
      <c r="K762" s="1"/>
      <c r="L762" s="1"/>
      <c r="M762" s="1"/>
      <c r="N762" s="1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87"/>
      <c r="F763" s="187"/>
      <c r="G763" s="187"/>
      <c r="H763" s="187"/>
      <c r="I763" s="1"/>
      <c r="J763" s="1"/>
      <c r="K763" s="1"/>
      <c r="L763" s="1"/>
      <c r="M763" s="1"/>
      <c r="N763" s="1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87"/>
      <c r="F764" s="187"/>
      <c r="G764" s="187"/>
      <c r="H764" s="187"/>
      <c r="I764" s="1"/>
      <c r="J764" s="1"/>
      <c r="K764" s="1"/>
      <c r="L764" s="1"/>
      <c r="M764" s="1"/>
      <c r="N764" s="1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87"/>
      <c r="F765" s="187"/>
      <c r="G765" s="187"/>
      <c r="H765" s="187"/>
      <c r="I765" s="1"/>
      <c r="J765" s="1"/>
      <c r="K765" s="1"/>
      <c r="L765" s="1"/>
      <c r="M765" s="1"/>
      <c r="N765" s="1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87"/>
      <c r="F766" s="187"/>
      <c r="G766" s="187"/>
      <c r="H766" s="187"/>
      <c r="I766" s="1"/>
      <c r="J766" s="1"/>
      <c r="K766" s="1"/>
      <c r="L766" s="1"/>
      <c r="M766" s="1"/>
      <c r="N766" s="1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87"/>
      <c r="F767" s="187"/>
      <c r="G767" s="187"/>
      <c r="H767" s="187"/>
      <c r="I767" s="1"/>
      <c r="J767" s="1"/>
      <c r="K767" s="1"/>
      <c r="L767" s="1"/>
      <c r="M767" s="1"/>
      <c r="N767" s="1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87"/>
      <c r="F768" s="187"/>
      <c r="G768" s="187"/>
      <c r="H768" s="187"/>
      <c r="I768" s="1"/>
      <c r="J768" s="1"/>
      <c r="K768" s="1"/>
      <c r="L768" s="1"/>
      <c r="M768" s="1"/>
      <c r="N768" s="1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87"/>
      <c r="F769" s="187"/>
      <c r="G769" s="187"/>
      <c r="H769" s="187"/>
      <c r="I769" s="1"/>
      <c r="J769" s="1"/>
      <c r="K769" s="1"/>
      <c r="L769" s="1"/>
      <c r="M769" s="1"/>
      <c r="N769" s="1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87"/>
      <c r="F770" s="187"/>
      <c r="G770" s="187"/>
      <c r="H770" s="187"/>
      <c r="I770" s="1"/>
      <c r="J770" s="1"/>
      <c r="K770" s="1"/>
      <c r="L770" s="1"/>
      <c r="M770" s="1"/>
      <c r="N770" s="1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87"/>
      <c r="F771" s="187"/>
      <c r="G771" s="187"/>
      <c r="H771" s="187"/>
      <c r="I771" s="1"/>
      <c r="J771" s="1"/>
      <c r="K771" s="1"/>
      <c r="L771" s="1"/>
      <c r="M771" s="1"/>
      <c r="N771" s="1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87"/>
      <c r="F772" s="187"/>
      <c r="G772" s="187"/>
      <c r="H772" s="187"/>
      <c r="I772" s="1"/>
      <c r="J772" s="1"/>
      <c r="K772" s="1"/>
      <c r="L772" s="1"/>
      <c r="M772" s="1"/>
      <c r="N772" s="1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87"/>
      <c r="F773" s="187"/>
      <c r="G773" s="187"/>
      <c r="H773" s="187"/>
      <c r="I773" s="1"/>
      <c r="J773" s="1"/>
      <c r="K773" s="1"/>
      <c r="L773" s="1"/>
      <c r="M773" s="1"/>
      <c r="N773" s="1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87"/>
      <c r="F774" s="187"/>
      <c r="G774" s="187"/>
      <c r="H774" s="187"/>
      <c r="I774" s="1"/>
      <c r="J774" s="1"/>
      <c r="K774" s="1"/>
      <c r="L774" s="1"/>
      <c r="M774" s="1"/>
      <c r="N774" s="1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87"/>
      <c r="F775" s="187"/>
      <c r="G775" s="187"/>
      <c r="H775" s="187"/>
      <c r="I775" s="1"/>
      <c r="J775" s="1"/>
      <c r="K775" s="1"/>
      <c r="L775" s="1"/>
      <c r="M775" s="1"/>
      <c r="N775" s="1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87"/>
      <c r="F776" s="187"/>
      <c r="G776" s="187"/>
      <c r="H776" s="187"/>
      <c r="I776" s="1"/>
      <c r="J776" s="1"/>
      <c r="K776" s="1"/>
      <c r="L776" s="1"/>
      <c r="M776" s="1"/>
      <c r="N776" s="1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87"/>
      <c r="F777" s="187"/>
      <c r="G777" s="187"/>
      <c r="H777" s="187"/>
      <c r="I777" s="1"/>
      <c r="J777" s="1"/>
      <c r="K777" s="1"/>
      <c r="L777" s="1"/>
      <c r="M777" s="1"/>
      <c r="N777" s="1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87"/>
      <c r="F778" s="187"/>
      <c r="G778" s="187"/>
      <c r="H778" s="187"/>
      <c r="I778" s="1"/>
      <c r="J778" s="1"/>
      <c r="K778" s="1"/>
      <c r="L778" s="1"/>
      <c r="M778" s="1"/>
      <c r="N778" s="1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87"/>
      <c r="F779" s="187"/>
      <c r="G779" s="187"/>
      <c r="H779" s="187"/>
      <c r="I779" s="1"/>
      <c r="J779" s="1"/>
      <c r="K779" s="1"/>
      <c r="L779" s="1"/>
      <c r="M779" s="1"/>
      <c r="N779" s="1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87"/>
      <c r="F780" s="187"/>
      <c r="G780" s="187"/>
      <c r="H780" s="187"/>
      <c r="I780" s="1"/>
      <c r="J780" s="1"/>
      <c r="K780" s="1"/>
      <c r="L780" s="1"/>
      <c r="M780" s="1"/>
      <c r="N780" s="1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87"/>
      <c r="F781" s="187"/>
      <c r="G781" s="187"/>
      <c r="H781" s="187"/>
      <c r="I781" s="1"/>
      <c r="J781" s="1"/>
      <c r="K781" s="1"/>
      <c r="L781" s="1"/>
      <c r="M781" s="1"/>
      <c r="N781" s="1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87"/>
      <c r="F782" s="187"/>
      <c r="G782" s="187"/>
      <c r="H782" s="187"/>
      <c r="I782" s="1"/>
      <c r="J782" s="1"/>
      <c r="K782" s="1"/>
      <c r="L782" s="1"/>
      <c r="M782" s="1"/>
      <c r="N782" s="1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87"/>
      <c r="F783" s="187"/>
      <c r="G783" s="187"/>
      <c r="H783" s="187"/>
      <c r="I783" s="1"/>
      <c r="J783" s="1"/>
      <c r="K783" s="1"/>
      <c r="L783" s="1"/>
      <c r="M783" s="1"/>
      <c r="N783" s="1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87"/>
      <c r="F784" s="187"/>
      <c r="G784" s="187"/>
      <c r="H784" s="187"/>
      <c r="I784" s="1"/>
      <c r="J784" s="1"/>
      <c r="K784" s="1"/>
      <c r="L784" s="1"/>
      <c r="M784" s="1"/>
      <c r="N784" s="1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87"/>
      <c r="F785" s="187"/>
      <c r="G785" s="187"/>
      <c r="H785" s="187"/>
      <c r="I785" s="1"/>
      <c r="J785" s="1"/>
      <c r="K785" s="1"/>
      <c r="L785" s="1"/>
      <c r="M785" s="1"/>
      <c r="N785" s="1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87"/>
      <c r="F786" s="187"/>
      <c r="G786" s="187"/>
      <c r="H786" s="187"/>
      <c r="I786" s="1"/>
      <c r="J786" s="1"/>
      <c r="K786" s="1"/>
      <c r="L786" s="1"/>
      <c r="M786" s="1"/>
      <c r="N786" s="1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87"/>
      <c r="F787" s="187"/>
      <c r="G787" s="187"/>
      <c r="H787" s="187"/>
      <c r="I787" s="1"/>
      <c r="J787" s="1"/>
      <c r="K787" s="1"/>
      <c r="L787" s="1"/>
      <c r="M787" s="1"/>
      <c r="N787" s="1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87"/>
      <c r="F788" s="187"/>
      <c r="G788" s="187"/>
      <c r="H788" s="187"/>
      <c r="I788" s="1"/>
      <c r="J788" s="1"/>
      <c r="K788" s="1"/>
      <c r="L788" s="1"/>
      <c r="M788" s="1"/>
      <c r="N788" s="1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87"/>
      <c r="F789" s="187"/>
      <c r="G789" s="187"/>
      <c r="H789" s="187"/>
      <c r="I789" s="1"/>
      <c r="J789" s="1"/>
      <c r="K789" s="1"/>
      <c r="L789" s="1"/>
      <c r="M789" s="1"/>
      <c r="N789" s="1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87"/>
      <c r="F790" s="187"/>
      <c r="G790" s="187"/>
      <c r="H790" s="187"/>
      <c r="I790" s="1"/>
      <c r="J790" s="1"/>
      <c r="K790" s="1"/>
      <c r="L790" s="1"/>
      <c r="M790" s="1"/>
      <c r="N790" s="1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87"/>
      <c r="F791" s="187"/>
      <c r="G791" s="187"/>
      <c r="H791" s="187"/>
      <c r="I791" s="1"/>
      <c r="J791" s="1"/>
      <c r="K791" s="1"/>
      <c r="L791" s="1"/>
      <c r="M791" s="1"/>
      <c r="N791" s="1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87"/>
      <c r="F792" s="187"/>
      <c r="G792" s="187"/>
      <c r="H792" s="187"/>
      <c r="I792" s="1"/>
      <c r="J792" s="1"/>
      <c r="K792" s="1"/>
      <c r="L792" s="1"/>
      <c r="M792" s="1"/>
      <c r="N792" s="1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87"/>
      <c r="F793" s="187"/>
      <c r="G793" s="187"/>
      <c r="H793" s="187"/>
      <c r="I793" s="1"/>
      <c r="J793" s="1"/>
      <c r="K793" s="1"/>
      <c r="L793" s="1"/>
      <c r="M793" s="1"/>
      <c r="N793" s="1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87"/>
      <c r="F794" s="187"/>
      <c r="G794" s="187"/>
      <c r="H794" s="187"/>
      <c r="I794" s="1"/>
      <c r="J794" s="1"/>
      <c r="K794" s="1"/>
      <c r="L794" s="1"/>
      <c r="M794" s="1"/>
      <c r="N794" s="1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87"/>
      <c r="F795" s="187"/>
      <c r="G795" s="187"/>
      <c r="H795" s="187"/>
      <c r="I795" s="1"/>
      <c r="J795" s="1"/>
      <c r="K795" s="1"/>
      <c r="L795" s="1"/>
      <c r="M795" s="1"/>
      <c r="N795" s="1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87"/>
      <c r="F796" s="187"/>
      <c r="G796" s="187"/>
      <c r="H796" s="187"/>
      <c r="I796" s="1"/>
      <c r="J796" s="1"/>
      <c r="K796" s="1"/>
      <c r="L796" s="1"/>
      <c r="M796" s="1"/>
      <c r="N796" s="1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87"/>
      <c r="F797" s="187"/>
      <c r="G797" s="187"/>
      <c r="H797" s="187"/>
      <c r="I797" s="1"/>
      <c r="J797" s="1"/>
      <c r="K797" s="1"/>
      <c r="L797" s="1"/>
      <c r="M797" s="1"/>
      <c r="N797" s="1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87"/>
      <c r="F798" s="187"/>
      <c r="G798" s="187"/>
      <c r="H798" s="187"/>
      <c r="I798" s="1"/>
      <c r="J798" s="1"/>
      <c r="K798" s="1"/>
      <c r="L798" s="1"/>
      <c r="M798" s="1"/>
      <c r="N798" s="1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87"/>
      <c r="F799" s="187"/>
      <c r="G799" s="187"/>
      <c r="H799" s="187"/>
      <c r="I799" s="1"/>
      <c r="J799" s="1"/>
      <c r="K799" s="1"/>
      <c r="L799" s="1"/>
      <c r="M799" s="1"/>
      <c r="N799" s="1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87"/>
      <c r="F800" s="187"/>
      <c r="G800" s="187"/>
      <c r="H800" s="187"/>
      <c r="I800" s="1"/>
      <c r="J800" s="1"/>
      <c r="K800" s="1"/>
      <c r="L800" s="1"/>
      <c r="M800" s="1"/>
      <c r="N800" s="1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87"/>
      <c r="F801" s="187"/>
      <c r="G801" s="187"/>
      <c r="H801" s="187"/>
      <c r="I801" s="1"/>
      <c r="J801" s="1"/>
      <c r="K801" s="1"/>
      <c r="L801" s="1"/>
      <c r="M801" s="1"/>
      <c r="N801" s="1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87"/>
      <c r="F802" s="187"/>
      <c r="G802" s="187"/>
      <c r="H802" s="187"/>
      <c r="I802" s="1"/>
      <c r="J802" s="1"/>
      <c r="K802" s="1"/>
      <c r="L802" s="1"/>
      <c r="M802" s="1"/>
      <c r="N802" s="1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87"/>
      <c r="F803" s="187"/>
      <c r="G803" s="187"/>
      <c r="H803" s="187"/>
      <c r="I803" s="1"/>
      <c r="J803" s="1"/>
      <c r="K803" s="1"/>
      <c r="L803" s="1"/>
      <c r="M803" s="1"/>
      <c r="N803" s="1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87"/>
      <c r="F804" s="187"/>
      <c r="G804" s="187"/>
      <c r="H804" s="187"/>
      <c r="I804" s="1"/>
      <c r="J804" s="1"/>
      <c r="K804" s="1"/>
      <c r="L804" s="1"/>
      <c r="M804" s="1"/>
      <c r="N804" s="1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87"/>
      <c r="F805" s="187"/>
      <c r="G805" s="187"/>
      <c r="H805" s="187"/>
      <c r="I805" s="1"/>
      <c r="J805" s="1"/>
      <c r="K805" s="1"/>
      <c r="L805" s="1"/>
      <c r="M805" s="1"/>
      <c r="N805" s="1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87"/>
      <c r="F806" s="187"/>
      <c r="G806" s="187"/>
      <c r="H806" s="187"/>
      <c r="I806" s="1"/>
      <c r="J806" s="1"/>
      <c r="K806" s="1"/>
      <c r="L806" s="1"/>
      <c r="M806" s="1"/>
      <c r="N806" s="1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87"/>
      <c r="F807" s="187"/>
      <c r="G807" s="187"/>
      <c r="H807" s="187"/>
      <c r="I807" s="1"/>
      <c r="J807" s="1"/>
      <c r="K807" s="1"/>
      <c r="L807" s="1"/>
      <c r="M807" s="1"/>
      <c r="N807" s="1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87"/>
      <c r="F808" s="187"/>
      <c r="G808" s="187"/>
      <c r="H808" s="187"/>
      <c r="I808" s="1"/>
      <c r="J808" s="1"/>
      <c r="K808" s="1"/>
      <c r="L808" s="1"/>
      <c r="M808" s="1"/>
      <c r="N808" s="1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87"/>
      <c r="F809" s="187"/>
      <c r="G809" s="187"/>
      <c r="H809" s="187"/>
      <c r="I809" s="1"/>
      <c r="J809" s="1"/>
      <c r="K809" s="1"/>
      <c r="L809" s="1"/>
      <c r="M809" s="1"/>
      <c r="N809" s="1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87"/>
      <c r="F810" s="187"/>
      <c r="G810" s="187"/>
      <c r="H810" s="187"/>
      <c r="I810" s="1"/>
      <c r="J810" s="1"/>
      <c r="K810" s="1"/>
      <c r="L810" s="1"/>
      <c r="M810" s="1"/>
      <c r="N810" s="1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87"/>
      <c r="F811" s="187"/>
      <c r="G811" s="187"/>
      <c r="H811" s="187"/>
      <c r="I811" s="1"/>
      <c r="J811" s="1"/>
      <c r="K811" s="1"/>
      <c r="L811" s="1"/>
      <c r="M811" s="1"/>
      <c r="N811" s="1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87"/>
      <c r="F812" s="187"/>
      <c r="G812" s="187"/>
      <c r="H812" s="187"/>
      <c r="I812" s="1"/>
      <c r="J812" s="1"/>
      <c r="K812" s="1"/>
      <c r="L812" s="1"/>
      <c r="M812" s="1"/>
      <c r="N812" s="1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87"/>
      <c r="F813" s="187"/>
      <c r="G813" s="187"/>
      <c r="H813" s="187"/>
      <c r="I813" s="1"/>
      <c r="J813" s="1"/>
      <c r="K813" s="1"/>
      <c r="L813" s="1"/>
      <c r="M813" s="1"/>
      <c r="N813" s="1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87"/>
      <c r="F814" s="187"/>
      <c r="G814" s="187"/>
      <c r="H814" s="187"/>
      <c r="I814" s="1"/>
      <c r="J814" s="1"/>
      <c r="K814" s="1"/>
      <c r="L814" s="1"/>
      <c r="M814" s="1"/>
      <c r="N814" s="1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87"/>
      <c r="F815" s="187"/>
      <c r="G815" s="187"/>
      <c r="H815" s="187"/>
      <c r="I815" s="1"/>
      <c r="J815" s="1"/>
      <c r="K815" s="1"/>
      <c r="L815" s="1"/>
      <c r="M815" s="1"/>
      <c r="N815" s="1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87"/>
      <c r="F816" s="187"/>
      <c r="G816" s="187"/>
      <c r="H816" s="187"/>
      <c r="I816" s="1"/>
      <c r="J816" s="1"/>
      <c r="K816" s="1"/>
      <c r="L816" s="1"/>
      <c r="M816" s="1"/>
      <c r="N816" s="1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87"/>
      <c r="F817" s="187"/>
      <c r="G817" s="187"/>
      <c r="H817" s="187"/>
      <c r="I817" s="1"/>
      <c r="J817" s="1"/>
      <c r="K817" s="1"/>
      <c r="L817" s="1"/>
      <c r="M817" s="1"/>
      <c r="N817" s="1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87"/>
      <c r="F818" s="187"/>
      <c r="G818" s="187"/>
      <c r="H818" s="187"/>
      <c r="I818" s="1"/>
      <c r="J818" s="1"/>
      <c r="K818" s="1"/>
      <c r="L818" s="1"/>
      <c r="M818" s="1"/>
      <c r="N818" s="1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87"/>
      <c r="F819" s="187"/>
      <c r="G819" s="187"/>
      <c r="H819" s="187"/>
      <c r="I819" s="1"/>
      <c r="J819" s="1"/>
      <c r="K819" s="1"/>
      <c r="L819" s="1"/>
      <c r="M819" s="1"/>
      <c r="N819" s="1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87"/>
      <c r="F820" s="187"/>
      <c r="G820" s="187"/>
      <c r="H820" s="187"/>
      <c r="I820" s="1"/>
      <c r="J820" s="1"/>
      <c r="K820" s="1"/>
      <c r="L820" s="1"/>
      <c r="M820" s="1"/>
      <c r="N820" s="1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87"/>
      <c r="F821" s="187"/>
      <c r="G821" s="187"/>
      <c r="H821" s="187"/>
      <c r="I821" s="1"/>
      <c r="J821" s="1"/>
      <c r="K821" s="1"/>
      <c r="L821" s="1"/>
      <c r="M821" s="1"/>
      <c r="N821" s="1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87"/>
      <c r="F822" s="187"/>
      <c r="G822" s="187"/>
      <c r="H822" s="187"/>
      <c r="I822" s="1"/>
      <c r="J822" s="1"/>
      <c r="K822" s="1"/>
      <c r="L822" s="1"/>
      <c r="M822" s="1"/>
      <c r="N822" s="1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87"/>
      <c r="F823" s="187"/>
      <c r="G823" s="187"/>
      <c r="H823" s="187"/>
      <c r="I823" s="1"/>
      <c r="J823" s="1"/>
      <c r="K823" s="1"/>
      <c r="L823" s="1"/>
      <c r="M823" s="1"/>
      <c r="N823" s="1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87"/>
      <c r="F824" s="187"/>
      <c r="G824" s="187"/>
      <c r="H824" s="187"/>
      <c r="I824" s="1"/>
      <c r="J824" s="1"/>
      <c r="K824" s="1"/>
      <c r="L824" s="1"/>
      <c r="M824" s="1"/>
      <c r="N824" s="1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87"/>
      <c r="F825" s="187"/>
      <c r="G825" s="187"/>
      <c r="H825" s="187"/>
      <c r="I825" s="1"/>
      <c r="J825" s="1"/>
      <c r="K825" s="1"/>
      <c r="L825" s="1"/>
      <c r="M825" s="1"/>
      <c r="N825" s="1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87"/>
      <c r="F826" s="187"/>
      <c r="G826" s="187"/>
      <c r="H826" s="187"/>
      <c r="I826" s="1"/>
      <c r="J826" s="1"/>
      <c r="K826" s="1"/>
      <c r="L826" s="1"/>
      <c r="M826" s="1"/>
      <c r="N826" s="1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87"/>
      <c r="F827" s="187"/>
      <c r="G827" s="187"/>
      <c r="H827" s="187"/>
      <c r="I827" s="1"/>
      <c r="J827" s="1"/>
      <c r="K827" s="1"/>
      <c r="L827" s="1"/>
      <c r="M827" s="1"/>
      <c r="N827" s="1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87"/>
      <c r="F828" s="187"/>
      <c r="G828" s="187"/>
      <c r="H828" s="187"/>
      <c r="I828" s="1"/>
      <c r="J828" s="1"/>
      <c r="K828" s="1"/>
      <c r="L828" s="1"/>
      <c r="M828" s="1"/>
      <c r="N828" s="1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87"/>
      <c r="F829" s="187"/>
      <c r="G829" s="187"/>
      <c r="H829" s="187"/>
      <c r="I829" s="1"/>
      <c r="J829" s="1"/>
      <c r="K829" s="1"/>
      <c r="L829" s="1"/>
      <c r="M829" s="1"/>
      <c r="N829" s="1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87"/>
      <c r="F830" s="187"/>
      <c r="G830" s="187"/>
      <c r="H830" s="187"/>
      <c r="I830" s="1"/>
      <c r="J830" s="1"/>
      <c r="K830" s="1"/>
      <c r="L830" s="1"/>
      <c r="M830" s="1"/>
      <c r="N830" s="1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87"/>
      <c r="F831" s="187"/>
      <c r="G831" s="187"/>
      <c r="H831" s="187"/>
      <c r="I831" s="1"/>
      <c r="J831" s="1"/>
      <c r="K831" s="1"/>
      <c r="L831" s="1"/>
      <c r="M831" s="1"/>
      <c r="N831" s="1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87"/>
      <c r="F832" s="187"/>
      <c r="G832" s="187"/>
      <c r="H832" s="187"/>
      <c r="I832" s="1"/>
      <c r="J832" s="1"/>
      <c r="K832" s="1"/>
      <c r="L832" s="1"/>
      <c r="M832" s="1"/>
      <c r="N832" s="1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87"/>
      <c r="F833" s="187"/>
      <c r="G833" s="187"/>
      <c r="H833" s="187"/>
      <c r="I833" s="1"/>
      <c r="J833" s="1"/>
      <c r="K833" s="1"/>
      <c r="L833" s="1"/>
      <c r="M833" s="1"/>
      <c r="N833" s="1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87"/>
      <c r="F834" s="187"/>
      <c r="G834" s="187"/>
      <c r="H834" s="187"/>
      <c r="I834" s="1"/>
      <c r="J834" s="1"/>
      <c r="K834" s="1"/>
      <c r="L834" s="1"/>
      <c r="M834" s="1"/>
      <c r="N834" s="1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87"/>
      <c r="F835" s="187"/>
      <c r="G835" s="187"/>
      <c r="H835" s="187"/>
      <c r="I835" s="1"/>
      <c r="J835" s="1"/>
      <c r="K835" s="1"/>
      <c r="L835" s="1"/>
      <c r="M835" s="1"/>
      <c r="N835" s="1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87"/>
      <c r="F836" s="187"/>
      <c r="G836" s="187"/>
      <c r="H836" s="187"/>
      <c r="I836" s="1"/>
      <c r="J836" s="1"/>
      <c r="K836" s="1"/>
      <c r="L836" s="1"/>
      <c r="M836" s="1"/>
      <c r="N836" s="1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87"/>
      <c r="F837" s="187"/>
      <c r="G837" s="187"/>
      <c r="H837" s="187"/>
      <c r="I837" s="1"/>
      <c r="J837" s="1"/>
      <c r="K837" s="1"/>
      <c r="L837" s="1"/>
      <c r="M837" s="1"/>
      <c r="N837" s="1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87"/>
      <c r="F838" s="187"/>
      <c r="G838" s="187"/>
      <c r="H838" s="187"/>
      <c r="I838" s="1"/>
      <c r="J838" s="1"/>
      <c r="K838" s="1"/>
      <c r="L838" s="1"/>
      <c r="M838" s="1"/>
      <c r="N838" s="1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87"/>
      <c r="F839" s="187"/>
      <c r="G839" s="187"/>
      <c r="H839" s="187"/>
      <c r="I839" s="1"/>
      <c r="J839" s="1"/>
      <c r="K839" s="1"/>
      <c r="L839" s="1"/>
      <c r="M839" s="1"/>
      <c r="N839" s="1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87"/>
      <c r="F840" s="187"/>
      <c r="G840" s="187"/>
      <c r="H840" s="187"/>
      <c r="I840" s="1"/>
      <c r="J840" s="1"/>
      <c r="K840" s="1"/>
      <c r="L840" s="1"/>
      <c r="M840" s="1"/>
      <c r="N840" s="1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87"/>
      <c r="F841" s="187"/>
      <c r="G841" s="187"/>
      <c r="H841" s="187"/>
      <c r="I841" s="1"/>
      <c r="J841" s="1"/>
      <c r="K841" s="1"/>
      <c r="L841" s="1"/>
      <c r="M841" s="1"/>
      <c r="N841" s="1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87"/>
      <c r="F842" s="187"/>
      <c r="G842" s="187"/>
      <c r="H842" s="187"/>
      <c r="I842" s="1"/>
      <c r="J842" s="1"/>
      <c r="K842" s="1"/>
      <c r="L842" s="1"/>
      <c r="M842" s="1"/>
      <c r="N842" s="1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87"/>
      <c r="F843" s="187"/>
      <c r="G843" s="187"/>
      <c r="H843" s="187"/>
      <c r="I843" s="1"/>
      <c r="J843" s="1"/>
      <c r="K843" s="1"/>
      <c r="L843" s="1"/>
      <c r="M843" s="1"/>
      <c r="N843" s="1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87"/>
      <c r="F844" s="187"/>
      <c r="G844" s="187"/>
      <c r="H844" s="187"/>
      <c r="I844" s="1"/>
      <c r="J844" s="1"/>
      <c r="K844" s="1"/>
      <c r="L844" s="1"/>
      <c r="M844" s="1"/>
      <c r="N844" s="1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87"/>
      <c r="F845" s="187"/>
      <c r="G845" s="187"/>
      <c r="H845" s="187"/>
      <c r="I845" s="1"/>
      <c r="J845" s="1"/>
      <c r="K845" s="1"/>
      <c r="L845" s="1"/>
      <c r="M845" s="1"/>
      <c r="N845" s="1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87"/>
      <c r="F846" s="187"/>
      <c r="G846" s="187"/>
      <c r="H846" s="187"/>
      <c r="I846" s="1"/>
      <c r="J846" s="1"/>
      <c r="K846" s="1"/>
      <c r="L846" s="1"/>
      <c r="M846" s="1"/>
      <c r="N846" s="1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87"/>
      <c r="F847" s="187"/>
      <c r="G847" s="187"/>
      <c r="H847" s="187"/>
      <c r="I847" s="1"/>
      <c r="J847" s="1"/>
      <c r="K847" s="1"/>
      <c r="L847" s="1"/>
      <c r="M847" s="1"/>
      <c r="N847" s="1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87"/>
      <c r="F848" s="187"/>
      <c r="G848" s="187"/>
      <c r="H848" s="187"/>
      <c r="I848" s="1"/>
      <c r="J848" s="1"/>
      <c r="K848" s="1"/>
      <c r="L848" s="1"/>
      <c r="M848" s="1"/>
      <c r="N848" s="1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87"/>
      <c r="F849" s="187"/>
      <c r="G849" s="187"/>
      <c r="H849" s="187"/>
      <c r="I849" s="1"/>
      <c r="J849" s="1"/>
      <c r="K849" s="1"/>
      <c r="L849" s="1"/>
      <c r="M849" s="1"/>
      <c r="N849" s="1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87"/>
      <c r="F850" s="187"/>
      <c r="G850" s="187"/>
      <c r="H850" s="187"/>
      <c r="I850" s="1"/>
      <c r="J850" s="1"/>
      <c r="K850" s="1"/>
      <c r="L850" s="1"/>
      <c r="M850" s="1"/>
      <c r="N850" s="1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87"/>
      <c r="F851" s="187"/>
      <c r="G851" s="187"/>
      <c r="H851" s="187"/>
      <c r="I851" s="1"/>
      <c r="J851" s="1"/>
      <c r="K851" s="1"/>
      <c r="L851" s="1"/>
      <c r="M851" s="1"/>
      <c r="N851" s="1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87"/>
      <c r="F852" s="187"/>
      <c r="G852" s="187"/>
      <c r="H852" s="187"/>
      <c r="I852" s="1"/>
      <c r="J852" s="1"/>
      <c r="K852" s="1"/>
      <c r="L852" s="1"/>
      <c r="M852" s="1"/>
      <c r="N852" s="1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87"/>
      <c r="F853" s="187"/>
      <c r="G853" s="187"/>
      <c r="H853" s="187"/>
      <c r="I853" s="1"/>
      <c r="J853" s="1"/>
      <c r="K853" s="1"/>
      <c r="L853" s="1"/>
      <c r="M853" s="1"/>
      <c r="N853" s="1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87"/>
      <c r="F854" s="187"/>
      <c r="G854" s="187"/>
      <c r="H854" s="187"/>
      <c r="I854" s="1"/>
      <c r="J854" s="1"/>
      <c r="K854" s="1"/>
      <c r="L854" s="1"/>
      <c r="M854" s="1"/>
      <c r="N854" s="1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87"/>
      <c r="F855" s="187"/>
      <c r="G855" s="187"/>
      <c r="H855" s="187"/>
      <c r="I855" s="1"/>
      <c r="J855" s="1"/>
      <c r="K855" s="1"/>
      <c r="L855" s="1"/>
      <c r="M855" s="1"/>
      <c r="N855" s="1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87"/>
      <c r="F856" s="187"/>
      <c r="G856" s="187"/>
      <c r="H856" s="187"/>
      <c r="I856" s="1"/>
      <c r="J856" s="1"/>
      <c r="K856" s="1"/>
      <c r="L856" s="1"/>
      <c r="M856" s="1"/>
      <c r="N856" s="1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87"/>
      <c r="F857" s="187"/>
      <c r="G857" s="187"/>
      <c r="H857" s="187"/>
      <c r="I857" s="1"/>
      <c r="J857" s="1"/>
      <c r="K857" s="1"/>
      <c r="L857" s="1"/>
      <c r="M857" s="1"/>
      <c r="N857" s="1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87"/>
      <c r="F858" s="187"/>
      <c r="G858" s="187"/>
      <c r="H858" s="187"/>
      <c r="I858" s="1"/>
      <c r="J858" s="1"/>
      <c r="K858" s="1"/>
      <c r="L858" s="1"/>
      <c r="M858" s="1"/>
      <c r="N858" s="1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87"/>
      <c r="F859" s="187"/>
      <c r="G859" s="187"/>
      <c r="H859" s="187"/>
      <c r="I859" s="1"/>
      <c r="J859" s="1"/>
      <c r="K859" s="1"/>
      <c r="L859" s="1"/>
      <c r="M859" s="1"/>
      <c r="N859" s="1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87"/>
      <c r="F860" s="187"/>
      <c r="G860" s="187"/>
      <c r="H860" s="187"/>
      <c r="I860" s="1"/>
      <c r="J860" s="1"/>
      <c r="K860" s="1"/>
      <c r="L860" s="1"/>
      <c r="M860" s="1"/>
      <c r="N860" s="1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87"/>
      <c r="F861" s="187"/>
      <c r="G861" s="187"/>
      <c r="H861" s="187"/>
      <c r="I861" s="1"/>
      <c r="J861" s="1"/>
      <c r="K861" s="1"/>
      <c r="L861" s="1"/>
      <c r="M861" s="1"/>
      <c r="N861" s="1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87"/>
      <c r="F862" s="187"/>
      <c r="G862" s="187"/>
      <c r="H862" s="187"/>
      <c r="I862" s="1"/>
      <c r="J862" s="1"/>
      <c r="K862" s="1"/>
      <c r="L862" s="1"/>
      <c r="M862" s="1"/>
      <c r="N862" s="1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87"/>
      <c r="F863" s="187"/>
      <c r="G863" s="187"/>
      <c r="H863" s="187"/>
      <c r="I863" s="1"/>
      <c r="J863" s="1"/>
      <c r="K863" s="1"/>
      <c r="L863" s="1"/>
      <c r="M863" s="1"/>
      <c r="N863" s="1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87"/>
      <c r="F864" s="187"/>
      <c r="G864" s="187"/>
      <c r="H864" s="187"/>
      <c r="I864" s="1"/>
      <c r="J864" s="1"/>
      <c r="K864" s="1"/>
      <c r="L864" s="1"/>
      <c r="M864" s="1"/>
      <c r="N864" s="1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87"/>
      <c r="F865" s="187"/>
      <c r="G865" s="187"/>
      <c r="H865" s="187"/>
      <c r="I865" s="1"/>
      <c r="J865" s="1"/>
      <c r="K865" s="1"/>
      <c r="L865" s="1"/>
      <c r="M865" s="1"/>
      <c r="N865" s="1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87"/>
      <c r="F866" s="187"/>
      <c r="G866" s="187"/>
      <c r="H866" s="187"/>
      <c r="I866" s="1"/>
      <c r="J866" s="1"/>
      <c r="K866" s="1"/>
      <c r="L866" s="1"/>
      <c r="M866" s="1"/>
      <c r="N866" s="1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87"/>
      <c r="F867" s="187"/>
      <c r="G867" s="187"/>
      <c r="H867" s="187"/>
      <c r="I867" s="1"/>
      <c r="J867" s="1"/>
      <c r="K867" s="1"/>
      <c r="L867" s="1"/>
      <c r="M867" s="1"/>
      <c r="N867" s="1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87"/>
      <c r="F868" s="187"/>
      <c r="G868" s="187"/>
      <c r="H868" s="187"/>
      <c r="I868" s="1"/>
      <c r="J868" s="1"/>
      <c r="K868" s="1"/>
      <c r="L868" s="1"/>
      <c r="M868" s="1"/>
      <c r="N868" s="1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87"/>
      <c r="F869" s="187"/>
      <c r="G869" s="187"/>
      <c r="H869" s="187"/>
      <c r="I869" s="1"/>
      <c r="J869" s="1"/>
      <c r="K869" s="1"/>
      <c r="L869" s="1"/>
      <c r="M869" s="1"/>
      <c r="N869" s="1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87"/>
      <c r="F870" s="187"/>
      <c r="G870" s="187"/>
      <c r="H870" s="187"/>
      <c r="I870" s="1"/>
      <c r="J870" s="1"/>
      <c r="K870" s="1"/>
      <c r="L870" s="1"/>
      <c r="M870" s="1"/>
      <c r="N870" s="1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87"/>
      <c r="F871" s="187"/>
      <c r="G871" s="187"/>
      <c r="H871" s="187"/>
      <c r="I871" s="1"/>
      <c r="J871" s="1"/>
      <c r="K871" s="1"/>
      <c r="L871" s="1"/>
      <c r="M871" s="1"/>
      <c r="N871" s="1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87"/>
      <c r="F872" s="187"/>
      <c r="G872" s="187"/>
      <c r="H872" s="187"/>
      <c r="I872" s="1"/>
      <c r="J872" s="1"/>
      <c r="K872" s="1"/>
      <c r="L872" s="1"/>
      <c r="M872" s="1"/>
      <c r="N872" s="1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87"/>
      <c r="F873" s="187"/>
      <c r="G873" s="187"/>
      <c r="H873" s="187"/>
      <c r="I873" s="1"/>
      <c r="J873" s="1"/>
      <c r="K873" s="1"/>
      <c r="L873" s="1"/>
      <c r="M873" s="1"/>
      <c r="N873" s="1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87"/>
      <c r="F874" s="187"/>
      <c r="G874" s="187"/>
      <c r="H874" s="187"/>
      <c r="I874" s="1"/>
      <c r="J874" s="1"/>
      <c r="K874" s="1"/>
      <c r="L874" s="1"/>
      <c r="M874" s="1"/>
      <c r="N874" s="1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87"/>
      <c r="F875" s="187"/>
      <c r="G875" s="187"/>
      <c r="H875" s="187"/>
      <c r="I875" s="1"/>
      <c r="J875" s="1"/>
      <c r="K875" s="1"/>
      <c r="L875" s="1"/>
      <c r="M875" s="1"/>
      <c r="N875" s="1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87"/>
      <c r="F876" s="187"/>
      <c r="G876" s="187"/>
      <c r="H876" s="187"/>
      <c r="I876" s="1"/>
      <c r="J876" s="1"/>
      <c r="K876" s="1"/>
      <c r="L876" s="1"/>
      <c r="M876" s="1"/>
      <c r="N876" s="1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87"/>
      <c r="F877" s="187"/>
      <c r="G877" s="187"/>
      <c r="H877" s="187"/>
      <c r="I877" s="1"/>
      <c r="J877" s="1"/>
      <c r="K877" s="1"/>
      <c r="L877" s="1"/>
      <c r="M877" s="1"/>
      <c r="N877" s="1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87"/>
      <c r="F878" s="187"/>
      <c r="G878" s="187"/>
      <c r="H878" s="187"/>
      <c r="I878" s="1"/>
      <c r="J878" s="1"/>
      <c r="K878" s="1"/>
      <c r="L878" s="1"/>
      <c r="M878" s="1"/>
      <c r="N878" s="1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87"/>
      <c r="F879" s="187"/>
      <c r="G879" s="187"/>
      <c r="H879" s="187"/>
      <c r="I879" s="1"/>
      <c r="J879" s="1"/>
      <c r="K879" s="1"/>
      <c r="L879" s="1"/>
      <c r="M879" s="1"/>
      <c r="N879" s="1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87"/>
      <c r="F880" s="187"/>
      <c r="G880" s="187"/>
      <c r="H880" s="187"/>
      <c r="I880" s="1"/>
      <c r="J880" s="1"/>
      <c r="K880" s="1"/>
      <c r="L880" s="1"/>
      <c r="M880" s="1"/>
      <c r="N880" s="1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87"/>
      <c r="F881" s="187"/>
      <c r="G881" s="187"/>
      <c r="H881" s="187"/>
      <c r="I881" s="1"/>
      <c r="J881" s="1"/>
      <c r="K881" s="1"/>
      <c r="L881" s="1"/>
      <c r="M881" s="1"/>
      <c r="N881" s="1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87"/>
      <c r="F882" s="187"/>
      <c r="G882" s="187"/>
      <c r="H882" s="187"/>
      <c r="I882" s="1"/>
      <c r="J882" s="1"/>
      <c r="K882" s="1"/>
      <c r="L882" s="1"/>
      <c r="M882" s="1"/>
      <c r="N882" s="1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87"/>
      <c r="F883" s="187"/>
      <c r="G883" s="187"/>
      <c r="H883" s="187"/>
      <c r="I883" s="1"/>
      <c r="J883" s="1"/>
      <c r="K883" s="1"/>
      <c r="L883" s="1"/>
      <c r="M883" s="1"/>
      <c r="N883" s="1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87"/>
      <c r="F884" s="187"/>
      <c r="G884" s="187"/>
      <c r="H884" s="187"/>
      <c r="I884" s="1"/>
      <c r="J884" s="1"/>
      <c r="K884" s="1"/>
      <c r="L884" s="1"/>
      <c r="M884" s="1"/>
      <c r="N884" s="1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87"/>
      <c r="F885" s="187"/>
      <c r="G885" s="187"/>
      <c r="H885" s="187"/>
      <c r="I885" s="1"/>
      <c r="J885" s="1"/>
      <c r="K885" s="1"/>
      <c r="L885" s="1"/>
      <c r="M885" s="1"/>
      <c r="N885" s="1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87"/>
      <c r="F886" s="187"/>
      <c r="G886" s="187"/>
      <c r="H886" s="187"/>
      <c r="I886" s="1"/>
      <c r="J886" s="1"/>
      <c r="K886" s="1"/>
      <c r="L886" s="1"/>
      <c r="M886" s="1"/>
      <c r="N886" s="1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87"/>
      <c r="F887" s="187"/>
      <c r="G887" s="187"/>
      <c r="H887" s="187"/>
      <c r="I887" s="1"/>
      <c r="J887" s="1"/>
      <c r="K887" s="1"/>
      <c r="L887" s="1"/>
      <c r="M887" s="1"/>
      <c r="N887" s="1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87"/>
      <c r="F888" s="187"/>
      <c r="G888" s="187"/>
      <c r="H888" s="187"/>
      <c r="I888" s="1"/>
      <c r="J888" s="1"/>
      <c r="K888" s="1"/>
      <c r="L888" s="1"/>
      <c r="M888" s="1"/>
      <c r="N888" s="1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87"/>
      <c r="F889" s="187"/>
      <c r="G889" s="187"/>
      <c r="H889" s="187"/>
      <c r="I889" s="1"/>
      <c r="J889" s="1"/>
      <c r="K889" s="1"/>
      <c r="L889" s="1"/>
      <c r="M889" s="1"/>
      <c r="N889" s="1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87"/>
      <c r="F890" s="187"/>
      <c r="G890" s="187"/>
      <c r="H890" s="187"/>
      <c r="I890" s="1"/>
      <c r="J890" s="1"/>
      <c r="K890" s="1"/>
      <c r="L890" s="1"/>
      <c r="M890" s="1"/>
      <c r="N890" s="1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87"/>
      <c r="F891" s="187"/>
      <c r="G891" s="187"/>
      <c r="H891" s="187"/>
      <c r="I891" s="1"/>
      <c r="J891" s="1"/>
      <c r="K891" s="1"/>
      <c r="L891" s="1"/>
      <c r="M891" s="1"/>
      <c r="N891" s="1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87"/>
      <c r="F892" s="187"/>
      <c r="G892" s="187"/>
      <c r="H892" s="187"/>
      <c r="I892" s="1"/>
      <c r="J892" s="1"/>
      <c r="K892" s="1"/>
      <c r="L892" s="1"/>
      <c r="M892" s="1"/>
      <c r="N892" s="1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87"/>
      <c r="F893" s="187"/>
      <c r="G893" s="187"/>
      <c r="H893" s="187"/>
      <c r="I893" s="1"/>
      <c r="J893" s="1"/>
      <c r="K893" s="1"/>
      <c r="L893" s="1"/>
      <c r="M893" s="1"/>
      <c r="N893" s="1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87"/>
      <c r="F894" s="187"/>
      <c r="G894" s="187"/>
      <c r="H894" s="187"/>
      <c r="I894" s="1"/>
      <c r="J894" s="1"/>
      <c r="K894" s="1"/>
      <c r="L894" s="1"/>
      <c r="M894" s="1"/>
      <c r="N894" s="1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87"/>
      <c r="F895" s="187"/>
      <c r="G895" s="187"/>
      <c r="H895" s="187"/>
      <c r="I895" s="1"/>
      <c r="J895" s="1"/>
      <c r="K895" s="1"/>
      <c r="L895" s="1"/>
      <c r="M895" s="1"/>
      <c r="N895" s="1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87"/>
      <c r="F896" s="187"/>
      <c r="G896" s="187"/>
      <c r="H896" s="187"/>
      <c r="I896" s="1"/>
      <c r="J896" s="1"/>
      <c r="K896" s="1"/>
      <c r="L896" s="1"/>
      <c r="M896" s="1"/>
      <c r="N896" s="1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87"/>
      <c r="F897" s="187"/>
      <c r="G897" s="187"/>
      <c r="H897" s="187"/>
      <c r="I897" s="1"/>
      <c r="J897" s="1"/>
      <c r="K897" s="1"/>
      <c r="L897" s="1"/>
      <c r="M897" s="1"/>
      <c r="N897" s="1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87"/>
      <c r="F898" s="187"/>
      <c r="G898" s="187"/>
      <c r="H898" s="187"/>
      <c r="I898" s="1"/>
      <c r="J898" s="1"/>
      <c r="K898" s="1"/>
      <c r="L898" s="1"/>
      <c r="M898" s="1"/>
      <c r="N898" s="1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87"/>
      <c r="F899" s="187"/>
      <c r="G899" s="187"/>
      <c r="H899" s="187"/>
      <c r="I899" s="1"/>
      <c r="J899" s="1"/>
      <c r="K899" s="1"/>
      <c r="L899" s="1"/>
      <c r="M899" s="1"/>
      <c r="N899" s="1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87"/>
      <c r="F900" s="187"/>
      <c r="G900" s="187"/>
      <c r="H900" s="187"/>
      <c r="I900" s="1"/>
      <c r="J900" s="1"/>
      <c r="K900" s="1"/>
      <c r="L900" s="1"/>
      <c r="M900" s="1"/>
      <c r="N900" s="1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87"/>
      <c r="F901" s="187"/>
      <c r="G901" s="187"/>
      <c r="H901" s="187"/>
      <c r="I901" s="1"/>
      <c r="J901" s="1"/>
      <c r="K901" s="1"/>
      <c r="L901" s="1"/>
      <c r="M901" s="1"/>
      <c r="N901" s="1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87"/>
      <c r="F902" s="187"/>
      <c r="G902" s="187"/>
      <c r="H902" s="187"/>
      <c r="I902" s="1"/>
      <c r="J902" s="1"/>
      <c r="K902" s="1"/>
      <c r="L902" s="1"/>
      <c r="M902" s="1"/>
      <c r="N902" s="1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87"/>
      <c r="F903" s="187"/>
      <c r="G903" s="187"/>
      <c r="H903" s="187"/>
      <c r="I903" s="1"/>
      <c r="J903" s="1"/>
      <c r="K903" s="1"/>
      <c r="L903" s="1"/>
      <c r="M903" s="1"/>
      <c r="N903" s="1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87"/>
      <c r="F904" s="187"/>
      <c r="G904" s="187"/>
      <c r="H904" s="187"/>
      <c r="I904" s="1"/>
      <c r="J904" s="1"/>
      <c r="K904" s="1"/>
      <c r="L904" s="1"/>
      <c r="M904" s="1"/>
      <c r="N904" s="1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87"/>
      <c r="F905" s="187"/>
      <c r="G905" s="187"/>
      <c r="H905" s="187"/>
      <c r="I905" s="1"/>
      <c r="J905" s="1"/>
      <c r="K905" s="1"/>
      <c r="L905" s="1"/>
      <c r="M905" s="1"/>
      <c r="N905" s="1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87"/>
      <c r="F906" s="187"/>
      <c r="G906" s="187"/>
      <c r="H906" s="187"/>
      <c r="I906" s="1"/>
      <c r="J906" s="1"/>
      <c r="K906" s="1"/>
      <c r="L906" s="1"/>
      <c r="M906" s="1"/>
      <c r="N906" s="1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87"/>
      <c r="F907" s="187"/>
      <c r="G907" s="187"/>
      <c r="H907" s="187"/>
      <c r="I907" s="1"/>
      <c r="J907" s="1"/>
      <c r="K907" s="1"/>
      <c r="L907" s="1"/>
      <c r="M907" s="1"/>
      <c r="N907" s="1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87"/>
      <c r="F908" s="187"/>
      <c r="G908" s="187"/>
      <c r="H908" s="187"/>
      <c r="I908" s="1"/>
      <c r="J908" s="1"/>
      <c r="K908" s="1"/>
      <c r="L908" s="1"/>
      <c r="M908" s="1"/>
      <c r="N908" s="1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87"/>
      <c r="F909" s="187"/>
      <c r="G909" s="187"/>
      <c r="H909" s="187"/>
      <c r="I909" s="1"/>
      <c r="J909" s="1"/>
      <c r="K909" s="1"/>
      <c r="L909" s="1"/>
      <c r="M909" s="1"/>
      <c r="N909" s="1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87"/>
      <c r="F910" s="187"/>
      <c r="G910" s="187"/>
      <c r="H910" s="187"/>
      <c r="I910" s="1"/>
      <c r="J910" s="1"/>
      <c r="K910" s="1"/>
      <c r="L910" s="1"/>
      <c r="M910" s="1"/>
      <c r="N910" s="1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87"/>
      <c r="F911" s="187"/>
      <c r="G911" s="187"/>
      <c r="H911" s="187"/>
      <c r="I911" s="1"/>
      <c r="J911" s="1"/>
      <c r="K911" s="1"/>
      <c r="L911" s="1"/>
      <c r="M911" s="1"/>
      <c r="N911" s="1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87"/>
      <c r="F912" s="187"/>
      <c r="G912" s="187"/>
      <c r="H912" s="187"/>
      <c r="I912" s="1"/>
      <c r="J912" s="1"/>
      <c r="K912" s="1"/>
      <c r="L912" s="1"/>
      <c r="M912" s="1"/>
      <c r="N912" s="1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87"/>
      <c r="F913" s="187"/>
      <c r="G913" s="187"/>
      <c r="H913" s="187"/>
      <c r="I913" s="1"/>
      <c r="J913" s="1"/>
      <c r="K913" s="1"/>
      <c r="L913" s="1"/>
      <c r="M913" s="1"/>
      <c r="N913" s="1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87"/>
      <c r="F914" s="187"/>
      <c r="G914" s="187"/>
      <c r="H914" s="187"/>
      <c r="I914" s="1"/>
      <c r="J914" s="1"/>
      <c r="K914" s="1"/>
      <c r="L914" s="1"/>
      <c r="M914" s="1"/>
      <c r="N914" s="1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87"/>
      <c r="F915" s="187"/>
      <c r="G915" s="187"/>
      <c r="H915" s="187"/>
      <c r="I915" s="1"/>
      <c r="J915" s="1"/>
      <c r="K915" s="1"/>
      <c r="L915" s="1"/>
      <c r="M915" s="1"/>
      <c r="N915" s="1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87"/>
      <c r="F916" s="187"/>
      <c r="G916" s="187"/>
      <c r="H916" s="187"/>
      <c r="I916" s="1"/>
      <c r="J916" s="1"/>
      <c r="K916" s="1"/>
      <c r="L916" s="1"/>
      <c r="M916" s="1"/>
      <c r="N916" s="1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87"/>
      <c r="F917" s="187"/>
      <c r="G917" s="187"/>
      <c r="H917" s="187"/>
      <c r="I917" s="1"/>
      <c r="J917" s="1"/>
      <c r="K917" s="1"/>
      <c r="L917" s="1"/>
      <c r="M917" s="1"/>
      <c r="N917" s="1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87"/>
      <c r="F918" s="187"/>
      <c r="G918" s="187"/>
      <c r="H918" s="187"/>
      <c r="I918" s="1"/>
      <c r="J918" s="1"/>
      <c r="K918" s="1"/>
      <c r="L918" s="1"/>
      <c r="M918" s="1"/>
      <c r="N918" s="1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87"/>
      <c r="F919" s="187"/>
      <c r="G919" s="187"/>
      <c r="H919" s="187"/>
      <c r="I919" s="1"/>
      <c r="J919" s="1"/>
      <c r="K919" s="1"/>
      <c r="L919" s="1"/>
      <c r="M919" s="1"/>
      <c r="N919" s="1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87"/>
      <c r="F920" s="187"/>
      <c r="G920" s="187"/>
      <c r="H920" s="187"/>
      <c r="I920" s="1"/>
      <c r="J920" s="1"/>
      <c r="K920" s="1"/>
      <c r="L920" s="1"/>
      <c r="M920" s="1"/>
      <c r="N920" s="1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87"/>
      <c r="F921" s="187"/>
      <c r="G921" s="187"/>
      <c r="H921" s="187"/>
      <c r="I921" s="1"/>
      <c r="J921" s="1"/>
      <c r="K921" s="1"/>
      <c r="L921" s="1"/>
      <c r="M921" s="1"/>
      <c r="N921" s="1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87"/>
      <c r="F922" s="187"/>
      <c r="G922" s="187"/>
      <c r="H922" s="187"/>
      <c r="I922" s="1"/>
      <c r="J922" s="1"/>
      <c r="K922" s="1"/>
      <c r="L922" s="1"/>
      <c r="M922" s="1"/>
      <c r="N922" s="1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87"/>
      <c r="F923" s="187"/>
      <c r="G923" s="187"/>
      <c r="H923" s="187"/>
      <c r="I923" s="1"/>
      <c r="J923" s="1"/>
      <c r="K923" s="1"/>
      <c r="L923" s="1"/>
      <c r="M923" s="1"/>
      <c r="N923" s="1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87"/>
      <c r="F924" s="187"/>
      <c r="G924" s="187"/>
      <c r="H924" s="187"/>
      <c r="I924" s="1"/>
      <c r="J924" s="1"/>
      <c r="K924" s="1"/>
      <c r="L924" s="1"/>
      <c r="M924" s="1"/>
      <c r="N924" s="1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87"/>
      <c r="F925" s="187"/>
      <c r="G925" s="187"/>
      <c r="H925" s="187"/>
      <c r="I925" s="1"/>
      <c r="J925" s="1"/>
      <c r="K925" s="1"/>
      <c r="L925" s="1"/>
      <c r="M925" s="1"/>
      <c r="N925" s="1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87"/>
      <c r="F926" s="187"/>
      <c r="G926" s="187"/>
      <c r="H926" s="187"/>
      <c r="I926" s="1"/>
      <c r="J926" s="1"/>
      <c r="K926" s="1"/>
      <c r="L926" s="1"/>
      <c r="M926" s="1"/>
      <c r="N926" s="1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87"/>
      <c r="F927" s="187"/>
      <c r="G927" s="187"/>
      <c r="H927" s="187"/>
      <c r="I927" s="1"/>
      <c r="J927" s="1"/>
      <c r="K927" s="1"/>
      <c r="L927" s="1"/>
      <c r="M927" s="1"/>
      <c r="N927" s="1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87"/>
      <c r="F928" s="187"/>
      <c r="G928" s="187"/>
      <c r="H928" s="187"/>
      <c r="I928" s="1"/>
      <c r="J928" s="1"/>
      <c r="K928" s="1"/>
      <c r="L928" s="1"/>
      <c r="M928" s="1"/>
      <c r="N928" s="1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87"/>
      <c r="F929" s="187"/>
      <c r="G929" s="187"/>
      <c r="H929" s="187"/>
      <c r="I929" s="1"/>
      <c r="J929" s="1"/>
      <c r="K929" s="1"/>
      <c r="L929" s="1"/>
      <c r="M929" s="1"/>
      <c r="N929" s="1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87"/>
      <c r="F930" s="187"/>
      <c r="G930" s="187"/>
      <c r="H930" s="187"/>
      <c r="I930" s="1"/>
      <c r="J930" s="1"/>
      <c r="K930" s="1"/>
      <c r="L930" s="1"/>
      <c r="M930" s="1"/>
      <c r="N930" s="1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87"/>
      <c r="F931" s="187"/>
      <c r="G931" s="187"/>
      <c r="H931" s="187"/>
      <c r="I931" s="1"/>
      <c r="J931" s="1"/>
      <c r="K931" s="1"/>
      <c r="L931" s="1"/>
      <c r="M931" s="1"/>
      <c r="N931" s="1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87"/>
      <c r="F932" s="187"/>
      <c r="G932" s="187"/>
      <c r="H932" s="187"/>
      <c r="I932" s="1"/>
      <c r="J932" s="1"/>
      <c r="K932" s="1"/>
      <c r="L932" s="1"/>
      <c r="M932" s="1"/>
      <c r="N932" s="1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87"/>
      <c r="F933" s="187"/>
      <c r="G933" s="187"/>
      <c r="H933" s="187"/>
      <c r="I933" s="1"/>
      <c r="J933" s="1"/>
      <c r="K933" s="1"/>
      <c r="L933" s="1"/>
      <c r="M933" s="1"/>
      <c r="N933" s="1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87"/>
      <c r="F934" s="187"/>
      <c r="G934" s="187"/>
      <c r="H934" s="187"/>
      <c r="I934" s="1"/>
      <c r="J934" s="1"/>
      <c r="K934" s="1"/>
      <c r="L934" s="1"/>
      <c r="M934" s="1"/>
      <c r="N934" s="1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87"/>
      <c r="F935" s="187"/>
      <c r="G935" s="187"/>
      <c r="H935" s="187"/>
      <c r="I935" s="1"/>
      <c r="J935" s="1"/>
      <c r="K935" s="1"/>
      <c r="L935" s="1"/>
      <c r="M935" s="1"/>
      <c r="N935" s="1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87"/>
      <c r="F936" s="187"/>
      <c r="G936" s="187"/>
      <c r="H936" s="187"/>
      <c r="I936" s="1"/>
      <c r="J936" s="1"/>
      <c r="K936" s="1"/>
      <c r="L936" s="1"/>
      <c r="M936" s="1"/>
      <c r="N936" s="1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87"/>
      <c r="F937" s="187"/>
      <c r="G937" s="187"/>
      <c r="H937" s="187"/>
      <c r="I937" s="1"/>
      <c r="J937" s="1"/>
      <c r="K937" s="1"/>
      <c r="L937" s="1"/>
      <c r="M937" s="1"/>
      <c r="N937" s="1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87"/>
      <c r="F938" s="187"/>
      <c r="G938" s="187"/>
      <c r="H938" s="187"/>
      <c r="I938" s="1"/>
      <c r="J938" s="1"/>
      <c r="K938" s="1"/>
      <c r="L938" s="1"/>
      <c r="M938" s="1"/>
      <c r="N938" s="1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87"/>
      <c r="F939" s="187"/>
      <c r="G939" s="187"/>
      <c r="H939" s="187"/>
      <c r="I939" s="1"/>
      <c r="J939" s="1"/>
      <c r="K939" s="1"/>
      <c r="L939" s="1"/>
      <c r="M939" s="1"/>
      <c r="N939" s="1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87"/>
      <c r="F940" s="187"/>
      <c r="G940" s="187"/>
      <c r="H940" s="187"/>
      <c r="I940" s="1"/>
      <c r="J940" s="1"/>
      <c r="K940" s="1"/>
      <c r="L940" s="1"/>
      <c r="M940" s="1"/>
      <c r="N940" s="1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87"/>
      <c r="F941" s="187"/>
      <c r="G941" s="187"/>
      <c r="H941" s="187"/>
      <c r="I941" s="1"/>
      <c r="J941" s="1"/>
      <c r="K941" s="1"/>
      <c r="L941" s="1"/>
      <c r="M941" s="1"/>
      <c r="N941" s="1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87"/>
      <c r="F942" s="187"/>
      <c r="G942" s="187"/>
      <c r="H942" s="187"/>
      <c r="I942" s="1"/>
      <c r="J942" s="1"/>
      <c r="K942" s="1"/>
      <c r="L942" s="1"/>
      <c r="M942" s="1"/>
      <c r="N942" s="1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87"/>
      <c r="F943" s="187"/>
      <c r="G943" s="187"/>
      <c r="H943" s="187"/>
      <c r="I943" s="1"/>
      <c r="J943" s="1"/>
      <c r="K943" s="1"/>
      <c r="L943" s="1"/>
      <c r="M943" s="1"/>
      <c r="N943" s="1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87"/>
      <c r="F944" s="187"/>
      <c r="G944" s="187"/>
      <c r="H944" s="187"/>
      <c r="I944" s="1"/>
      <c r="J944" s="1"/>
      <c r="K944" s="1"/>
      <c r="L944" s="1"/>
      <c r="M944" s="1"/>
      <c r="N944" s="1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87"/>
      <c r="F945" s="187"/>
      <c r="G945" s="187"/>
      <c r="H945" s="187"/>
      <c r="I945" s="1"/>
      <c r="J945" s="1"/>
      <c r="K945" s="1"/>
      <c r="L945" s="1"/>
      <c r="M945" s="1"/>
      <c r="N945" s="1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87"/>
      <c r="F946" s="187"/>
      <c r="G946" s="187"/>
      <c r="H946" s="187"/>
      <c r="I946" s="1"/>
      <c r="J946" s="1"/>
      <c r="K946" s="1"/>
      <c r="L946" s="1"/>
      <c r="M946" s="1"/>
      <c r="N946" s="1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87"/>
      <c r="F947" s="187"/>
      <c r="G947" s="187"/>
      <c r="H947" s="187"/>
      <c r="I947" s="1"/>
      <c r="J947" s="1"/>
      <c r="K947" s="1"/>
      <c r="L947" s="1"/>
      <c r="M947" s="1"/>
      <c r="N947" s="1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87"/>
      <c r="F948" s="187"/>
      <c r="G948" s="187"/>
      <c r="H948" s="187"/>
      <c r="I948" s="1"/>
      <c r="J948" s="1"/>
      <c r="K948" s="1"/>
      <c r="L948" s="1"/>
      <c r="M948" s="1"/>
      <c r="N948" s="1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87"/>
      <c r="F949" s="187"/>
      <c r="G949" s="187"/>
      <c r="H949" s="187"/>
      <c r="I949" s="1"/>
      <c r="J949" s="1"/>
      <c r="K949" s="1"/>
      <c r="L949" s="1"/>
      <c r="M949" s="1"/>
      <c r="N949" s="1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87"/>
      <c r="F950" s="187"/>
      <c r="G950" s="187"/>
      <c r="H950" s="187"/>
      <c r="I950" s="1"/>
      <c r="J950" s="1"/>
      <c r="K950" s="1"/>
      <c r="L950" s="1"/>
      <c r="M950" s="1"/>
      <c r="N950" s="1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87"/>
      <c r="F951" s="187"/>
      <c r="G951" s="187"/>
      <c r="H951" s="187"/>
      <c r="I951" s="1"/>
      <c r="J951" s="1"/>
      <c r="K951" s="1"/>
      <c r="L951" s="1"/>
      <c r="M951" s="1"/>
      <c r="N951" s="1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87"/>
      <c r="F952" s="187"/>
      <c r="G952" s="187"/>
      <c r="H952" s="187"/>
      <c r="I952" s="1"/>
      <c r="J952" s="1"/>
      <c r="K952" s="1"/>
      <c r="L952" s="1"/>
      <c r="M952" s="1"/>
      <c r="N952" s="1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87"/>
      <c r="F953" s="187"/>
      <c r="G953" s="187"/>
      <c r="H953" s="187"/>
      <c r="I953" s="1"/>
      <c r="J953" s="1"/>
      <c r="K953" s="1"/>
      <c r="L953" s="1"/>
      <c r="M953" s="1"/>
      <c r="N953" s="1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87"/>
      <c r="F954" s="187"/>
      <c r="G954" s="187"/>
      <c r="H954" s="187"/>
      <c r="I954" s="1"/>
      <c r="J954" s="1"/>
      <c r="K954" s="1"/>
      <c r="L954" s="1"/>
      <c r="M954" s="1"/>
      <c r="N954" s="1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87"/>
      <c r="F955" s="187"/>
      <c r="G955" s="187"/>
      <c r="H955" s="187"/>
      <c r="I955" s="1"/>
      <c r="J955" s="1"/>
      <c r="K955" s="1"/>
      <c r="L955" s="1"/>
      <c r="M955" s="1"/>
      <c r="N955" s="1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87"/>
      <c r="F956" s="187"/>
      <c r="G956" s="187"/>
      <c r="H956" s="187"/>
      <c r="I956" s="1"/>
      <c r="J956" s="1"/>
      <c r="K956" s="1"/>
      <c r="L956" s="1"/>
      <c r="M956" s="1"/>
      <c r="N956" s="1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87"/>
      <c r="F957" s="187"/>
      <c r="G957" s="187"/>
      <c r="H957" s="187"/>
      <c r="I957" s="1"/>
      <c r="J957" s="1"/>
      <c r="K957" s="1"/>
      <c r="L957" s="1"/>
      <c r="M957" s="1"/>
      <c r="N957" s="1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87"/>
      <c r="F958" s="187"/>
      <c r="G958" s="187"/>
      <c r="H958" s="187"/>
      <c r="I958" s="1"/>
      <c r="J958" s="1"/>
      <c r="K958" s="1"/>
      <c r="L958" s="1"/>
      <c r="M958" s="1"/>
      <c r="N958" s="1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87"/>
      <c r="F959" s="187"/>
      <c r="G959" s="187"/>
      <c r="H959" s="187"/>
      <c r="I959" s="1"/>
      <c r="J959" s="1"/>
      <c r="K959" s="1"/>
      <c r="L959" s="1"/>
      <c r="M959" s="1"/>
      <c r="N959" s="1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87"/>
      <c r="F960" s="187"/>
      <c r="G960" s="187"/>
      <c r="H960" s="187"/>
      <c r="I960" s="1"/>
      <c r="J960" s="1"/>
      <c r="K960" s="1"/>
      <c r="L960" s="1"/>
      <c r="M960" s="1"/>
      <c r="N960" s="1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87"/>
      <c r="F961" s="187"/>
      <c r="G961" s="187"/>
      <c r="H961" s="187"/>
      <c r="I961" s="1"/>
      <c r="J961" s="1"/>
      <c r="K961" s="1"/>
      <c r="L961" s="1"/>
      <c r="M961" s="1"/>
      <c r="N961" s="1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87"/>
      <c r="F962" s="187"/>
      <c r="G962" s="187"/>
      <c r="H962" s="187"/>
      <c r="I962" s="1"/>
      <c r="J962" s="1"/>
      <c r="K962" s="1"/>
      <c r="L962" s="1"/>
      <c r="M962" s="1"/>
      <c r="N962" s="1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87"/>
      <c r="F963" s="187"/>
      <c r="G963" s="187"/>
      <c r="H963" s="187"/>
      <c r="I963" s="1"/>
      <c r="J963" s="1"/>
      <c r="K963" s="1"/>
      <c r="L963" s="1"/>
      <c r="M963" s="1"/>
      <c r="N963" s="1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87"/>
      <c r="F964" s="187"/>
      <c r="G964" s="187"/>
      <c r="H964" s="187"/>
      <c r="I964" s="1"/>
      <c r="J964" s="1"/>
      <c r="K964" s="1"/>
      <c r="L964" s="1"/>
      <c r="M964" s="1"/>
      <c r="N964" s="1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87"/>
      <c r="F965" s="187"/>
      <c r="G965" s="187"/>
      <c r="H965" s="187"/>
      <c r="I965" s="1"/>
      <c r="J965" s="1"/>
      <c r="K965" s="1"/>
      <c r="L965" s="1"/>
      <c r="M965" s="1"/>
      <c r="N965" s="1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87"/>
      <c r="F966" s="187"/>
      <c r="G966" s="187"/>
      <c r="H966" s="187"/>
      <c r="I966" s="1"/>
      <c r="J966" s="1"/>
      <c r="K966" s="1"/>
      <c r="L966" s="1"/>
      <c r="M966" s="1"/>
      <c r="N966" s="1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87"/>
      <c r="F967" s="187"/>
      <c r="G967" s="187"/>
      <c r="H967" s="187"/>
      <c r="I967" s="1"/>
      <c r="J967" s="1"/>
      <c r="K967" s="1"/>
      <c r="L967" s="1"/>
      <c r="M967" s="1"/>
      <c r="N967" s="1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87"/>
      <c r="F968" s="187"/>
      <c r="G968" s="187"/>
      <c r="H968" s="187"/>
      <c r="I968" s="1"/>
      <c r="J968" s="1"/>
      <c r="K968" s="1"/>
      <c r="L968" s="1"/>
      <c r="M968" s="1"/>
      <c r="N968" s="1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87"/>
      <c r="F969" s="187"/>
      <c r="G969" s="187"/>
      <c r="H969" s="187"/>
      <c r="I969" s="1"/>
      <c r="J969" s="1"/>
      <c r="K969" s="1"/>
      <c r="L969" s="1"/>
      <c r="M969" s="1"/>
      <c r="N969" s="1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87"/>
      <c r="F970" s="187"/>
      <c r="G970" s="187"/>
      <c r="H970" s="187"/>
      <c r="I970" s="1"/>
      <c r="J970" s="1"/>
      <c r="K970" s="1"/>
      <c r="L970" s="1"/>
      <c r="M970" s="1"/>
      <c r="N970" s="1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87"/>
      <c r="F971" s="187"/>
      <c r="G971" s="187"/>
      <c r="H971" s="187"/>
      <c r="I971" s="1"/>
      <c r="J971" s="1"/>
      <c r="K971" s="1"/>
      <c r="L971" s="1"/>
      <c r="M971" s="1"/>
      <c r="N971" s="1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87"/>
      <c r="F972" s="187"/>
      <c r="G972" s="187"/>
      <c r="H972" s="187"/>
      <c r="I972" s="1"/>
      <c r="J972" s="1"/>
      <c r="K972" s="1"/>
      <c r="L972" s="1"/>
      <c r="M972" s="1"/>
      <c r="N972" s="1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87"/>
      <c r="F973" s="187"/>
      <c r="G973" s="187"/>
      <c r="H973" s="187"/>
      <c r="I973" s="1"/>
      <c r="J973" s="1"/>
      <c r="K973" s="1"/>
      <c r="L973" s="1"/>
      <c r="M973" s="1"/>
      <c r="N973" s="1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87"/>
      <c r="F974" s="187"/>
      <c r="G974" s="187"/>
      <c r="H974" s="187"/>
      <c r="I974" s="1"/>
      <c r="J974" s="1"/>
      <c r="K974" s="1"/>
      <c r="L974" s="1"/>
      <c r="M974" s="1"/>
      <c r="N974" s="1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87"/>
      <c r="F975" s="187"/>
      <c r="G975" s="187"/>
      <c r="H975" s="187"/>
      <c r="I975" s="1"/>
      <c r="J975" s="1"/>
      <c r="K975" s="1"/>
      <c r="L975" s="1"/>
      <c r="M975" s="1"/>
      <c r="N975" s="1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87"/>
      <c r="F976" s="187"/>
      <c r="G976" s="187"/>
      <c r="H976" s="187"/>
      <c r="I976" s="1"/>
      <c r="J976" s="1"/>
      <c r="K976" s="1"/>
      <c r="L976" s="1"/>
      <c r="M976" s="1"/>
      <c r="N976" s="1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87"/>
      <c r="F977" s="187"/>
      <c r="G977" s="187"/>
      <c r="H977" s="187"/>
      <c r="I977" s="1"/>
      <c r="J977" s="1"/>
      <c r="K977" s="1"/>
      <c r="L977" s="1"/>
      <c r="M977" s="1"/>
      <c r="N977" s="1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87"/>
      <c r="F978" s="187"/>
      <c r="G978" s="187"/>
      <c r="H978" s="187"/>
      <c r="I978" s="1"/>
      <c r="J978" s="1"/>
      <c r="K978" s="1"/>
      <c r="L978" s="1"/>
      <c r="M978" s="1"/>
      <c r="N978" s="1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87"/>
      <c r="F979" s="187"/>
      <c r="G979" s="187"/>
      <c r="H979" s="187"/>
      <c r="I979" s="1"/>
      <c r="J979" s="1"/>
      <c r="K979" s="1"/>
      <c r="L979" s="1"/>
      <c r="M979" s="1"/>
      <c r="N979" s="1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87"/>
      <c r="F980" s="187"/>
      <c r="G980" s="187"/>
      <c r="H980" s="187"/>
      <c r="I980" s="1"/>
      <c r="J980" s="1"/>
      <c r="K980" s="1"/>
      <c r="L980" s="1"/>
      <c r="M980" s="1"/>
      <c r="N980" s="1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87"/>
      <c r="F981" s="187"/>
      <c r="G981" s="187"/>
      <c r="H981" s="187"/>
      <c r="I981" s="1"/>
      <c r="J981" s="1"/>
      <c r="K981" s="1"/>
      <c r="L981" s="1"/>
      <c r="M981" s="1"/>
      <c r="N981" s="1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87"/>
      <c r="F982" s="187"/>
      <c r="G982" s="187"/>
      <c r="H982" s="187"/>
      <c r="I982" s="1"/>
      <c r="J982" s="1"/>
      <c r="K982" s="1"/>
      <c r="L982" s="1"/>
      <c r="M982" s="1"/>
      <c r="N982" s="1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87"/>
      <c r="F983" s="187"/>
      <c r="G983" s="187"/>
      <c r="H983" s="187"/>
      <c r="I983" s="1"/>
      <c r="J983" s="1"/>
      <c r="K983" s="1"/>
      <c r="L983" s="1"/>
      <c r="M983" s="1"/>
      <c r="N983" s="1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87"/>
      <c r="F984" s="187"/>
      <c r="G984" s="187"/>
      <c r="H984" s="187"/>
      <c r="I984" s="1"/>
      <c r="J984" s="1"/>
      <c r="K984" s="1"/>
      <c r="L984" s="1"/>
      <c r="M984" s="1"/>
      <c r="N984" s="1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87"/>
      <c r="F985" s="187"/>
      <c r="G985" s="187"/>
      <c r="H985" s="187"/>
      <c r="I985" s="1"/>
      <c r="J985" s="1"/>
      <c r="K985" s="1"/>
      <c r="L985" s="1"/>
      <c r="M985" s="1"/>
      <c r="N985" s="1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87"/>
      <c r="F986" s="187"/>
      <c r="G986" s="187"/>
      <c r="H986" s="187"/>
      <c r="I986" s="1"/>
      <c r="J986" s="1"/>
      <c r="K986" s="1"/>
      <c r="L986" s="1"/>
      <c r="M986" s="1"/>
      <c r="N986" s="1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87"/>
      <c r="F987" s="187"/>
      <c r="G987" s="187"/>
      <c r="H987" s="187"/>
      <c r="I987" s="1"/>
      <c r="J987" s="1"/>
      <c r="K987" s="1"/>
      <c r="L987" s="1"/>
      <c r="M987" s="1"/>
      <c r="N987" s="1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87"/>
      <c r="F988" s="187"/>
      <c r="G988" s="187"/>
      <c r="H988" s="187"/>
      <c r="I988" s="1"/>
      <c r="J988" s="1"/>
      <c r="K988" s="1"/>
      <c r="L988" s="1"/>
      <c r="M988" s="1"/>
      <c r="N988" s="1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87"/>
      <c r="F989" s="187"/>
      <c r="G989" s="187"/>
      <c r="H989" s="187"/>
      <c r="I989" s="1"/>
      <c r="J989" s="1"/>
      <c r="K989" s="1"/>
      <c r="L989" s="1"/>
      <c r="M989" s="1"/>
      <c r="N989" s="1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87"/>
      <c r="F990" s="187"/>
      <c r="G990" s="187"/>
      <c r="H990" s="187"/>
      <c r="I990" s="1"/>
      <c r="J990" s="1"/>
      <c r="K990" s="1"/>
      <c r="L990" s="1"/>
      <c r="M990" s="1"/>
      <c r="N990" s="1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87"/>
      <c r="F991" s="187"/>
      <c r="G991" s="187"/>
      <c r="H991" s="187"/>
      <c r="I991" s="1"/>
      <c r="J991" s="1"/>
      <c r="K991" s="1"/>
      <c r="L991" s="1"/>
      <c r="M991" s="1"/>
      <c r="N991" s="1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87"/>
      <c r="F992" s="187"/>
      <c r="G992" s="187"/>
      <c r="H992" s="187"/>
      <c r="I992" s="1"/>
      <c r="J992" s="1"/>
      <c r="K992" s="1"/>
      <c r="L992" s="1"/>
      <c r="M992" s="1"/>
      <c r="N992" s="1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87"/>
      <c r="F993" s="187"/>
      <c r="G993" s="187"/>
      <c r="H993" s="187"/>
      <c r="I993" s="1"/>
      <c r="J993" s="1"/>
      <c r="K993" s="1"/>
      <c r="L993" s="1"/>
      <c r="M993" s="1"/>
      <c r="N993" s="1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87"/>
      <c r="F994" s="187"/>
      <c r="G994" s="187"/>
      <c r="H994" s="187"/>
      <c r="I994" s="1"/>
      <c r="J994" s="1"/>
      <c r="K994" s="1"/>
      <c r="L994" s="1"/>
      <c r="M994" s="1"/>
      <c r="N994" s="1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87"/>
      <c r="F995" s="187"/>
      <c r="G995" s="187"/>
      <c r="H995" s="187"/>
      <c r="I995" s="1"/>
      <c r="J995" s="1"/>
      <c r="K995" s="1"/>
      <c r="L995" s="1"/>
      <c r="M995" s="1"/>
      <c r="N995" s="1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87"/>
      <c r="F996" s="187"/>
      <c r="G996" s="187"/>
      <c r="H996" s="187"/>
      <c r="I996" s="1"/>
      <c r="J996" s="1"/>
      <c r="K996" s="1"/>
      <c r="L996" s="1"/>
      <c r="M996" s="1"/>
      <c r="N996" s="1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87"/>
      <c r="F997" s="187"/>
      <c r="G997" s="187"/>
      <c r="H997" s="187"/>
      <c r="I997" s="1"/>
      <c r="J997" s="1"/>
      <c r="K997" s="1"/>
      <c r="L997" s="1"/>
      <c r="M997" s="1"/>
      <c r="N997" s="1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87"/>
      <c r="F998" s="187"/>
      <c r="G998" s="187"/>
      <c r="H998" s="187"/>
      <c r="I998" s="1"/>
      <c r="J998" s="1"/>
      <c r="K998" s="1"/>
      <c r="L998" s="1"/>
      <c r="M998" s="1"/>
      <c r="N998" s="1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87"/>
      <c r="F999" s="187"/>
      <c r="G999" s="187"/>
      <c r="H999" s="187"/>
      <c r="I999" s="1"/>
      <c r="J999" s="1"/>
      <c r="K999" s="1"/>
      <c r="L999" s="1"/>
      <c r="M999" s="1"/>
      <c r="N999" s="1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87"/>
      <c r="F1000" s="187"/>
      <c r="G1000" s="187"/>
      <c r="H1000" s="187"/>
      <c r="I1000" s="1"/>
      <c r="J1000" s="1"/>
      <c r="K1000" s="1"/>
      <c r="L1000" s="1"/>
      <c r="M1000" s="1"/>
      <c r="N1000" s="1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1"/>
      <c r="C1001" s="1"/>
      <c r="D1001" s="1"/>
      <c r="E1001" s="187"/>
      <c r="F1001" s="187"/>
      <c r="G1001" s="187"/>
      <c r="H1001" s="187"/>
      <c r="I1001" s="1"/>
      <c r="J1001" s="1"/>
      <c r="K1001" s="1"/>
      <c r="L1001" s="1"/>
      <c r="M1001" s="1"/>
      <c r="N1001" s="1"/>
      <c r="O1001" s="3"/>
      <c r="P1001" s="3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1"/>
      <c r="C1002" s="1"/>
      <c r="D1002" s="1"/>
      <c r="E1002" s="187"/>
      <c r="F1002" s="187"/>
      <c r="G1002" s="187"/>
      <c r="H1002" s="187"/>
      <c r="I1002" s="1"/>
      <c r="J1002" s="1"/>
      <c r="K1002" s="1"/>
      <c r="L1002" s="1"/>
      <c r="M1002" s="1"/>
      <c r="N1002" s="1"/>
      <c r="O1002" s="3"/>
      <c r="P1002" s="3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1"/>
      <c r="C1003" s="1"/>
      <c r="D1003" s="1"/>
      <c r="E1003" s="187"/>
      <c r="F1003" s="187"/>
      <c r="G1003" s="187"/>
      <c r="H1003" s="187"/>
      <c r="I1003" s="1"/>
      <c r="J1003" s="1"/>
      <c r="K1003" s="1"/>
      <c r="L1003" s="1"/>
      <c r="M1003" s="1"/>
      <c r="N1003" s="1"/>
      <c r="O1003" s="3"/>
      <c r="P1003" s="3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1"/>
      <c r="C1004" s="1"/>
      <c r="D1004" s="1"/>
      <c r="E1004" s="187"/>
      <c r="F1004" s="187"/>
      <c r="G1004" s="187"/>
      <c r="H1004" s="187"/>
      <c r="I1004" s="1"/>
      <c r="J1004" s="1"/>
      <c r="K1004" s="1"/>
      <c r="L1004" s="1"/>
      <c r="M1004" s="1"/>
      <c r="N1004" s="1"/>
      <c r="O1004" s="3"/>
      <c r="P1004" s="3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1"/>
      <c r="C1005" s="1"/>
      <c r="D1005" s="1"/>
      <c r="E1005" s="187"/>
      <c r="F1005" s="187"/>
      <c r="G1005" s="187"/>
      <c r="H1005" s="187"/>
      <c r="I1005" s="1"/>
      <c r="J1005" s="1"/>
      <c r="K1005" s="1"/>
      <c r="L1005" s="1"/>
      <c r="M1005" s="1"/>
      <c r="N1005" s="1"/>
      <c r="O1005" s="3"/>
      <c r="P1005" s="3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>
      <c r="A1006" s="1"/>
      <c r="B1006" s="1"/>
      <c r="C1006" s="1"/>
      <c r="D1006" s="1"/>
      <c r="E1006" s="187"/>
      <c r="F1006" s="187"/>
      <c r="G1006" s="187"/>
      <c r="H1006" s="187"/>
      <c r="I1006" s="1"/>
      <c r="J1006" s="1"/>
      <c r="K1006" s="1"/>
      <c r="L1006" s="1"/>
      <c r="M1006" s="1"/>
      <c r="N1006" s="1"/>
      <c r="O1006" s="3"/>
      <c r="P1006" s="3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>
      <c r="A1007" s="1"/>
      <c r="B1007" s="1"/>
      <c r="C1007" s="1"/>
      <c r="D1007" s="1"/>
      <c r="E1007" s="187"/>
      <c r="F1007" s="187"/>
      <c r="G1007" s="187"/>
      <c r="H1007" s="187"/>
      <c r="I1007" s="1"/>
      <c r="J1007" s="1"/>
      <c r="K1007" s="1"/>
      <c r="L1007" s="1"/>
      <c r="M1007" s="1"/>
      <c r="N1007" s="1"/>
      <c r="O1007" s="3"/>
      <c r="P1007" s="3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>
      <c r="A1008" s="1"/>
      <c r="B1008" s="1"/>
      <c r="C1008" s="1"/>
      <c r="D1008" s="1"/>
      <c r="E1008" s="187"/>
      <c r="F1008" s="187"/>
      <c r="G1008" s="187"/>
      <c r="H1008" s="187"/>
      <c r="I1008" s="1"/>
      <c r="J1008" s="1"/>
      <c r="K1008" s="1"/>
      <c r="L1008" s="1"/>
      <c r="M1008" s="1"/>
      <c r="N1008" s="1"/>
      <c r="O1008" s="3"/>
      <c r="P1008" s="3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>
      <c r="A1009" s="1"/>
      <c r="B1009" s="1"/>
      <c r="C1009" s="1"/>
      <c r="D1009" s="1"/>
      <c r="E1009" s="187"/>
      <c r="F1009" s="187"/>
      <c r="G1009" s="187"/>
      <c r="H1009" s="187"/>
      <c r="I1009" s="1"/>
      <c r="J1009" s="1"/>
      <c r="K1009" s="1"/>
      <c r="L1009" s="1"/>
      <c r="M1009" s="1"/>
      <c r="N1009" s="1"/>
      <c r="O1009" s="3"/>
      <c r="P1009" s="3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>
      <c r="A1010" s="1"/>
      <c r="B1010" s="1"/>
      <c r="C1010" s="1"/>
      <c r="D1010" s="1"/>
      <c r="E1010" s="187"/>
      <c r="F1010" s="187"/>
      <c r="G1010" s="187"/>
      <c r="H1010" s="187"/>
      <c r="I1010" s="1"/>
      <c r="J1010" s="1"/>
      <c r="K1010" s="1"/>
      <c r="L1010" s="1"/>
      <c r="M1010" s="1"/>
      <c r="N1010" s="1"/>
      <c r="O1010" s="3"/>
      <c r="P1010" s="3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>
      <c r="A1011" s="1"/>
      <c r="B1011" s="1"/>
      <c r="C1011" s="1"/>
      <c r="D1011" s="1"/>
      <c r="E1011" s="187"/>
      <c r="F1011" s="187"/>
      <c r="G1011" s="187"/>
      <c r="H1011" s="187"/>
      <c r="I1011" s="1"/>
      <c r="J1011" s="1"/>
      <c r="K1011" s="1"/>
      <c r="L1011" s="1"/>
      <c r="M1011" s="1"/>
      <c r="N1011" s="1"/>
      <c r="O1011" s="3"/>
      <c r="P1011" s="3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>
      <c r="A1012" s="1"/>
      <c r="B1012" s="1"/>
      <c r="C1012" s="1"/>
      <c r="D1012" s="1"/>
      <c r="E1012" s="187"/>
      <c r="F1012" s="187"/>
      <c r="G1012" s="187"/>
      <c r="H1012" s="187"/>
      <c r="I1012" s="1"/>
      <c r="J1012" s="1"/>
      <c r="K1012" s="1"/>
      <c r="L1012" s="1"/>
      <c r="M1012" s="1"/>
      <c r="N1012" s="1"/>
      <c r="O1012" s="3"/>
      <c r="P1012" s="3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>
      <c r="A1013" s="1"/>
      <c r="B1013" s="1"/>
      <c r="C1013" s="1"/>
      <c r="D1013" s="1"/>
      <c r="E1013" s="187"/>
      <c r="F1013" s="187"/>
      <c r="G1013" s="187"/>
      <c r="H1013" s="187"/>
      <c r="I1013" s="1"/>
      <c r="J1013" s="1"/>
      <c r="K1013" s="1"/>
      <c r="L1013" s="1"/>
      <c r="M1013" s="1"/>
      <c r="N1013" s="1"/>
      <c r="O1013" s="3"/>
      <c r="P1013" s="3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>
      <c r="A1014" s="1"/>
      <c r="B1014" s="1"/>
      <c r="C1014" s="1"/>
      <c r="D1014" s="1"/>
      <c r="E1014" s="187"/>
      <c r="F1014" s="187"/>
      <c r="G1014" s="187"/>
      <c r="H1014" s="187"/>
      <c r="I1014" s="1"/>
      <c r="J1014" s="1"/>
      <c r="K1014" s="1"/>
      <c r="L1014" s="1"/>
      <c r="M1014" s="1"/>
      <c r="N1014" s="1"/>
      <c r="O1014" s="3"/>
      <c r="P1014" s="3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>
      <c r="A1015" s="1"/>
      <c r="B1015" s="1"/>
      <c r="C1015" s="1"/>
      <c r="D1015" s="1"/>
      <c r="E1015" s="187"/>
      <c r="F1015" s="187"/>
      <c r="G1015" s="187"/>
      <c r="H1015" s="187"/>
      <c r="I1015" s="1"/>
      <c r="J1015" s="1"/>
      <c r="K1015" s="1"/>
      <c r="L1015" s="1"/>
      <c r="M1015" s="1"/>
      <c r="N1015" s="1"/>
      <c r="O1015" s="3"/>
      <c r="P1015" s="3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>
      <c r="A1016" s="1"/>
      <c r="B1016" s="1"/>
      <c r="C1016" s="1"/>
      <c r="D1016" s="1"/>
      <c r="E1016" s="187"/>
      <c r="F1016" s="187"/>
      <c r="G1016" s="187"/>
      <c r="H1016" s="187"/>
      <c r="I1016" s="1"/>
      <c r="J1016" s="1"/>
      <c r="K1016" s="1"/>
      <c r="L1016" s="1"/>
      <c r="M1016" s="1"/>
      <c r="N1016" s="1"/>
      <c r="O1016" s="3"/>
      <c r="P1016" s="3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>
      <c r="A1017" s="1"/>
      <c r="B1017" s="1"/>
      <c r="C1017" s="1"/>
      <c r="D1017" s="1"/>
      <c r="E1017" s="187"/>
      <c r="F1017" s="187"/>
      <c r="G1017" s="187"/>
      <c r="H1017" s="187"/>
      <c r="I1017" s="1"/>
      <c r="J1017" s="1"/>
      <c r="K1017" s="1"/>
      <c r="L1017" s="1"/>
      <c r="M1017" s="1"/>
      <c r="N1017" s="1"/>
      <c r="O1017" s="3"/>
      <c r="P1017" s="3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>
      <c r="A1018" s="1"/>
      <c r="B1018" s="1"/>
      <c r="C1018" s="1"/>
      <c r="D1018" s="1"/>
      <c r="E1018" s="187"/>
      <c r="F1018" s="187"/>
      <c r="G1018" s="187"/>
      <c r="H1018" s="187"/>
      <c r="I1018" s="1"/>
      <c r="J1018" s="1"/>
      <c r="K1018" s="1"/>
      <c r="L1018" s="1"/>
      <c r="M1018" s="1"/>
      <c r="N1018" s="1"/>
      <c r="O1018" s="3"/>
      <c r="P1018" s="3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>
      <c r="A1019" s="1"/>
      <c r="B1019" s="1"/>
      <c r="C1019" s="1"/>
      <c r="D1019" s="1"/>
      <c r="E1019" s="187"/>
      <c r="F1019" s="187"/>
      <c r="G1019" s="187"/>
      <c r="H1019" s="187"/>
      <c r="I1019" s="1"/>
      <c r="J1019" s="1"/>
      <c r="K1019" s="1"/>
      <c r="L1019" s="1"/>
      <c r="M1019" s="1"/>
      <c r="N1019" s="1"/>
      <c r="O1019" s="3"/>
      <c r="P1019" s="3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>
      <c r="A1020" s="1"/>
      <c r="B1020" s="1"/>
      <c r="C1020" s="1"/>
      <c r="D1020" s="1"/>
      <c r="E1020" s="187"/>
      <c r="F1020" s="187"/>
      <c r="G1020" s="187"/>
      <c r="H1020" s="187"/>
      <c r="I1020" s="1"/>
      <c r="J1020" s="1"/>
      <c r="K1020" s="1"/>
      <c r="L1020" s="1"/>
      <c r="M1020" s="1"/>
      <c r="N1020" s="1"/>
      <c r="O1020" s="3"/>
      <c r="P1020" s="3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>
      <c r="A1021" s="1"/>
      <c r="B1021" s="1"/>
      <c r="C1021" s="1"/>
      <c r="D1021" s="1"/>
      <c r="E1021" s="187"/>
      <c r="F1021" s="187"/>
      <c r="G1021" s="187"/>
      <c r="H1021" s="187"/>
      <c r="I1021" s="1"/>
      <c r="J1021" s="1"/>
      <c r="K1021" s="1"/>
      <c r="L1021" s="1"/>
      <c r="M1021" s="1"/>
      <c r="N1021" s="1"/>
      <c r="O1021" s="3"/>
      <c r="P1021" s="3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>
      <c r="A1022" s="1"/>
      <c r="B1022" s="1"/>
      <c r="C1022" s="1"/>
      <c r="D1022" s="1"/>
      <c r="E1022" s="187"/>
      <c r="F1022" s="187"/>
      <c r="G1022" s="187"/>
      <c r="H1022" s="187"/>
      <c r="I1022" s="1"/>
      <c r="J1022" s="1"/>
      <c r="K1022" s="1"/>
      <c r="L1022" s="1"/>
      <c r="M1022" s="1"/>
      <c r="N1022" s="1"/>
      <c r="O1022" s="3"/>
      <c r="P1022" s="3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>
      <c r="A1023" s="1"/>
      <c r="B1023" s="1"/>
      <c r="C1023" s="1"/>
      <c r="D1023" s="1"/>
      <c r="E1023" s="187"/>
      <c r="F1023" s="187"/>
      <c r="G1023" s="187"/>
      <c r="H1023" s="187"/>
      <c r="I1023" s="1"/>
      <c r="J1023" s="1"/>
      <c r="K1023" s="1"/>
      <c r="L1023" s="1"/>
      <c r="M1023" s="1"/>
      <c r="N1023" s="1"/>
      <c r="O1023" s="3"/>
      <c r="P1023" s="3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>
      <c r="A1024" s="1"/>
      <c r="B1024" s="1"/>
      <c r="C1024" s="1"/>
      <c r="D1024" s="1"/>
      <c r="E1024" s="187"/>
      <c r="F1024" s="187"/>
      <c r="G1024" s="187"/>
      <c r="H1024" s="187"/>
      <c r="I1024" s="1"/>
      <c r="J1024" s="1"/>
      <c r="K1024" s="1"/>
      <c r="L1024" s="1"/>
      <c r="M1024" s="1"/>
      <c r="N1024" s="1"/>
      <c r="O1024" s="3"/>
      <c r="P1024" s="3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</sheetData>
  <mergeCells count="27">
    <mergeCell ref="M4:M5"/>
    <mergeCell ref="N4:N5"/>
    <mergeCell ref="Q4:Q5"/>
    <mergeCell ref="T4:T5"/>
    <mergeCell ref="A2:O2"/>
    <mergeCell ref="A4:A5"/>
    <mergeCell ref="C4:C5"/>
    <mergeCell ref="D4:D5"/>
    <mergeCell ref="E4:E5"/>
    <mergeCell ref="F4:F5"/>
    <mergeCell ref="H4:H5"/>
    <mergeCell ref="D22:D23"/>
    <mergeCell ref="G22:G23"/>
    <mergeCell ref="B27:B28"/>
    <mergeCell ref="C27:C28"/>
    <mergeCell ref="D27:D28"/>
    <mergeCell ref="B41:B43"/>
    <mergeCell ref="C41:C43"/>
    <mergeCell ref="D41:D43"/>
    <mergeCell ref="J4:J5"/>
    <mergeCell ref="K4:K5"/>
    <mergeCell ref="B19:B20"/>
    <mergeCell ref="C19:C20"/>
    <mergeCell ref="D19:D20"/>
    <mergeCell ref="B22:B23"/>
    <mergeCell ref="C22:C23"/>
    <mergeCell ref="H22:H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86"/>
    <col customWidth="1" min="2" max="2" width="11.0"/>
    <col customWidth="1" min="3" max="3" width="10.0"/>
    <col customWidth="1" min="4" max="4" width="8.71"/>
    <col customWidth="1" min="5" max="5" width="42.43"/>
    <col customWidth="1" min="6" max="6" width="25.0"/>
    <col customWidth="1" min="7" max="7" width="15.29"/>
    <col customWidth="1" min="8" max="8" width="14.71"/>
    <col customWidth="1" min="17" max="17" width="21.71"/>
    <col customWidth="1" min="18" max="18" width="33.43"/>
    <col customWidth="1" min="19" max="19" width="43.43"/>
    <col customWidth="1" min="20" max="20" width="29.43"/>
  </cols>
  <sheetData>
    <row r="1">
      <c r="A1" s="1"/>
      <c r="B1" s="1"/>
      <c r="C1" s="1"/>
      <c r="D1" s="1"/>
      <c r="E1" s="1"/>
      <c r="F1" s="1"/>
      <c r="G1" s="1"/>
      <c r="H1" s="1"/>
      <c r="I1" s="220"/>
      <c r="J1" s="1"/>
      <c r="K1" s="1"/>
      <c r="L1" s="1"/>
      <c r="M1" s="1"/>
      <c r="N1" s="1"/>
      <c r="O1" s="3"/>
      <c r="P1" s="3"/>
      <c r="Q1" s="1"/>
      <c r="R1" s="4" t="s">
        <v>0</v>
      </c>
      <c r="S1" s="4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 t="s">
        <v>233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1"/>
      <c r="R2" s="9" t="s">
        <v>5</v>
      </c>
      <c r="S2" s="9" t="s">
        <v>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220"/>
      <c r="J3" s="1"/>
      <c r="K3" s="1"/>
      <c r="L3" s="1"/>
      <c r="M3" s="1"/>
      <c r="N3" s="1"/>
      <c r="O3" s="3"/>
      <c r="P3" s="3"/>
      <c r="Q3" s="1"/>
      <c r="R3" s="9" t="s">
        <v>7</v>
      </c>
      <c r="S3" s="10" t="s">
        <v>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1" t="s">
        <v>9</v>
      </c>
      <c r="B4" s="12" t="s">
        <v>10</v>
      </c>
      <c r="C4" s="13" t="s">
        <v>11</v>
      </c>
      <c r="D4" s="12" t="s">
        <v>12</v>
      </c>
      <c r="E4" s="14" t="s">
        <v>13</v>
      </c>
      <c r="F4" s="15" t="s">
        <v>14</v>
      </c>
      <c r="G4" s="16" t="s">
        <v>15</v>
      </c>
      <c r="H4" s="17" t="s">
        <v>16</v>
      </c>
      <c r="I4" s="19" t="s">
        <v>17</v>
      </c>
      <c r="J4" s="20" t="s">
        <v>18</v>
      </c>
      <c r="K4" s="20" t="s">
        <v>19</v>
      </c>
      <c r="L4" s="22" t="s">
        <v>20</v>
      </c>
      <c r="M4" s="23" t="s">
        <v>21</v>
      </c>
      <c r="N4" s="20" t="s">
        <v>22</v>
      </c>
      <c r="O4" s="25" t="s">
        <v>20</v>
      </c>
      <c r="P4" s="26" t="s">
        <v>20</v>
      </c>
      <c r="Q4" s="27" t="s">
        <v>23</v>
      </c>
      <c r="R4" s="14" t="s">
        <v>24</v>
      </c>
      <c r="S4" s="14" t="s">
        <v>25</v>
      </c>
      <c r="T4" s="14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28"/>
      <c r="B5" s="29" t="s">
        <v>11</v>
      </c>
      <c r="C5" s="30"/>
      <c r="D5" s="31"/>
      <c r="E5" s="31"/>
      <c r="F5" s="28"/>
      <c r="G5" s="33" t="s">
        <v>27</v>
      </c>
      <c r="H5" s="34"/>
      <c r="I5" s="35" t="s">
        <v>28</v>
      </c>
      <c r="J5" s="31"/>
      <c r="K5" s="31"/>
      <c r="L5" s="36" t="s">
        <v>28</v>
      </c>
      <c r="M5" s="30"/>
      <c r="N5" s="31"/>
      <c r="O5" s="37" t="s">
        <v>29</v>
      </c>
      <c r="P5" s="38" t="s">
        <v>30</v>
      </c>
      <c r="Q5" s="31"/>
      <c r="R5" s="39" t="s">
        <v>31</v>
      </c>
      <c r="S5" s="40" t="s">
        <v>32</v>
      </c>
      <c r="T5" s="3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92">
        <v>1.0</v>
      </c>
      <c r="B6" s="49">
        <v>1.0</v>
      </c>
      <c r="C6" s="49">
        <v>1.0</v>
      </c>
      <c r="D6" s="49">
        <v>1.0</v>
      </c>
      <c r="E6" s="225" t="s">
        <v>241</v>
      </c>
      <c r="F6" s="226" t="s">
        <v>242</v>
      </c>
      <c r="G6" s="227" t="s">
        <v>243</v>
      </c>
      <c r="H6" s="228"/>
      <c r="I6" s="229">
        <f t="shared" ref="I6:P6" si="1">SUM(I7:I9)</f>
        <v>45000</v>
      </c>
      <c r="J6" s="133">
        <f t="shared" si="1"/>
        <v>0</v>
      </c>
      <c r="K6" s="133">
        <f t="shared" si="1"/>
        <v>0</v>
      </c>
      <c r="L6" s="134">
        <f t="shared" si="1"/>
        <v>45000</v>
      </c>
      <c r="M6" s="133">
        <f t="shared" si="1"/>
        <v>0</v>
      </c>
      <c r="N6" s="133">
        <f t="shared" si="1"/>
        <v>0</v>
      </c>
      <c r="O6" s="134">
        <f t="shared" si="1"/>
        <v>45000</v>
      </c>
      <c r="P6" s="134">
        <f t="shared" si="1"/>
        <v>45000</v>
      </c>
      <c r="Q6" s="64"/>
      <c r="R6" s="64"/>
      <c r="S6" s="64"/>
      <c r="T6" s="64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209"/>
      <c r="B7" s="72"/>
      <c r="C7" s="72"/>
      <c r="D7" s="72"/>
      <c r="E7" s="74" t="s">
        <v>246</v>
      </c>
      <c r="F7" s="77" t="s">
        <v>102</v>
      </c>
      <c r="G7" s="81" t="s">
        <v>97</v>
      </c>
      <c r="H7" s="230" t="s">
        <v>247</v>
      </c>
      <c r="I7" s="203">
        <v>20000.0</v>
      </c>
      <c r="J7" s="231"/>
      <c r="K7" s="231"/>
      <c r="L7" s="87">
        <f t="shared" ref="L7:L9" si="2">I7-J7+K7</f>
        <v>20000</v>
      </c>
      <c r="M7" s="232"/>
      <c r="N7" s="231"/>
      <c r="O7" s="115">
        <f t="shared" ref="O7:O9" si="3">L7-M7</f>
        <v>20000</v>
      </c>
      <c r="P7" s="115">
        <f t="shared" ref="P7:P9" si="4">L7-N7</f>
        <v>20000</v>
      </c>
      <c r="Q7" s="64"/>
      <c r="R7" s="64"/>
      <c r="S7" s="64"/>
      <c r="T7" s="6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209"/>
      <c r="B8" s="72"/>
      <c r="C8" s="72"/>
      <c r="D8" s="72"/>
      <c r="E8" s="74" t="s">
        <v>255</v>
      </c>
      <c r="F8" s="77" t="s">
        <v>102</v>
      </c>
      <c r="G8" s="81" t="s">
        <v>97</v>
      </c>
      <c r="H8" s="230" t="s">
        <v>247</v>
      </c>
      <c r="I8" s="203">
        <v>20000.0</v>
      </c>
      <c r="J8" s="99"/>
      <c r="K8" s="99"/>
      <c r="L8" s="87">
        <f t="shared" si="2"/>
        <v>20000</v>
      </c>
      <c r="M8" s="99"/>
      <c r="N8" s="99"/>
      <c r="O8" s="115">
        <f t="shared" si="3"/>
        <v>20000</v>
      </c>
      <c r="P8" s="115">
        <f t="shared" si="4"/>
        <v>20000</v>
      </c>
      <c r="Q8" s="64"/>
      <c r="R8" s="64"/>
      <c r="S8" s="64"/>
      <c r="T8" s="64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210"/>
      <c r="B9" s="127"/>
      <c r="C9" s="127"/>
      <c r="D9" s="127"/>
      <c r="E9" s="74" t="s">
        <v>257</v>
      </c>
      <c r="F9" s="77" t="s">
        <v>102</v>
      </c>
      <c r="G9" s="81" t="s">
        <v>97</v>
      </c>
      <c r="H9" s="230" t="s">
        <v>247</v>
      </c>
      <c r="I9" s="203">
        <v>5000.0</v>
      </c>
      <c r="J9" s="233"/>
      <c r="K9" s="233"/>
      <c r="L9" s="87">
        <f t="shared" si="2"/>
        <v>5000</v>
      </c>
      <c r="M9" s="231"/>
      <c r="N9" s="233"/>
      <c r="O9" s="115">
        <f t="shared" si="3"/>
        <v>5000</v>
      </c>
      <c r="P9" s="115">
        <f t="shared" si="4"/>
        <v>5000</v>
      </c>
      <c r="Q9" s="64"/>
      <c r="R9" s="64"/>
      <c r="S9" s="64"/>
      <c r="T9" s="64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92">
        <v>2.0</v>
      </c>
      <c r="B10" s="49">
        <v>1.0</v>
      </c>
      <c r="C10" s="49">
        <v>1.0</v>
      </c>
      <c r="D10" s="49">
        <v>1.0</v>
      </c>
      <c r="E10" s="206" t="s">
        <v>260</v>
      </c>
      <c r="F10" s="235" t="s">
        <v>261</v>
      </c>
      <c r="G10" s="236" t="s">
        <v>265</v>
      </c>
      <c r="H10" s="237"/>
      <c r="I10" s="229">
        <f t="shared" ref="I10:P10" si="5">SUM(I11:I13)</f>
        <v>355000</v>
      </c>
      <c r="J10" s="133">
        <f t="shared" si="5"/>
        <v>0</v>
      </c>
      <c r="K10" s="133">
        <f t="shared" si="5"/>
        <v>0</v>
      </c>
      <c r="L10" s="134">
        <f t="shared" si="5"/>
        <v>355000</v>
      </c>
      <c r="M10" s="133">
        <f t="shared" si="5"/>
        <v>271190</v>
      </c>
      <c r="N10" s="133">
        <f t="shared" si="5"/>
        <v>193494</v>
      </c>
      <c r="O10" s="134">
        <f t="shared" si="5"/>
        <v>83810</v>
      </c>
      <c r="P10" s="134">
        <f t="shared" si="5"/>
        <v>161506</v>
      </c>
      <c r="Q10" s="64"/>
      <c r="R10" s="64"/>
      <c r="S10" s="64"/>
      <c r="T10" s="6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209"/>
      <c r="B11" s="103"/>
      <c r="C11" s="103"/>
      <c r="D11" s="103"/>
      <c r="E11" s="74" t="s">
        <v>267</v>
      </c>
      <c r="F11" s="77" t="s">
        <v>102</v>
      </c>
      <c r="G11" s="81" t="s">
        <v>97</v>
      </c>
      <c r="H11" s="230" t="s">
        <v>247</v>
      </c>
      <c r="I11" s="203">
        <v>15000.0</v>
      </c>
      <c r="J11" s="231"/>
      <c r="K11" s="231"/>
      <c r="L11" s="239">
        <f t="shared" ref="L11:L13" si="6">I11-J11+K11</f>
        <v>15000</v>
      </c>
      <c r="M11" s="240">
        <v>17030.0</v>
      </c>
      <c r="N11" s="240">
        <v>15344.0</v>
      </c>
      <c r="O11" s="115">
        <f t="shared" ref="O11:O13" si="7">L11-M11</f>
        <v>-2030</v>
      </c>
      <c r="P11" s="115">
        <f t="shared" ref="P11:P13" si="8">L11-N11</f>
        <v>-344</v>
      </c>
      <c r="Q11" s="64"/>
      <c r="R11" s="64"/>
      <c r="S11" s="64"/>
      <c r="T11" s="64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209"/>
      <c r="B12" s="103"/>
      <c r="C12" s="103"/>
      <c r="D12" s="103"/>
      <c r="E12" s="74" t="s">
        <v>269</v>
      </c>
      <c r="F12" s="77" t="s">
        <v>102</v>
      </c>
      <c r="G12" s="81" t="s">
        <v>97</v>
      </c>
      <c r="H12" s="230" t="s">
        <v>247</v>
      </c>
      <c r="I12" s="203">
        <v>40000.0</v>
      </c>
      <c r="J12" s="231"/>
      <c r="K12" s="231"/>
      <c r="L12" s="239">
        <f t="shared" si="6"/>
        <v>40000</v>
      </c>
      <c r="M12" s="231"/>
      <c r="N12" s="241"/>
      <c r="O12" s="115">
        <f t="shared" si="7"/>
        <v>40000</v>
      </c>
      <c r="P12" s="115">
        <f t="shared" si="8"/>
        <v>40000</v>
      </c>
      <c r="Q12" s="64"/>
      <c r="R12" s="64"/>
      <c r="S12" s="64"/>
      <c r="T12" s="6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210"/>
      <c r="B13" s="127"/>
      <c r="C13" s="127"/>
      <c r="D13" s="127"/>
      <c r="E13" s="74" t="s">
        <v>274</v>
      </c>
      <c r="F13" s="77" t="s">
        <v>102</v>
      </c>
      <c r="G13" s="81" t="s">
        <v>97</v>
      </c>
      <c r="H13" s="230" t="s">
        <v>247</v>
      </c>
      <c r="I13" s="203">
        <v>300000.0</v>
      </c>
      <c r="J13" s="231"/>
      <c r="K13" s="231"/>
      <c r="L13" s="239">
        <f t="shared" si="6"/>
        <v>300000</v>
      </c>
      <c r="M13" s="240">
        <v>254160.0</v>
      </c>
      <c r="N13" s="240">
        <v>178150.0</v>
      </c>
      <c r="O13" s="115">
        <f t="shared" si="7"/>
        <v>45840</v>
      </c>
      <c r="P13" s="115">
        <f t="shared" si="8"/>
        <v>121850</v>
      </c>
      <c r="Q13" s="64"/>
      <c r="R13" s="64"/>
      <c r="S13" s="64"/>
      <c r="T13" s="6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211">
        <v>3.0</v>
      </c>
      <c r="B14" s="66">
        <v>1.0</v>
      </c>
      <c r="C14" s="66">
        <v>1.0</v>
      </c>
      <c r="D14" s="66">
        <v>3.0</v>
      </c>
      <c r="E14" s="206" t="s">
        <v>276</v>
      </c>
      <c r="F14" s="242" t="s">
        <v>261</v>
      </c>
      <c r="G14" s="236" t="s">
        <v>265</v>
      </c>
      <c r="H14" s="243"/>
      <c r="I14" s="56">
        <f t="shared" ref="I14:P14" si="9">SUM(I15:I19)</f>
        <v>148000</v>
      </c>
      <c r="J14" s="104">
        <f t="shared" si="9"/>
        <v>5500</v>
      </c>
      <c r="K14" s="104">
        <f t="shared" si="9"/>
        <v>5500</v>
      </c>
      <c r="L14" s="105">
        <f t="shared" si="9"/>
        <v>148000</v>
      </c>
      <c r="M14" s="104">
        <f t="shared" si="9"/>
        <v>76650</v>
      </c>
      <c r="N14" s="104">
        <f t="shared" si="9"/>
        <v>72345</v>
      </c>
      <c r="O14" s="105">
        <f t="shared" si="9"/>
        <v>71350</v>
      </c>
      <c r="P14" s="105">
        <f t="shared" si="9"/>
        <v>75655</v>
      </c>
      <c r="Q14" s="64"/>
      <c r="R14" s="64"/>
      <c r="S14" s="64"/>
      <c r="T14" s="6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209"/>
      <c r="B15" s="103"/>
      <c r="C15" s="103"/>
      <c r="D15" s="103"/>
      <c r="E15" s="234" t="s">
        <v>280</v>
      </c>
      <c r="F15" s="77" t="s">
        <v>102</v>
      </c>
      <c r="G15" s="81" t="s">
        <v>97</v>
      </c>
      <c r="H15" s="230" t="s">
        <v>247</v>
      </c>
      <c r="I15" s="247">
        <v>20000.0</v>
      </c>
      <c r="J15" s="231"/>
      <c r="K15" s="233">
        <v>5500.0</v>
      </c>
      <c r="L15" s="249">
        <f t="shared" ref="L15:L19" si="10">I15-J15+K15</f>
        <v>25500</v>
      </c>
      <c r="M15" s="233">
        <v>25500.0</v>
      </c>
      <c r="N15" s="233">
        <v>25500.0</v>
      </c>
      <c r="O15" s="115">
        <f t="shared" ref="O15:O19" si="11">L15-M15</f>
        <v>0</v>
      </c>
      <c r="P15" s="115">
        <f t="shared" ref="P15:P19" si="12">L15-N15</f>
        <v>0</v>
      </c>
      <c r="Q15" s="123" t="s">
        <v>285</v>
      </c>
      <c r="R15" s="64"/>
      <c r="S15" s="64"/>
      <c r="T15" s="6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209"/>
      <c r="B16" s="103"/>
      <c r="C16" s="103"/>
      <c r="D16" s="103"/>
      <c r="E16" s="234" t="s">
        <v>287</v>
      </c>
      <c r="F16" s="77" t="s">
        <v>102</v>
      </c>
      <c r="G16" s="81" t="s">
        <v>97</v>
      </c>
      <c r="H16" s="230" t="s">
        <v>247</v>
      </c>
      <c r="I16" s="247">
        <v>23000.0</v>
      </c>
      <c r="J16" s="231"/>
      <c r="K16" s="231"/>
      <c r="L16" s="249">
        <f t="shared" si="10"/>
        <v>23000</v>
      </c>
      <c r="M16" s="231"/>
      <c r="N16" s="231"/>
      <c r="O16" s="115">
        <f t="shared" si="11"/>
        <v>23000</v>
      </c>
      <c r="P16" s="115">
        <f t="shared" si="12"/>
        <v>23000</v>
      </c>
      <c r="Q16" s="64"/>
      <c r="R16" s="64"/>
      <c r="S16" s="64"/>
      <c r="T16" s="6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209"/>
      <c r="B17" s="72"/>
      <c r="C17" s="72"/>
      <c r="D17" s="72"/>
      <c r="E17" s="74" t="s">
        <v>292</v>
      </c>
      <c r="F17" s="77" t="s">
        <v>102</v>
      </c>
      <c r="G17" s="81" t="s">
        <v>97</v>
      </c>
      <c r="H17" s="230" t="s">
        <v>247</v>
      </c>
      <c r="I17" s="203">
        <v>25000.0</v>
      </c>
      <c r="J17" s="99"/>
      <c r="K17" s="99"/>
      <c r="L17" s="249">
        <f t="shared" si="10"/>
        <v>25000</v>
      </c>
      <c r="M17" s="99"/>
      <c r="N17" s="99"/>
      <c r="O17" s="115">
        <f t="shared" si="11"/>
        <v>25000</v>
      </c>
      <c r="P17" s="115">
        <f t="shared" si="12"/>
        <v>25000</v>
      </c>
      <c r="Q17" s="64"/>
      <c r="R17" s="64"/>
      <c r="S17" s="64"/>
      <c r="T17" s="64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253"/>
      <c r="B18" s="103"/>
      <c r="C18" s="103"/>
      <c r="D18" s="103"/>
      <c r="E18" s="74" t="s">
        <v>297</v>
      </c>
      <c r="F18" s="77" t="s">
        <v>102</v>
      </c>
      <c r="G18" s="81" t="s">
        <v>97</v>
      </c>
      <c r="H18" s="230" t="s">
        <v>247</v>
      </c>
      <c r="I18" s="203">
        <v>40000.0</v>
      </c>
      <c r="J18" s="231"/>
      <c r="K18" s="231"/>
      <c r="L18" s="249">
        <f t="shared" si="10"/>
        <v>40000</v>
      </c>
      <c r="M18" s="233">
        <v>30000.0</v>
      </c>
      <c r="N18" s="233">
        <v>25695.0</v>
      </c>
      <c r="O18" s="115">
        <f t="shared" si="11"/>
        <v>10000</v>
      </c>
      <c r="P18" s="115">
        <f t="shared" si="12"/>
        <v>14305</v>
      </c>
      <c r="Q18" s="64"/>
      <c r="R18" s="64"/>
      <c r="S18" s="64"/>
      <c r="T18" s="6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255"/>
      <c r="B19" s="127"/>
      <c r="C19" s="127"/>
      <c r="D19" s="127"/>
      <c r="E19" s="74" t="s">
        <v>301</v>
      </c>
      <c r="F19" s="77" t="s">
        <v>102</v>
      </c>
      <c r="G19" s="81" t="s">
        <v>97</v>
      </c>
      <c r="H19" s="230" t="s">
        <v>247</v>
      </c>
      <c r="I19" s="203">
        <v>40000.0</v>
      </c>
      <c r="J19" s="233">
        <v>5500.0</v>
      </c>
      <c r="K19" s="231"/>
      <c r="L19" s="249">
        <f t="shared" si="10"/>
        <v>34500</v>
      </c>
      <c r="M19" s="231">
        <f t="shared" ref="M19:N19" si="13">M20+M21</f>
        <v>21150</v>
      </c>
      <c r="N19" s="231">
        <f t="shared" si="13"/>
        <v>21150</v>
      </c>
      <c r="O19" s="115">
        <f t="shared" si="11"/>
        <v>13350</v>
      </c>
      <c r="P19" s="115">
        <f t="shared" si="12"/>
        <v>13350</v>
      </c>
      <c r="Q19" s="123" t="s">
        <v>285</v>
      </c>
      <c r="R19" s="64"/>
      <c r="S19" s="64"/>
      <c r="T19" s="64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ht="21.0" customHeight="1">
      <c r="A20" s="253"/>
      <c r="B20" s="103"/>
      <c r="C20" s="103"/>
      <c r="D20" s="103"/>
      <c r="E20" s="74" t="s">
        <v>304</v>
      </c>
      <c r="F20" s="77"/>
      <c r="G20" s="81"/>
      <c r="H20" s="230"/>
      <c r="I20" s="203"/>
      <c r="J20" s="259"/>
      <c r="K20" s="261"/>
      <c r="L20" s="249"/>
      <c r="M20" s="263">
        <v>16150.0</v>
      </c>
      <c r="N20" s="263">
        <v>16150.0</v>
      </c>
      <c r="O20" s="265"/>
      <c r="P20" s="265"/>
      <c r="Q20" s="64"/>
      <c r="R20" s="64"/>
      <c r="S20" s="64"/>
      <c r="T20" s="6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268"/>
      <c r="B21" s="172"/>
      <c r="C21" s="172"/>
      <c r="D21" s="172"/>
      <c r="E21" s="234" t="s">
        <v>309</v>
      </c>
      <c r="F21" s="77"/>
      <c r="G21" s="269"/>
      <c r="H21" s="243"/>
      <c r="I21" s="274"/>
      <c r="J21" s="275"/>
      <c r="K21" s="275"/>
      <c r="L21" s="276"/>
      <c r="M21" s="83">
        <v>5000.0</v>
      </c>
      <c r="N21" s="83">
        <v>5000.0</v>
      </c>
      <c r="O21" s="277"/>
      <c r="P21" s="277"/>
      <c r="Q21" s="64"/>
      <c r="R21" s="64"/>
      <c r="S21" s="64"/>
      <c r="T21" s="6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268"/>
      <c r="B22" s="172"/>
      <c r="C22" s="172"/>
      <c r="D22" s="172"/>
      <c r="E22" s="206"/>
      <c r="F22" s="279"/>
      <c r="G22" s="227"/>
      <c r="H22" s="243"/>
      <c r="I22" s="56"/>
      <c r="J22" s="104"/>
      <c r="K22" s="104"/>
      <c r="L22" s="134"/>
      <c r="M22" s="104"/>
      <c r="N22" s="104"/>
      <c r="O22" s="105"/>
      <c r="P22" s="105"/>
      <c r="Q22" s="64"/>
      <c r="R22" s="64"/>
      <c r="S22" s="64"/>
      <c r="T22" s="6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211">
        <v>4.0</v>
      </c>
      <c r="B23" s="66">
        <v>1.0</v>
      </c>
      <c r="C23" s="66">
        <v>1.0</v>
      </c>
      <c r="D23" s="66">
        <v>4.0</v>
      </c>
      <c r="E23" s="206" t="s">
        <v>319</v>
      </c>
      <c r="F23" s="279" t="s">
        <v>320</v>
      </c>
      <c r="G23" s="227" t="s">
        <v>321</v>
      </c>
      <c r="H23" s="243"/>
      <c r="I23" s="56">
        <f t="shared" ref="I23:P23" si="14">SUM(I24:I25)</f>
        <v>125000</v>
      </c>
      <c r="J23" s="104">
        <f t="shared" si="14"/>
        <v>0</v>
      </c>
      <c r="K23" s="104">
        <f t="shared" si="14"/>
        <v>0</v>
      </c>
      <c r="L23" s="105">
        <f t="shared" si="14"/>
        <v>125000</v>
      </c>
      <c r="M23" s="104">
        <f t="shared" si="14"/>
        <v>0</v>
      </c>
      <c r="N23" s="104">
        <f t="shared" si="14"/>
        <v>0</v>
      </c>
      <c r="O23" s="105">
        <f t="shared" si="14"/>
        <v>125000</v>
      </c>
      <c r="P23" s="105">
        <f t="shared" si="14"/>
        <v>125000</v>
      </c>
      <c r="Q23" s="64"/>
      <c r="R23" s="64"/>
      <c r="S23" s="64"/>
      <c r="T23" s="6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280"/>
      <c r="B24" s="281"/>
      <c r="C24" s="281"/>
      <c r="D24" s="281"/>
      <c r="E24" s="234" t="s">
        <v>326</v>
      </c>
      <c r="F24" s="77" t="s">
        <v>102</v>
      </c>
      <c r="G24" s="81" t="s">
        <v>97</v>
      </c>
      <c r="H24" s="230" t="s">
        <v>247</v>
      </c>
      <c r="I24" s="203">
        <v>25000.0</v>
      </c>
      <c r="J24" s="231"/>
      <c r="K24" s="231"/>
      <c r="L24" s="282">
        <f t="shared" ref="L24:L26" si="15">I24-J24+K24</f>
        <v>25000</v>
      </c>
      <c r="M24" s="231"/>
      <c r="N24" s="231"/>
      <c r="O24" s="115">
        <f t="shared" ref="O24:O26" si="16">L24-M24</f>
        <v>25000</v>
      </c>
      <c r="P24" s="115">
        <f t="shared" ref="P24:P26" si="17">L24-N24</f>
        <v>25000</v>
      </c>
      <c r="Q24" s="64"/>
      <c r="R24" s="64"/>
      <c r="S24" s="64"/>
      <c r="T24" s="6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283"/>
      <c r="B25" s="284"/>
      <c r="C25" s="284"/>
      <c r="D25" s="284"/>
      <c r="E25" s="74" t="s">
        <v>331</v>
      </c>
      <c r="F25" s="77" t="s">
        <v>102</v>
      </c>
      <c r="G25" s="81" t="s">
        <v>97</v>
      </c>
      <c r="H25" s="230" t="s">
        <v>247</v>
      </c>
      <c r="I25" s="203">
        <v>100000.0</v>
      </c>
      <c r="J25" s="231"/>
      <c r="K25" s="231"/>
      <c r="L25" s="282">
        <f t="shared" si="15"/>
        <v>100000</v>
      </c>
      <c r="M25" s="231"/>
      <c r="N25" s="231"/>
      <c r="O25" s="115">
        <f t="shared" si="16"/>
        <v>100000</v>
      </c>
      <c r="P25" s="115">
        <f t="shared" si="17"/>
        <v>100000</v>
      </c>
      <c r="Q25" s="64"/>
      <c r="R25" s="64"/>
      <c r="S25" s="64"/>
      <c r="T25" s="6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42">
        <v>5.0</v>
      </c>
      <c r="B26" s="46">
        <v>1.0</v>
      </c>
      <c r="C26" s="46">
        <v>1.0</v>
      </c>
      <c r="D26" s="46">
        <v>3.0</v>
      </c>
      <c r="E26" s="285" t="s">
        <v>335</v>
      </c>
      <c r="F26" s="248" t="s">
        <v>337</v>
      </c>
      <c r="G26" s="42">
        <v>5.0</v>
      </c>
      <c r="H26" s="42" t="s">
        <v>338</v>
      </c>
      <c r="I26" s="69">
        <v>250000.0</v>
      </c>
      <c r="J26" s="287"/>
      <c r="K26" s="287"/>
      <c r="L26" s="290">
        <f t="shared" si="15"/>
        <v>250000</v>
      </c>
      <c r="M26" s="291">
        <f t="shared" ref="M26:N26" si="18">SUM(M27:M28)</f>
        <v>18040</v>
      </c>
      <c r="N26" s="291">
        <f t="shared" si="18"/>
        <v>8040</v>
      </c>
      <c r="O26" s="67">
        <f t="shared" si="16"/>
        <v>231960</v>
      </c>
      <c r="P26" s="67">
        <f t="shared" si="17"/>
        <v>241960</v>
      </c>
      <c r="Q26" s="64"/>
      <c r="R26" s="64"/>
      <c r="S26" s="64"/>
      <c r="T26" s="6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42"/>
      <c r="B27" s="46"/>
      <c r="C27" s="46"/>
      <c r="D27" s="46"/>
      <c r="E27" s="293" t="s">
        <v>345</v>
      </c>
      <c r="F27" s="166"/>
      <c r="G27" s="162"/>
      <c r="H27" s="162"/>
      <c r="I27" s="111"/>
      <c r="J27" s="231"/>
      <c r="K27" s="231"/>
      <c r="L27" s="297"/>
      <c r="M27" s="240">
        <v>8040.0</v>
      </c>
      <c r="N27" s="240">
        <v>8040.0</v>
      </c>
      <c r="O27" s="298"/>
      <c r="P27" s="298"/>
      <c r="Q27" s="64"/>
      <c r="R27" s="64"/>
      <c r="S27" s="64"/>
      <c r="T27" s="6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42"/>
      <c r="B28" s="46"/>
      <c r="C28" s="46"/>
      <c r="D28" s="46"/>
      <c r="E28" s="293" t="s">
        <v>351</v>
      </c>
      <c r="F28" s="166"/>
      <c r="G28" s="162"/>
      <c r="H28" s="162"/>
      <c r="I28" s="95"/>
      <c r="J28" s="231"/>
      <c r="K28" s="231"/>
      <c r="L28" s="297"/>
      <c r="M28" s="240">
        <v>10000.0</v>
      </c>
      <c r="N28" s="241"/>
      <c r="O28" s="125"/>
      <c r="P28" s="125"/>
      <c r="Q28" s="64"/>
      <c r="R28" s="64"/>
      <c r="S28" s="64"/>
      <c r="T28" s="6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42">
        <v>6.0</v>
      </c>
      <c r="B29" s="46">
        <v>1.0</v>
      </c>
      <c r="C29" s="46">
        <v>1.0</v>
      </c>
      <c r="D29" s="46">
        <v>3.0</v>
      </c>
      <c r="E29" s="302" t="s">
        <v>357</v>
      </c>
      <c r="F29" s="48" t="s">
        <v>358</v>
      </c>
      <c r="G29" s="51">
        <v>0.7</v>
      </c>
      <c r="H29" s="51" t="s">
        <v>359</v>
      </c>
      <c r="I29" s="69">
        <v>250000.0</v>
      </c>
      <c r="J29" s="303"/>
      <c r="K29" s="303"/>
      <c r="L29" s="304">
        <f t="shared" ref="L29:L31" si="19">I29-J29+K29</f>
        <v>250000</v>
      </c>
      <c r="M29" s="303"/>
      <c r="N29" s="303"/>
      <c r="O29" s="67">
        <f t="shared" ref="O29:O31" si="20">L29-M29</f>
        <v>250000</v>
      </c>
      <c r="P29" s="67">
        <f t="shared" ref="P29:P31" si="21">L29-N29</f>
        <v>250000</v>
      </c>
      <c r="Q29" s="64"/>
      <c r="R29" s="64"/>
      <c r="S29" s="64"/>
      <c r="T29" s="6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44">
        <v>7.0</v>
      </c>
      <c r="B30" s="49">
        <v>1.0</v>
      </c>
      <c r="C30" s="49">
        <v>1.0</v>
      </c>
      <c r="D30" s="49">
        <v>3.0</v>
      </c>
      <c r="E30" s="305" t="s">
        <v>364</v>
      </c>
      <c r="F30" s="48" t="s">
        <v>358</v>
      </c>
      <c r="G30" s="308">
        <v>0.5</v>
      </c>
      <c r="H30" s="176" t="s">
        <v>365</v>
      </c>
      <c r="I30" s="310">
        <v>50000.0</v>
      </c>
      <c r="J30" s="312"/>
      <c r="K30" s="312"/>
      <c r="L30" s="304">
        <f t="shared" si="19"/>
        <v>50000</v>
      </c>
      <c r="M30" s="312">
        <v>13845.0</v>
      </c>
      <c r="N30" s="312"/>
      <c r="O30" s="67">
        <f t="shared" si="20"/>
        <v>36155</v>
      </c>
      <c r="P30" s="67">
        <f t="shared" si="21"/>
        <v>50000</v>
      </c>
      <c r="Q30" s="64"/>
      <c r="R30" s="64"/>
      <c r="S30" s="64"/>
      <c r="T30" s="6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314">
        <v>8.0</v>
      </c>
      <c r="B31" s="316">
        <v>1.0</v>
      </c>
      <c r="C31" s="316">
        <v>1.0</v>
      </c>
      <c r="D31" s="316">
        <v>1.0</v>
      </c>
      <c r="E31" s="305" t="s">
        <v>370</v>
      </c>
      <c r="F31" s="317" t="s">
        <v>102</v>
      </c>
      <c r="G31" s="308" t="s">
        <v>64</v>
      </c>
      <c r="H31" s="318" t="s">
        <v>371</v>
      </c>
      <c r="I31" s="319">
        <v>25000.0</v>
      </c>
      <c r="J31" s="320"/>
      <c r="K31" s="322"/>
      <c r="L31" s="324">
        <f t="shared" si="19"/>
        <v>25000</v>
      </c>
      <c r="M31" s="320"/>
      <c r="N31" s="320"/>
      <c r="O31" s="325">
        <f t="shared" si="20"/>
        <v>25000</v>
      </c>
      <c r="P31" s="326">
        <f t="shared" si="21"/>
        <v>25000</v>
      </c>
      <c r="Q31" s="327"/>
      <c r="R31" s="64"/>
      <c r="S31" s="64"/>
      <c r="T31" s="6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328"/>
      <c r="B32" s="329"/>
      <c r="C32" s="329"/>
      <c r="D32" s="329"/>
      <c r="E32" s="59"/>
      <c r="F32" s="242" t="s">
        <v>378</v>
      </c>
      <c r="G32" s="330"/>
      <c r="H32" s="331"/>
      <c r="I32" s="332"/>
      <c r="J32" s="333"/>
      <c r="K32" s="334"/>
      <c r="L32" s="335"/>
      <c r="M32" s="333"/>
      <c r="N32" s="333"/>
      <c r="O32" s="336"/>
      <c r="P32" s="337"/>
      <c r="Q32" s="327"/>
      <c r="R32" s="64"/>
      <c r="S32" s="64"/>
      <c r="T32" s="64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89">
        <v>9.0</v>
      </c>
      <c r="B33" s="172">
        <v>1.0</v>
      </c>
      <c r="C33" s="172">
        <v>1.0</v>
      </c>
      <c r="D33" s="172">
        <v>1.0</v>
      </c>
      <c r="E33" s="338" t="s">
        <v>383</v>
      </c>
      <c r="F33" s="48" t="s">
        <v>384</v>
      </c>
      <c r="G33" s="52" t="s">
        <v>386</v>
      </c>
      <c r="H33" s="96" t="s">
        <v>371</v>
      </c>
      <c r="I33" s="55">
        <v>9780.0</v>
      </c>
      <c r="J33" s="333"/>
      <c r="K33" s="333"/>
      <c r="L33" s="335">
        <f t="shared" ref="L33:L34" si="22">I33-J33+K33</f>
        <v>9780</v>
      </c>
      <c r="M33" s="333"/>
      <c r="N33" s="333"/>
      <c r="O33" s="339">
        <f>L33-M33</f>
        <v>9780</v>
      </c>
      <c r="P33" s="339">
        <f>L33-N33</f>
        <v>9780</v>
      </c>
      <c r="Q33" s="64"/>
      <c r="R33" s="64"/>
      <c r="S33" s="64"/>
      <c r="T33" s="64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341">
        <v>10.0</v>
      </c>
      <c r="B34" s="66">
        <v>1.0</v>
      </c>
      <c r="C34" s="342">
        <v>1.0</v>
      </c>
      <c r="D34" s="66">
        <v>1.0</v>
      </c>
      <c r="E34" s="285" t="s">
        <v>388</v>
      </c>
      <c r="F34" s="48" t="s">
        <v>384</v>
      </c>
      <c r="G34" s="308" t="s">
        <v>386</v>
      </c>
      <c r="H34" s="318" t="s">
        <v>389</v>
      </c>
      <c r="I34" s="310">
        <v>25000.0</v>
      </c>
      <c r="J34" s="343"/>
      <c r="K34" s="343"/>
      <c r="L34" s="339">
        <f t="shared" si="22"/>
        <v>25000</v>
      </c>
      <c r="M34" s="344">
        <f t="shared" ref="M34:N34" si="23">M35</f>
        <v>4455</v>
      </c>
      <c r="N34" s="344">
        <f t="shared" si="23"/>
        <v>4050</v>
      </c>
      <c r="O34" s="67">
        <f>L34-M35</f>
        <v>20545</v>
      </c>
      <c r="P34" s="326">
        <f>L34-N35</f>
        <v>20950</v>
      </c>
      <c r="Q34" s="64"/>
      <c r="R34" s="64"/>
      <c r="S34" s="64"/>
      <c r="T34" s="6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345"/>
      <c r="B35" s="346"/>
      <c r="C35" s="347"/>
      <c r="D35" s="346"/>
      <c r="E35" s="136" t="s">
        <v>393</v>
      </c>
      <c r="F35" s="166" t="s">
        <v>384</v>
      </c>
      <c r="G35" s="348" t="s">
        <v>386</v>
      </c>
      <c r="H35" s="349" t="s">
        <v>371</v>
      </c>
      <c r="I35" s="350"/>
      <c r="J35" s="351"/>
      <c r="K35" s="351"/>
      <c r="L35" s="352"/>
      <c r="M35" s="354">
        <v>4455.0</v>
      </c>
      <c r="N35" s="354">
        <v>4050.0</v>
      </c>
      <c r="O35" s="115"/>
      <c r="P35" s="356"/>
      <c r="Q35" s="357"/>
      <c r="R35" s="358" t="s">
        <v>396</v>
      </c>
      <c r="S35" s="358" t="s">
        <v>397</v>
      </c>
      <c r="T35" s="357"/>
      <c r="U35" s="117"/>
      <c r="V35" s="117"/>
      <c r="W35" s="117"/>
      <c r="X35" s="117"/>
      <c r="Y35" s="117"/>
      <c r="Z35" s="117"/>
      <c r="AA35" s="117"/>
      <c r="AB35" s="117"/>
      <c r="AC35" s="117"/>
      <c r="AD35" s="117"/>
      <c r="AE35" s="117"/>
    </row>
    <row r="36">
      <c r="A36" s="359">
        <v>11.0</v>
      </c>
      <c r="B36" s="360">
        <v>1.0</v>
      </c>
      <c r="C36" s="360">
        <v>1.0</v>
      </c>
      <c r="D36" s="362">
        <v>3.0</v>
      </c>
      <c r="E36" s="363" t="s">
        <v>399</v>
      </c>
      <c r="F36" s="242" t="s">
        <v>384</v>
      </c>
      <c r="G36" s="308" t="s">
        <v>386</v>
      </c>
      <c r="H36" s="318" t="s">
        <v>371</v>
      </c>
      <c r="I36" s="69">
        <v>25000.0</v>
      </c>
      <c r="J36" s="287"/>
      <c r="K36" s="287"/>
      <c r="L36" s="67">
        <f>I36-J36+K36</f>
        <v>25000</v>
      </c>
      <c r="M36" s="287">
        <f t="shared" ref="M36:N36" si="24">SUM(M37)</f>
        <v>0</v>
      </c>
      <c r="N36" s="287">
        <f t="shared" si="24"/>
        <v>0</v>
      </c>
      <c r="O36" s="67">
        <f>L36-M36</f>
        <v>25000</v>
      </c>
      <c r="P36" s="67">
        <f>L36-N36</f>
        <v>25000</v>
      </c>
      <c r="Q36" s="116"/>
      <c r="R36" s="116"/>
      <c r="S36" s="116"/>
      <c r="T36" s="116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</row>
    <row r="37">
      <c r="A37" s="359"/>
      <c r="B37" s="360"/>
      <c r="C37" s="360"/>
      <c r="D37" s="362"/>
      <c r="E37" s="364"/>
      <c r="F37" s="242" t="s">
        <v>400</v>
      </c>
      <c r="G37" s="31"/>
      <c r="H37" s="31"/>
      <c r="I37" s="365"/>
      <c r="J37" s="366"/>
      <c r="K37" s="366"/>
      <c r="L37" s="367"/>
      <c r="M37" s="368"/>
      <c r="N37" s="368"/>
      <c r="O37" s="369"/>
      <c r="P37" s="369"/>
      <c r="Q37" s="370"/>
      <c r="R37" s="64"/>
      <c r="S37" s="64"/>
      <c r="T37" s="64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41">
        <v>12.0</v>
      </c>
      <c r="B38" s="45">
        <v>1.0</v>
      </c>
      <c r="C38" s="45">
        <v>1.0</v>
      </c>
      <c r="D38" s="45">
        <v>1.0</v>
      </c>
      <c r="E38" s="371" t="s">
        <v>401</v>
      </c>
      <c r="F38" s="166" t="s">
        <v>102</v>
      </c>
      <c r="G38" s="372" t="s">
        <v>97</v>
      </c>
      <c r="H38" s="373" t="s">
        <v>371</v>
      </c>
      <c r="I38" s="374">
        <v>10000.0</v>
      </c>
      <c r="J38" s="261"/>
      <c r="K38" s="261"/>
      <c r="L38" s="352">
        <f t="shared" ref="L38:L40" si="25">I38-J38+K38</f>
        <v>10000</v>
      </c>
      <c r="M38" s="375">
        <v>10000.0</v>
      </c>
      <c r="N38" s="375">
        <v>10000.0</v>
      </c>
      <c r="O38" s="352">
        <f t="shared" ref="O38:O40" si="26">L38-M38</f>
        <v>0</v>
      </c>
      <c r="P38" s="352">
        <f t="shared" ref="P38:P40" si="27">L38-N38</f>
        <v>0</v>
      </c>
      <c r="Q38" s="358" t="s">
        <v>402</v>
      </c>
      <c r="R38" s="358" t="s">
        <v>403</v>
      </c>
      <c r="S38" s="358" t="s">
        <v>404</v>
      </c>
      <c r="T38" s="376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41">
        <v>13.0</v>
      </c>
      <c r="B39" s="45">
        <v>1.0</v>
      </c>
      <c r="C39" s="45">
        <v>1.0</v>
      </c>
      <c r="D39" s="45">
        <v>1.0</v>
      </c>
      <c r="E39" s="377" t="s">
        <v>405</v>
      </c>
      <c r="F39" s="48" t="s">
        <v>384</v>
      </c>
      <c r="G39" s="51" t="s">
        <v>386</v>
      </c>
      <c r="H39" s="318" t="s">
        <v>389</v>
      </c>
      <c r="I39" s="310">
        <v>5000.0</v>
      </c>
      <c r="J39" s="320"/>
      <c r="K39" s="320"/>
      <c r="L39" s="335">
        <f t="shared" si="25"/>
        <v>5000</v>
      </c>
      <c r="M39" s="320"/>
      <c r="N39" s="320"/>
      <c r="O39" s="339">
        <f t="shared" si="26"/>
        <v>5000</v>
      </c>
      <c r="P39" s="339">
        <f t="shared" si="27"/>
        <v>5000</v>
      </c>
      <c r="Q39" s="64"/>
      <c r="R39" s="64"/>
      <c r="S39" s="64"/>
      <c r="T39" s="64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76">
        <v>14.0</v>
      </c>
      <c r="B40" s="66">
        <v>1.0</v>
      </c>
      <c r="C40" s="66">
        <v>1.0</v>
      </c>
      <c r="D40" s="378">
        <v>3.0</v>
      </c>
      <c r="E40" s="379" t="s">
        <v>406</v>
      </c>
      <c r="F40" s="279" t="s">
        <v>384</v>
      </c>
      <c r="G40" s="380" t="s">
        <v>386</v>
      </c>
      <c r="H40" s="318" t="s">
        <v>407</v>
      </c>
      <c r="I40" s="310">
        <v>25000.0</v>
      </c>
      <c r="J40" s="320"/>
      <c r="K40" s="322"/>
      <c r="L40" s="324">
        <f t="shared" si="25"/>
        <v>25000</v>
      </c>
      <c r="M40" s="320"/>
      <c r="N40" s="320"/>
      <c r="O40" s="325">
        <f t="shared" si="26"/>
        <v>25000</v>
      </c>
      <c r="P40" s="326">
        <f t="shared" si="27"/>
        <v>25000</v>
      </c>
      <c r="Q40" s="327"/>
      <c r="R40" s="64"/>
      <c r="S40" s="64"/>
      <c r="T40" s="64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43"/>
      <c r="B41" s="141"/>
      <c r="C41" s="127"/>
      <c r="D41" s="381"/>
      <c r="E41" s="382"/>
      <c r="F41" s="279" t="s">
        <v>102</v>
      </c>
      <c r="G41" s="380" t="s">
        <v>97</v>
      </c>
      <c r="H41" s="331"/>
      <c r="I41" s="383"/>
      <c r="J41" s="333"/>
      <c r="K41" s="333"/>
      <c r="L41" s="335"/>
      <c r="M41" s="333"/>
      <c r="N41" s="333"/>
      <c r="O41" s="336"/>
      <c r="P41" s="337"/>
      <c r="Q41" s="327"/>
      <c r="R41" s="64"/>
      <c r="S41" s="64"/>
      <c r="T41" s="64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41">
        <v>15.0</v>
      </c>
      <c r="B42" s="45">
        <v>2.0</v>
      </c>
      <c r="C42" s="45">
        <v>5.0</v>
      </c>
      <c r="D42" s="45">
        <v>2.0</v>
      </c>
      <c r="E42" s="384" t="s">
        <v>408</v>
      </c>
      <c r="F42" s="385"/>
      <c r="G42" s="386"/>
      <c r="H42" s="331"/>
      <c r="I42" s="55">
        <v>210000.0</v>
      </c>
      <c r="J42" s="333"/>
      <c r="K42" s="333"/>
      <c r="L42" s="339">
        <f>I42-J42+K42</f>
        <v>210000</v>
      </c>
      <c r="M42" s="387">
        <f t="shared" ref="M42:N42" si="28">M43</f>
        <v>90000</v>
      </c>
      <c r="N42" s="387">
        <f t="shared" si="28"/>
        <v>90000</v>
      </c>
      <c r="O42" s="339">
        <f>L42-M42</f>
        <v>120000</v>
      </c>
      <c r="P42" s="339">
        <f>L42-N42</f>
        <v>120000</v>
      </c>
      <c r="Q42" s="64"/>
      <c r="R42" s="64"/>
      <c r="S42" s="64"/>
      <c r="T42" s="64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388"/>
      <c r="B43" s="46"/>
      <c r="C43" s="46"/>
      <c r="D43" s="46"/>
      <c r="E43" s="389" t="s">
        <v>409</v>
      </c>
      <c r="F43" s="166"/>
      <c r="G43" s="81"/>
      <c r="H43" s="390"/>
      <c r="I43" s="391"/>
      <c r="J43" s="261"/>
      <c r="K43" s="261"/>
      <c r="L43" s="282"/>
      <c r="M43" s="263">
        <v>90000.0</v>
      </c>
      <c r="N43" s="263">
        <v>90000.0</v>
      </c>
      <c r="O43" s="392"/>
      <c r="P43" s="392"/>
      <c r="Q43" s="376"/>
      <c r="R43" s="376"/>
      <c r="S43" s="376"/>
      <c r="T43" s="376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388">
        <v>16.0</v>
      </c>
      <c r="B44" s="46">
        <v>1.0</v>
      </c>
      <c r="C44" s="46">
        <v>1.0</v>
      </c>
      <c r="D44" s="46">
        <v>3.0</v>
      </c>
      <c r="E44" s="393" t="s">
        <v>410</v>
      </c>
      <c r="F44" s="48" t="s">
        <v>35</v>
      </c>
      <c r="G44" s="394" t="s">
        <v>411</v>
      </c>
      <c r="H44" s="395" t="s">
        <v>412</v>
      </c>
      <c r="I44" s="396">
        <v>10000.0</v>
      </c>
      <c r="J44" s="303"/>
      <c r="K44" s="303"/>
      <c r="L44" s="335">
        <f t="shared" ref="L44:L47" si="29">I44-J44+K44</f>
        <v>10000</v>
      </c>
      <c r="M44" s="303"/>
      <c r="N44" s="303"/>
      <c r="O44" s="339">
        <f t="shared" ref="O44:O47" si="30">L44-M44</f>
        <v>10000</v>
      </c>
      <c r="P44" s="339">
        <f t="shared" ref="P44:P47" si="31">L44-N44</f>
        <v>10000</v>
      </c>
      <c r="Q44" s="64"/>
      <c r="R44" s="64"/>
      <c r="S44" s="64"/>
      <c r="T44" s="64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397">
        <v>17.0</v>
      </c>
      <c r="B45" s="45">
        <v>1.0</v>
      </c>
      <c r="C45" s="45">
        <v>1.0</v>
      </c>
      <c r="D45" s="45">
        <v>3.0</v>
      </c>
      <c r="E45" s="338" t="s">
        <v>413</v>
      </c>
      <c r="F45" s="48" t="s">
        <v>35</v>
      </c>
      <c r="G45" s="51" t="s">
        <v>411</v>
      </c>
      <c r="H45" s="82" t="s">
        <v>414</v>
      </c>
      <c r="I45" s="86">
        <v>10000.0</v>
      </c>
      <c r="J45" s="303"/>
      <c r="K45" s="303"/>
      <c r="L45" s="335">
        <f t="shared" si="29"/>
        <v>10000</v>
      </c>
      <c r="M45" s="303"/>
      <c r="N45" s="303"/>
      <c r="O45" s="339">
        <f t="shared" si="30"/>
        <v>10000</v>
      </c>
      <c r="P45" s="339">
        <f t="shared" si="31"/>
        <v>10000</v>
      </c>
      <c r="Q45" s="64"/>
      <c r="R45" s="64"/>
      <c r="S45" s="64"/>
      <c r="T45" s="64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397">
        <v>18.0</v>
      </c>
      <c r="B46" s="45">
        <v>1.0</v>
      </c>
      <c r="C46" s="45">
        <v>1.0</v>
      </c>
      <c r="D46" s="45">
        <v>3.0</v>
      </c>
      <c r="E46" s="398" t="s">
        <v>415</v>
      </c>
      <c r="F46" s="399" t="s">
        <v>102</v>
      </c>
      <c r="G46" s="184" t="s">
        <v>97</v>
      </c>
      <c r="H46" s="400" t="s">
        <v>416</v>
      </c>
      <c r="I46" s="401">
        <v>12750.0</v>
      </c>
      <c r="J46" s="303"/>
      <c r="K46" s="303"/>
      <c r="L46" s="335">
        <f t="shared" si="29"/>
        <v>12750</v>
      </c>
      <c r="M46" s="303"/>
      <c r="N46" s="303"/>
      <c r="O46" s="339">
        <f t="shared" si="30"/>
        <v>12750</v>
      </c>
      <c r="P46" s="339">
        <f t="shared" si="31"/>
        <v>12750</v>
      </c>
      <c r="Q46" s="64"/>
      <c r="R46" s="64"/>
      <c r="S46" s="64"/>
      <c r="T46" s="64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ht="21.75" customHeight="1">
      <c r="A47" s="402"/>
      <c r="B47" s="403"/>
      <c r="C47" s="403"/>
      <c r="D47" s="403"/>
      <c r="E47" s="404" t="s">
        <v>417</v>
      </c>
      <c r="F47" s="405"/>
      <c r="G47" s="405"/>
      <c r="H47" s="406"/>
      <c r="I47" s="407">
        <f t="shared" ref="I47:K47" si="32">SUM(I6,I10,I14,I23,I26,I29:I36,I38:I46)</f>
        <v>1590530</v>
      </c>
      <c r="J47" s="408">
        <f t="shared" si="32"/>
        <v>5500</v>
      </c>
      <c r="K47" s="408">
        <f t="shared" si="32"/>
        <v>5500</v>
      </c>
      <c r="L47" s="409">
        <f t="shared" si="29"/>
        <v>1590530</v>
      </c>
      <c r="M47" s="408">
        <f t="shared" ref="M47:N47" si="33">SUM(M6,M10,M14,M23,M26,M29:M34,M36,M38:M42,M44,M45,M46)</f>
        <v>484180</v>
      </c>
      <c r="N47" s="408">
        <f t="shared" si="33"/>
        <v>377929</v>
      </c>
      <c r="O47" s="409">
        <f t="shared" si="30"/>
        <v>1106350</v>
      </c>
      <c r="P47" s="410">
        <f t="shared" si="31"/>
        <v>1212601</v>
      </c>
      <c r="Q47" s="411"/>
      <c r="R47" s="411"/>
      <c r="S47" s="411"/>
      <c r="T47" s="411"/>
      <c r="U47" s="411"/>
      <c r="V47" s="411"/>
      <c r="W47" s="411"/>
      <c r="X47" s="411"/>
      <c r="Y47" s="411"/>
      <c r="Z47" s="411"/>
      <c r="AA47" s="411"/>
      <c r="AB47" s="411"/>
      <c r="AC47" s="411"/>
      <c r="AD47" s="411"/>
      <c r="AE47" s="411"/>
    </row>
    <row r="48">
      <c r="A48" s="1"/>
      <c r="B48" s="1"/>
      <c r="C48" s="1"/>
      <c r="D48" s="1"/>
      <c r="E48" s="1"/>
      <c r="F48" s="1"/>
      <c r="G48" s="1"/>
      <c r="H48" s="1"/>
      <c r="I48" s="220"/>
      <c r="J48" s="1"/>
      <c r="K48" s="1"/>
      <c r="L48" s="1"/>
      <c r="M48" s="1"/>
      <c r="N48" s="1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220"/>
      <c r="J49" s="1"/>
      <c r="K49" s="1"/>
      <c r="L49" s="1"/>
      <c r="M49" s="1"/>
      <c r="N49" s="1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220"/>
      <c r="J50" s="1"/>
      <c r="K50" s="1"/>
      <c r="L50" s="1"/>
      <c r="M50" s="1"/>
      <c r="N50" s="1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220"/>
      <c r="J51" s="1"/>
      <c r="K51" s="1"/>
      <c r="L51" s="1"/>
      <c r="M51" s="1"/>
      <c r="N51" s="1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220"/>
      <c r="J52" s="1"/>
      <c r="K52" s="1"/>
      <c r="L52" s="1"/>
      <c r="M52" s="1"/>
      <c r="N52" s="1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220"/>
      <c r="J53" s="1"/>
      <c r="K53" s="1"/>
      <c r="L53" s="1"/>
      <c r="M53" s="1"/>
      <c r="N53" s="1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220"/>
      <c r="J54" s="1"/>
      <c r="K54" s="1"/>
      <c r="L54" s="1"/>
      <c r="M54" s="1"/>
      <c r="N54" s="1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220"/>
      <c r="J55" s="1"/>
      <c r="K55" s="1"/>
      <c r="L55" s="1"/>
      <c r="M55" s="1"/>
      <c r="N55" s="1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220"/>
      <c r="J56" s="1"/>
      <c r="K56" s="1"/>
      <c r="L56" s="1"/>
      <c r="M56" s="1"/>
      <c r="N56" s="1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220"/>
      <c r="J57" s="1"/>
      <c r="K57" s="1"/>
      <c r="L57" s="1"/>
      <c r="M57" s="1"/>
      <c r="N57" s="1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220"/>
      <c r="J58" s="1"/>
      <c r="K58" s="1"/>
      <c r="L58" s="1"/>
      <c r="M58" s="1"/>
      <c r="N58" s="1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220"/>
      <c r="J59" s="1"/>
      <c r="K59" s="1"/>
      <c r="L59" s="1"/>
      <c r="M59" s="1"/>
      <c r="N59" s="1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220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220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220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220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220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220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220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220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220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220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220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220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220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220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220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220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220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220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220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220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220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220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220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220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220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220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220"/>
      <c r="J86" s="1"/>
      <c r="K86" s="1"/>
      <c r="L86" s="1"/>
      <c r="M86" s="1"/>
      <c r="N86" s="1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220"/>
      <c r="J87" s="1"/>
      <c r="K87" s="1"/>
      <c r="L87" s="1"/>
      <c r="M87" s="1"/>
      <c r="N87" s="1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220"/>
      <c r="J88" s="1"/>
      <c r="K88" s="1"/>
      <c r="L88" s="1"/>
      <c r="M88" s="1"/>
      <c r="N88" s="1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220"/>
      <c r="J89" s="1"/>
      <c r="K89" s="1"/>
      <c r="L89" s="1"/>
      <c r="M89" s="1"/>
      <c r="N89" s="1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220"/>
      <c r="J90" s="1"/>
      <c r="K90" s="1"/>
      <c r="L90" s="1"/>
      <c r="M90" s="1"/>
      <c r="N90" s="1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220"/>
      <c r="J91" s="1"/>
      <c r="K91" s="1"/>
      <c r="L91" s="1"/>
      <c r="M91" s="1"/>
      <c r="N91" s="1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220"/>
      <c r="J92" s="1"/>
      <c r="K92" s="1"/>
      <c r="L92" s="1"/>
      <c r="M92" s="1"/>
      <c r="N92" s="1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220"/>
      <c r="J93" s="1"/>
      <c r="K93" s="1"/>
      <c r="L93" s="1"/>
      <c r="M93" s="1"/>
      <c r="N93" s="1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220"/>
      <c r="J94" s="1"/>
      <c r="K94" s="1"/>
      <c r="L94" s="1"/>
      <c r="M94" s="1"/>
      <c r="N94" s="1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220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220"/>
      <c r="J96" s="1"/>
      <c r="K96" s="1"/>
      <c r="L96" s="1"/>
      <c r="M96" s="1"/>
      <c r="N96" s="1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220"/>
      <c r="J97" s="1"/>
      <c r="K97" s="1"/>
      <c r="L97" s="1"/>
      <c r="M97" s="1"/>
      <c r="N97" s="1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220"/>
      <c r="J98" s="1"/>
      <c r="K98" s="1"/>
      <c r="L98" s="1"/>
      <c r="M98" s="1"/>
      <c r="N98" s="1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220"/>
      <c r="J99" s="1"/>
      <c r="K99" s="1"/>
      <c r="L99" s="1"/>
      <c r="M99" s="1"/>
      <c r="N99" s="1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220"/>
      <c r="J100" s="1"/>
      <c r="K100" s="1"/>
      <c r="L100" s="1"/>
      <c r="M100" s="1"/>
      <c r="N100" s="1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220"/>
      <c r="J101" s="1"/>
      <c r="K101" s="1"/>
      <c r="L101" s="1"/>
      <c r="M101" s="1"/>
      <c r="N101" s="1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220"/>
      <c r="J102" s="1"/>
      <c r="K102" s="1"/>
      <c r="L102" s="1"/>
      <c r="M102" s="1"/>
      <c r="N102" s="1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220"/>
      <c r="J103" s="1"/>
      <c r="K103" s="1"/>
      <c r="L103" s="1"/>
      <c r="M103" s="1"/>
      <c r="N103" s="1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220"/>
      <c r="J104" s="1"/>
      <c r="K104" s="1"/>
      <c r="L104" s="1"/>
      <c r="M104" s="1"/>
      <c r="N104" s="1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220"/>
      <c r="J105" s="1"/>
      <c r="K105" s="1"/>
      <c r="L105" s="1"/>
      <c r="M105" s="1"/>
      <c r="N105" s="1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220"/>
      <c r="J106" s="1"/>
      <c r="K106" s="1"/>
      <c r="L106" s="1"/>
      <c r="M106" s="1"/>
      <c r="N106" s="1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220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220"/>
      <c r="J108" s="1"/>
      <c r="K108" s="1"/>
      <c r="L108" s="1"/>
      <c r="M108" s="1"/>
      <c r="N108" s="1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220"/>
      <c r="J109" s="1"/>
      <c r="K109" s="1"/>
      <c r="L109" s="1"/>
      <c r="M109" s="1"/>
      <c r="N109" s="1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220"/>
      <c r="J110" s="1"/>
      <c r="K110" s="1"/>
      <c r="L110" s="1"/>
      <c r="M110" s="1"/>
      <c r="N110" s="1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220"/>
      <c r="J111" s="1"/>
      <c r="K111" s="1"/>
      <c r="L111" s="1"/>
      <c r="M111" s="1"/>
      <c r="N111" s="1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220"/>
      <c r="J112" s="1"/>
      <c r="K112" s="1"/>
      <c r="L112" s="1"/>
      <c r="M112" s="1"/>
      <c r="N112" s="1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220"/>
      <c r="J113" s="1"/>
      <c r="K113" s="1"/>
      <c r="L113" s="1"/>
      <c r="M113" s="1"/>
      <c r="N113" s="1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220"/>
      <c r="J114" s="1"/>
      <c r="K114" s="1"/>
      <c r="L114" s="1"/>
      <c r="M114" s="1"/>
      <c r="N114" s="1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220"/>
      <c r="J115" s="1"/>
      <c r="K115" s="1"/>
      <c r="L115" s="1"/>
      <c r="M115" s="1"/>
      <c r="N115" s="1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220"/>
      <c r="J116" s="1"/>
      <c r="K116" s="1"/>
      <c r="L116" s="1"/>
      <c r="M116" s="1"/>
      <c r="N116" s="1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220"/>
      <c r="J117" s="1"/>
      <c r="K117" s="1"/>
      <c r="L117" s="1"/>
      <c r="M117" s="1"/>
      <c r="N117" s="1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220"/>
      <c r="J118" s="1"/>
      <c r="K118" s="1"/>
      <c r="L118" s="1"/>
      <c r="M118" s="1"/>
      <c r="N118" s="1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220"/>
      <c r="J119" s="1"/>
      <c r="K119" s="1"/>
      <c r="L119" s="1"/>
      <c r="M119" s="1"/>
      <c r="N119" s="1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220"/>
      <c r="J120" s="1"/>
      <c r="K120" s="1"/>
      <c r="L120" s="1"/>
      <c r="M120" s="1"/>
      <c r="N120" s="1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220"/>
      <c r="J121" s="1"/>
      <c r="K121" s="1"/>
      <c r="L121" s="1"/>
      <c r="M121" s="1"/>
      <c r="N121" s="1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220"/>
      <c r="J122" s="1"/>
      <c r="K122" s="1"/>
      <c r="L122" s="1"/>
      <c r="M122" s="1"/>
      <c r="N122" s="1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220"/>
      <c r="J123" s="1"/>
      <c r="K123" s="1"/>
      <c r="L123" s="1"/>
      <c r="M123" s="1"/>
      <c r="N123" s="1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220"/>
      <c r="J124" s="1"/>
      <c r="K124" s="1"/>
      <c r="L124" s="1"/>
      <c r="M124" s="1"/>
      <c r="N124" s="1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220"/>
      <c r="J125" s="1"/>
      <c r="K125" s="1"/>
      <c r="L125" s="1"/>
      <c r="M125" s="1"/>
      <c r="N125" s="1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220"/>
      <c r="J126" s="1"/>
      <c r="K126" s="1"/>
      <c r="L126" s="1"/>
      <c r="M126" s="1"/>
      <c r="N126" s="1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220"/>
      <c r="J127" s="1"/>
      <c r="K127" s="1"/>
      <c r="L127" s="1"/>
      <c r="M127" s="1"/>
      <c r="N127" s="1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220"/>
      <c r="J128" s="1"/>
      <c r="K128" s="1"/>
      <c r="L128" s="1"/>
      <c r="M128" s="1"/>
      <c r="N128" s="1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220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220"/>
      <c r="J130" s="1"/>
      <c r="K130" s="1"/>
      <c r="L130" s="1"/>
      <c r="M130" s="1"/>
      <c r="N130" s="1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220"/>
      <c r="J131" s="1"/>
      <c r="K131" s="1"/>
      <c r="L131" s="1"/>
      <c r="M131" s="1"/>
      <c r="N131" s="1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220"/>
      <c r="J132" s="1"/>
      <c r="K132" s="1"/>
      <c r="L132" s="1"/>
      <c r="M132" s="1"/>
      <c r="N132" s="1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220"/>
      <c r="J133" s="1"/>
      <c r="K133" s="1"/>
      <c r="L133" s="1"/>
      <c r="M133" s="1"/>
      <c r="N133" s="1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220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220"/>
      <c r="J135" s="1"/>
      <c r="K135" s="1"/>
      <c r="L135" s="1"/>
      <c r="M135" s="1"/>
      <c r="N135" s="1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220"/>
      <c r="J136" s="1"/>
      <c r="K136" s="1"/>
      <c r="L136" s="1"/>
      <c r="M136" s="1"/>
      <c r="N136" s="1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220"/>
      <c r="J137" s="1"/>
      <c r="K137" s="1"/>
      <c r="L137" s="1"/>
      <c r="M137" s="1"/>
      <c r="N137" s="1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220"/>
      <c r="J138" s="1"/>
      <c r="K138" s="1"/>
      <c r="L138" s="1"/>
      <c r="M138" s="1"/>
      <c r="N138" s="1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220"/>
      <c r="J139" s="1"/>
      <c r="K139" s="1"/>
      <c r="L139" s="1"/>
      <c r="M139" s="1"/>
      <c r="N139" s="1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220"/>
      <c r="J140" s="1"/>
      <c r="K140" s="1"/>
      <c r="L140" s="1"/>
      <c r="M140" s="1"/>
      <c r="N140" s="1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220"/>
      <c r="J141" s="1"/>
      <c r="K141" s="1"/>
      <c r="L141" s="1"/>
      <c r="M141" s="1"/>
      <c r="N141" s="1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220"/>
      <c r="J142" s="1"/>
      <c r="K142" s="1"/>
      <c r="L142" s="1"/>
      <c r="M142" s="1"/>
      <c r="N142" s="1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220"/>
      <c r="J143" s="1"/>
      <c r="K143" s="1"/>
      <c r="L143" s="1"/>
      <c r="M143" s="1"/>
      <c r="N143" s="1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220"/>
      <c r="J144" s="1"/>
      <c r="K144" s="1"/>
      <c r="L144" s="1"/>
      <c r="M144" s="1"/>
      <c r="N144" s="1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220"/>
      <c r="J145" s="1"/>
      <c r="K145" s="1"/>
      <c r="L145" s="1"/>
      <c r="M145" s="1"/>
      <c r="N145" s="1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220"/>
      <c r="J146" s="1"/>
      <c r="K146" s="1"/>
      <c r="L146" s="1"/>
      <c r="M146" s="1"/>
      <c r="N146" s="1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220"/>
      <c r="J147" s="1"/>
      <c r="K147" s="1"/>
      <c r="L147" s="1"/>
      <c r="M147" s="1"/>
      <c r="N147" s="1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220"/>
      <c r="J148" s="1"/>
      <c r="K148" s="1"/>
      <c r="L148" s="1"/>
      <c r="M148" s="1"/>
      <c r="N148" s="1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220"/>
      <c r="J149" s="1"/>
      <c r="K149" s="1"/>
      <c r="L149" s="1"/>
      <c r="M149" s="1"/>
      <c r="N149" s="1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220"/>
      <c r="J150" s="1"/>
      <c r="K150" s="1"/>
      <c r="L150" s="1"/>
      <c r="M150" s="1"/>
      <c r="N150" s="1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220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220"/>
      <c r="J152" s="1"/>
      <c r="K152" s="1"/>
      <c r="L152" s="1"/>
      <c r="M152" s="1"/>
      <c r="N152" s="1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220"/>
      <c r="J153" s="1"/>
      <c r="K153" s="1"/>
      <c r="L153" s="1"/>
      <c r="M153" s="1"/>
      <c r="N153" s="1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220"/>
      <c r="J154" s="1"/>
      <c r="K154" s="1"/>
      <c r="L154" s="1"/>
      <c r="M154" s="1"/>
      <c r="N154" s="1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220"/>
      <c r="J155" s="1"/>
      <c r="K155" s="1"/>
      <c r="L155" s="1"/>
      <c r="M155" s="1"/>
      <c r="N155" s="1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220"/>
      <c r="J156" s="1"/>
      <c r="K156" s="1"/>
      <c r="L156" s="1"/>
      <c r="M156" s="1"/>
      <c r="N156" s="1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220"/>
      <c r="J157" s="1"/>
      <c r="K157" s="1"/>
      <c r="L157" s="1"/>
      <c r="M157" s="1"/>
      <c r="N157" s="1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220"/>
      <c r="J158" s="1"/>
      <c r="K158" s="1"/>
      <c r="L158" s="1"/>
      <c r="M158" s="1"/>
      <c r="N158" s="1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220"/>
      <c r="J159" s="1"/>
      <c r="K159" s="1"/>
      <c r="L159" s="1"/>
      <c r="M159" s="1"/>
      <c r="N159" s="1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220"/>
      <c r="J160" s="1"/>
      <c r="K160" s="1"/>
      <c r="L160" s="1"/>
      <c r="M160" s="1"/>
      <c r="N160" s="1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220"/>
      <c r="J161" s="1"/>
      <c r="K161" s="1"/>
      <c r="L161" s="1"/>
      <c r="M161" s="1"/>
      <c r="N161" s="1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220"/>
      <c r="J162" s="1"/>
      <c r="K162" s="1"/>
      <c r="L162" s="1"/>
      <c r="M162" s="1"/>
      <c r="N162" s="1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220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220"/>
      <c r="J164" s="1"/>
      <c r="K164" s="1"/>
      <c r="L164" s="1"/>
      <c r="M164" s="1"/>
      <c r="N164" s="1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220"/>
      <c r="J165" s="1"/>
      <c r="K165" s="1"/>
      <c r="L165" s="1"/>
      <c r="M165" s="1"/>
      <c r="N165" s="1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220"/>
      <c r="J166" s="1"/>
      <c r="K166" s="1"/>
      <c r="L166" s="1"/>
      <c r="M166" s="1"/>
      <c r="N166" s="1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220"/>
      <c r="J167" s="1"/>
      <c r="K167" s="1"/>
      <c r="L167" s="1"/>
      <c r="M167" s="1"/>
      <c r="N167" s="1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220"/>
      <c r="J168" s="1"/>
      <c r="K168" s="1"/>
      <c r="L168" s="1"/>
      <c r="M168" s="1"/>
      <c r="N168" s="1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220"/>
      <c r="J169" s="1"/>
      <c r="K169" s="1"/>
      <c r="L169" s="1"/>
      <c r="M169" s="1"/>
      <c r="N169" s="1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220"/>
      <c r="J170" s="1"/>
      <c r="K170" s="1"/>
      <c r="L170" s="1"/>
      <c r="M170" s="1"/>
      <c r="N170" s="1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220"/>
      <c r="J171" s="1"/>
      <c r="K171" s="1"/>
      <c r="L171" s="1"/>
      <c r="M171" s="1"/>
      <c r="N171" s="1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220"/>
      <c r="J172" s="1"/>
      <c r="K172" s="1"/>
      <c r="L172" s="1"/>
      <c r="M172" s="1"/>
      <c r="N172" s="1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220"/>
      <c r="J173" s="1"/>
      <c r="K173" s="1"/>
      <c r="L173" s="1"/>
      <c r="M173" s="1"/>
      <c r="N173" s="1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220"/>
      <c r="J174" s="1"/>
      <c r="K174" s="1"/>
      <c r="L174" s="1"/>
      <c r="M174" s="1"/>
      <c r="N174" s="1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220"/>
      <c r="J175" s="1"/>
      <c r="K175" s="1"/>
      <c r="L175" s="1"/>
      <c r="M175" s="1"/>
      <c r="N175" s="1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220"/>
      <c r="J176" s="1"/>
      <c r="K176" s="1"/>
      <c r="L176" s="1"/>
      <c r="M176" s="1"/>
      <c r="N176" s="1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220"/>
      <c r="J177" s="1"/>
      <c r="K177" s="1"/>
      <c r="L177" s="1"/>
      <c r="M177" s="1"/>
      <c r="N177" s="1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220"/>
      <c r="J178" s="1"/>
      <c r="K178" s="1"/>
      <c r="L178" s="1"/>
      <c r="M178" s="1"/>
      <c r="N178" s="1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220"/>
      <c r="J179" s="1"/>
      <c r="K179" s="1"/>
      <c r="L179" s="1"/>
      <c r="M179" s="1"/>
      <c r="N179" s="1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220"/>
      <c r="J180" s="1"/>
      <c r="K180" s="1"/>
      <c r="L180" s="1"/>
      <c r="M180" s="1"/>
      <c r="N180" s="1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220"/>
      <c r="J181" s="1"/>
      <c r="K181" s="1"/>
      <c r="L181" s="1"/>
      <c r="M181" s="1"/>
      <c r="N181" s="1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220"/>
      <c r="J182" s="1"/>
      <c r="K182" s="1"/>
      <c r="L182" s="1"/>
      <c r="M182" s="1"/>
      <c r="N182" s="1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220"/>
      <c r="J183" s="1"/>
      <c r="K183" s="1"/>
      <c r="L183" s="1"/>
      <c r="M183" s="1"/>
      <c r="N183" s="1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220"/>
      <c r="J184" s="1"/>
      <c r="K184" s="1"/>
      <c r="L184" s="1"/>
      <c r="M184" s="1"/>
      <c r="N184" s="1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220"/>
      <c r="J185" s="1"/>
      <c r="K185" s="1"/>
      <c r="L185" s="1"/>
      <c r="M185" s="1"/>
      <c r="N185" s="1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220"/>
      <c r="J186" s="1"/>
      <c r="K186" s="1"/>
      <c r="L186" s="1"/>
      <c r="M186" s="1"/>
      <c r="N186" s="1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220"/>
      <c r="J187" s="1"/>
      <c r="K187" s="1"/>
      <c r="L187" s="1"/>
      <c r="M187" s="1"/>
      <c r="N187" s="1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220"/>
      <c r="J188" s="1"/>
      <c r="K188" s="1"/>
      <c r="L188" s="1"/>
      <c r="M188" s="1"/>
      <c r="N188" s="1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220"/>
      <c r="J189" s="1"/>
      <c r="K189" s="1"/>
      <c r="L189" s="1"/>
      <c r="M189" s="1"/>
      <c r="N189" s="1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220"/>
      <c r="J190" s="1"/>
      <c r="K190" s="1"/>
      <c r="L190" s="1"/>
      <c r="M190" s="1"/>
      <c r="N190" s="1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220"/>
      <c r="J191" s="1"/>
      <c r="K191" s="1"/>
      <c r="L191" s="1"/>
      <c r="M191" s="1"/>
      <c r="N191" s="1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220"/>
      <c r="J192" s="1"/>
      <c r="K192" s="1"/>
      <c r="L192" s="1"/>
      <c r="M192" s="1"/>
      <c r="N192" s="1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220"/>
      <c r="J193" s="1"/>
      <c r="K193" s="1"/>
      <c r="L193" s="1"/>
      <c r="M193" s="1"/>
      <c r="N193" s="1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220"/>
      <c r="J194" s="1"/>
      <c r="K194" s="1"/>
      <c r="L194" s="1"/>
      <c r="M194" s="1"/>
      <c r="N194" s="1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220"/>
      <c r="J195" s="1"/>
      <c r="K195" s="1"/>
      <c r="L195" s="1"/>
      <c r="M195" s="1"/>
      <c r="N195" s="1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220"/>
      <c r="J196" s="1"/>
      <c r="K196" s="1"/>
      <c r="L196" s="1"/>
      <c r="M196" s="1"/>
      <c r="N196" s="1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220"/>
      <c r="J197" s="1"/>
      <c r="K197" s="1"/>
      <c r="L197" s="1"/>
      <c r="M197" s="1"/>
      <c r="N197" s="1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220"/>
      <c r="J198" s="1"/>
      <c r="K198" s="1"/>
      <c r="L198" s="1"/>
      <c r="M198" s="1"/>
      <c r="N198" s="1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220"/>
      <c r="J199" s="1"/>
      <c r="K199" s="1"/>
      <c r="L199" s="1"/>
      <c r="M199" s="1"/>
      <c r="N199" s="1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220"/>
      <c r="J200" s="1"/>
      <c r="K200" s="1"/>
      <c r="L200" s="1"/>
      <c r="M200" s="1"/>
      <c r="N200" s="1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220"/>
      <c r="J201" s="1"/>
      <c r="K201" s="1"/>
      <c r="L201" s="1"/>
      <c r="M201" s="1"/>
      <c r="N201" s="1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220"/>
      <c r="J202" s="1"/>
      <c r="K202" s="1"/>
      <c r="L202" s="1"/>
      <c r="M202" s="1"/>
      <c r="N202" s="1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220"/>
      <c r="J203" s="1"/>
      <c r="K203" s="1"/>
      <c r="L203" s="1"/>
      <c r="M203" s="1"/>
      <c r="N203" s="1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220"/>
      <c r="J204" s="1"/>
      <c r="K204" s="1"/>
      <c r="L204" s="1"/>
      <c r="M204" s="1"/>
      <c r="N204" s="1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220"/>
      <c r="J205" s="1"/>
      <c r="K205" s="1"/>
      <c r="L205" s="1"/>
      <c r="M205" s="1"/>
      <c r="N205" s="1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220"/>
      <c r="J206" s="1"/>
      <c r="K206" s="1"/>
      <c r="L206" s="1"/>
      <c r="M206" s="1"/>
      <c r="N206" s="1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220"/>
      <c r="J207" s="1"/>
      <c r="K207" s="1"/>
      <c r="L207" s="1"/>
      <c r="M207" s="1"/>
      <c r="N207" s="1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220"/>
      <c r="J208" s="1"/>
      <c r="K208" s="1"/>
      <c r="L208" s="1"/>
      <c r="M208" s="1"/>
      <c r="N208" s="1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220"/>
      <c r="J209" s="1"/>
      <c r="K209" s="1"/>
      <c r="L209" s="1"/>
      <c r="M209" s="1"/>
      <c r="N209" s="1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220"/>
      <c r="J210" s="1"/>
      <c r="K210" s="1"/>
      <c r="L210" s="1"/>
      <c r="M210" s="1"/>
      <c r="N210" s="1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220"/>
      <c r="J211" s="1"/>
      <c r="K211" s="1"/>
      <c r="L211" s="1"/>
      <c r="M211" s="1"/>
      <c r="N211" s="1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220"/>
      <c r="J212" s="1"/>
      <c r="K212" s="1"/>
      <c r="L212" s="1"/>
      <c r="M212" s="1"/>
      <c r="N212" s="1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220"/>
      <c r="J213" s="1"/>
      <c r="K213" s="1"/>
      <c r="L213" s="1"/>
      <c r="M213" s="1"/>
      <c r="N213" s="1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220"/>
      <c r="J214" s="1"/>
      <c r="K214" s="1"/>
      <c r="L214" s="1"/>
      <c r="M214" s="1"/>
      <c r="N214" s="1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220"/>
      <c r="J215" s="1"/>
      <c r="K215" s="1"/>
      <c r="L215" s="1"/>
      <c r="M215" s="1"/>
      <c r="N215" s="1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220"/>
      <c r="J216" s="1"/>
      <c r="K216" s="1"/>
      <c r="L216" s="1"/>
      <c r="M216" s="1"/>
      <c r="N216" s="1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220"/>
      <c r="J217" s="1"/>
      <c r="K217" s="1"/>
      <c r="L217" s="1"/>
      <c r="M217" s="1"/>
      <c r="N217" s="1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220"/>
      <c r="J218" s="1"/>
      <c r="K218" s="1"/>
      <c r="L218" s="1"/>
      <c r="M218" s="1"/>
      <c r="N218" s="1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220"/>
      <c r="J219" s="1"/>
      <c r="K219" s="1"/>
      <c r="L219" s="1"/>
      <c r="M219" s="1"/>
      <c r="N219" s="1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220"/>
      <c r="J220" s="1"/>
      <c r="K220" s="1"/>
      <c r="L220" s="1"/>
      <c r="M220" s="1"/>
      <c r="N220" s="1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220"/>
      <c r="J221" s="1"/>
      <c r="K221" s="1"/>
      <c r="L221" s="1"/>
      <c r="M221" s="1"/>
      <c r="N221" s="1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220"/>
      <c r="J222" s="1"/>
      <c r="K222" s="1"/>
      <c r="L222" s="1"/>
      <c r="M222" s="1"/>
      <c r="N222" s="1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220"/>
      <c r="J223" s="1"/>
      <c r="K223" s="1"/>
      <c r="L223" s="1"/>
      <c r="M223" s="1"/>
      <c r="N223" s="1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220"/>
      <c r="J224" s="1"/>
      <c r="K224" s="1"/>
      <c r="L224" s="1"/>
      <c r="M224" s="1"/>
      <c r="N224" s="1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220"/>
      <c r="J225" s="1"/>
      <c r="K225" s="1"/>
      <c r="L225" s="1"/>
      <c r="M225" s="1"/>
      <c r="N225" s="1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220"/>
      <c r="J226" s="1"/>
      <c r="K226" s="1"/>
      <c r="L226" s="1"/>
      <c r="M226" s="1"/>
      <c r="N226" s="1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220"/>
      <c r="J227" s="1"/>
      <c r="K227" s="1"/>
      <c r="L227" s="1"/>
      <c r="M227" s="1"/>
      <c r="N227" s="1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220"/>
      <c r="J228" s="1"/>
      <c r="K228" s="1"/>
      <c r="L228" s="1"/>
      <c r="M228" s="1"/>
      <c r="N228" s="1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220"/>
      <c r="J229" s="1"/>
      <c r="K229" s="1"/>
      <c r="L229" s="1"/>
      <c r="M229" s="1"/>
      <c r="N229" s="1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220"/>
      <c r="J230" s="1"/>
      <c r="K230" s="1"/>
      <c r="L230" s="1"/>
      <c r="M230" s="1"/>
      <c r="N230" s="1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220"/>
      <c r="J231" s="1"/>
      <c r="K231" s="1"/>
      <c r="L231" s="1"/>
      <c r="M231" s="1"/>
      <c r="N231" s="1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220"/>
      <c r="J232" s="1"/>
      <c r="K232" s="1"/>
      <c r="L232" s="1"/>
      <c r="M232" s="1"/>
      <c r="N232" s="1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220"/>
      <c r="J233" s="1"/>
      <c r="K233" s="1"/>
      <c r="L233" s="1"/>
      <c r="M233" s="1"/>
      <c r="N233" s="1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220"/>
      <c r="J234" s="1"/>
      <c r="K234" s="1"/>
      <c r="L234" s="1"/>
      <c r="M234" s="1"/>
      <c r="N234" s="1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220"/>
      <c r="J235" s="1"/>
      <c r="K235" s="1"/>
      <c r="L235" s="1"/>
      <c r="M235" s="1"/>
      <c r="N235" s="1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220"/>
      <c r="J236" s="1"/>
      <c r="K236" s="1"/>
      <c r="L236" s="1"/>
      <c r="M236" s="1"/>
      <c r="N236" s="1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220"/>
      <c r="J237" s="1"/>
      <c r="K237" s="1"/>
      <c r="L237" s="1"/>
      <c r="M237" s="1"/>
      <c r="N237" s="1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220"/>
      <c r="J238" s="1"/>
      <c r="K238" s="1"/>
      <c r="L238" s="1"/>
      <c r="M238" s="1"/>
      <c r="N238" s="1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220"/>
      <c r="J239" s="1"/>
      <c r="K239" s="1"/>
      <c r="L239" s="1"/>
      <c r="M239" s="1"/>
      <c r="N239" s="1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220"/>
      <c r="J240" s="1"/>
      <c r="K240" s="1"/>
      <c r="L240" s="1"/>
      <c r="M240" s="1"/>
      <c r="N240" s="1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220"/>
      <c r="J241" s="1"/>
      <c r="K241" s="1"/>
      <c r="L241" s="1"/>
      <c r="M241" s="1"/>
      <c r="N241" s="1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220"/>
      <c r="J242" s="1"/>
      <c r="K242" s="1"/>
      <c r="L242" s="1"/>
      <c r="M242" s="1"/>
      <c r="N242" s="1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220"/>
      <c r="J243" s="1"/>
      <c r="K243" s="1"/>
      <c r="L243" s="1"/>
      <c r="M243" s="1"/>
      <c r="N243" s="1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220"/>
      <c r="J244" s="1"/>
      <c r="K244" s="1"/>
      <c r="L244" s="1"/>
      <c r="M244" s="1"/>
      <c r="N244" s="1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220"/>
      <c r="J245" s="1"/>
      <c r="K245" s="1"/>
      <c r="L245" s="1"/>
      <c r="M245" s="1"/>
      <c r="N245" s="1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220"/>
      <c r="J246" s="1"/>
      <c r="K246" s="1"/>
      <c r="L246" s="1"/>
      <c r="M246" s="1"/>
      <c r="N246" s="1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220"/>
      <c r="J247" s="1"/>
      <c r="K247" s="1"/>
      <c r="L247" s="1"/>
      <c r="M247" s="1"/>
      <c r="N247" s="1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220"/>
      <c r="J248" s="1"/>
      <c r="K248" s="1"/>
      <c r="L248" s="1"/>
      <c r="M248" s="1"/>
      <c r="N248" s="1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220"/>
      <c r="J249" s="1"/>
      <c r="K249" s="1"/>
      <c r="L249" s="1"/>
      <c r="M249" s="1"/>
      <c r="N249" s="1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220"/>
      <c r="J250" s="1"/>
      <c r="K250" s="1"/>
      <c r="L250" s="1"/>
      <c r="M250" s="1"/>
      <c r="N250" s="1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220"/>
      <c r="J251" s="1"/>
      <c r="K251" s="1"/>
      <c r="L251" s="1"/>
      <c r="M251" s="1"/>
      <c r="N251" s="1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220"/>
      <c r="J252" s="1"/>
      <c r="K252" s="1"/>
      <c r="L252" s="1"/>
      <c r="M252" s="1"/>
      <c r="N252" s="1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220"/>
      <c r="J253" s="1"/>
      <c r="K253" s="1"/>
      <c r="L253" s="1"/>
      <c r="M253" s="1"/>
      <c r="N253" s="1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220"/>
      <c r="J254" s="1"/>
      <c r="K254" s="1"/>
      <c r="L254" s="1"/>
      <c r="M254" s="1"/>
      <c r="N254" s="1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220"/>
      <c r="J255" s="1"/>
      <c r="K255" s="1"/>
      <c r="L255" s="1"/>
      <c r="M255" s="1"/>
      <c r="N255" s="1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220"/>
      <c r="J256" s="1"/>
      <c r="K256" s="1"/>
      <c r="L256" s="1"/>
      <c r="M256" s="1"/>
      <c r="N256" s="1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220"/>
      <c r="J257" s="1"/>
      <c r="K257" s="1"/>
      <c r="L257" s="1"/>
      <c r="M257" s="1"/>
      <c r="N257" s="1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220"/>
      <c r="J258" s="1"/>
      <c r="K258" s="1"/>
      <c r="L258" s="1"/>
      <c r="M258" s="1"/>
      <c r="N258" s="1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220"/>
      <c r="J259" s="1"/>
      <c r="K259" s="1"/>
      <c r="L259" s="1"/>
      <c r="M259" s="1"/>
      <c r="N259" s="1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220"/>
      <c r="J260" s="1"/>
      <c r="K260" s="1"/>
      <c r="L260" s="1"/>
      <c r="M260" s="1"/>
      <c r="N260" s="1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220"/>
      <c r="J261" s="1"/>
      <c r="K261" s="1"/>
      <c r="L261" s="1"/>
      <c r="M261" s="1"/>
      <c r="N261" s="1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220"/>
      <c r="J262" s="1"/>
      <c r="K262" s="1"/>
      <c r="L262" s="1"/>
      <c r="M262" s="1"/>
      <c r="N262" s="1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220"/>
      <c r="J263" s="1"/>
      <c r="K263" s="1"/>
      <c r="L263" s="1"/>
      <c r="M263" s="1"/>
      <c r="N263" s="1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220"/>
      <c r="J264" s="1"/>
      <c r="K264" s="1"/>
      <c r="L264" s="1"/>
      <c r="M264" s="1"/>
      <c r="N264" s="1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220"/>
      <c r="J265" s="1"/>
      <c r="K265" s="1"/>
      <c r="L265" s="1"/>
      <c r="M265" s="1"/>
      <c r="N265" s="1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220"/>
      <c r="J266" s="1"/>
      <c r="K266" s="1"/>
      <c r="L266" s="1"/>
      <c r="M266" s="1"/>
      <c r="N266" s="1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220"/>
      <c r="J267" s="1"/>
      <c r="K267" s="1"/>
      <c r="L267" s="1"/>
      <c r="M267" s="1"/>
      <c r="N267" s="1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220"/>
      <c r="J268" s="1"/>
      <c r="K268" s="1"/>
      <c r="L268" s="1"/>
      <c r="M268" s="1"/>
      <c r="N268" s="1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220"/>
      <c r="J269" s="1"/>
      <c r="K269" s="1"/>
      <c r="L269" s="1"/>
      <c r="M269" s="1"/>
      <c r="N269" s="1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220"/>
      <c r="J270" s="1"/>
      <c r="K270" s="1"/>
      <c r="L270" s="1"/>
      <c r="M270" s="1"/>
      <c r="N270" s="1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220"/>
      <c r="J271" s="1"/>
      <c r="K271" s="1"/>
      <c r="L271" s="1"/>
      <c r="M271" s="1"/>
      <c r="N271" s="1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220"/>
      <c r="J272" s="1"/>
      <c r="K272" s="1"/>
      <c r="L272" s="1"/>
      <c r="M272" s="1"/>
      <c r="N272" s="1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220"/>
      <c r="J273" s="1"/>
      <c r="K273" s="1"/>
      <c r="L273" s="1"/>
      <c r="M273" s="1"/>
      <c r="N273" s="1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220"/>
      <c r="J274" s="1"/>
      <c r="K274" s="1"/>
      <c r="L274" s="1"/>
      <c r="M274" s="1"/>
      <c r="N274" s="1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220"/>
      <c r="J275" s="1"/>
      <c r="K275" s="1"/>
      <c r="L275" s="1"/>
      <c r="M275" s="1"/>
      <c r="N275" s="1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220"/>
      <c r="J276" s="1"/>
      <c r="K276" s="1"/>
      <c r="L276" s="1"/>
      <c r="M276" s="1"/>
      <c r="N276" s="1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220"/>
      <c r="J277" s="1"/>
      <c r="K277" s="1"/>
      <c r="L277" s="1"/>
      <c r="M277" s="1"/>
      <c r="N277" s="1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220"/>
      <c r="J278" s="1"/>
      <c r="K278" s="1"/>
      <c r="L278" s="1"/>
      <c r="M278" s="1"/>
      <c r="N278" s="1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220"/>
      <c r="J279" s="1"/>
      <c r="K279" s="1"/>
      <c r="L279" s="1"/>
      <c r="M279" s="1"/>
      <c r="N279" s="1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220"/>
      <c r="J280" s="1"/>
      <c r="K280" s="1"/>
      <c r="L280" s="1"/>
      <c r="M280" s="1"/>
      <c r="N280" s="1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220"/>
      <c r="J281" s="1"/>
      <c r="K281" s="1"/>
      <c r="L281" s="1"/>
      <c r="M281" s="1"/>
      <c r="N281" s="1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220"/>
      <c r="J282" s="1"/>
      <c r="K282" s="1"/>
      <c r="L282" s="1"/>
      <c r="M282" s="1"/>
      <c r="N282" s="1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220"/>
      <c r="J283" s="1"/>
      <c r="K283" s="1"/>
      <c r="L283" s="1"/>
      <c r="M283" s="1"/>
      <c r="N283" s="1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220"/>
      <c r="J284" s="1"/>
      <c r="K284" s="1"/>
      <c r="L284" s="1"/>
      <c r="M284" s="1"/>
      <c r="N284" s="1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220"/>
      <c r="J285" s="1"/>
      <c r="K285" s="1"/>
      <c r="L285" s="1"/>
      <c r="M285" s="1"/>
      <c r="N285" s="1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220"/>
      <c r="J286" s="1"/>
      <c r="K286" s="1"/>
      <c r="L286" s="1"/>
      <c r="M286" s="1"/>
      <c r="N286" s="1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220"/>
      <c r="J287" s="1"/>
      <c r="K287" s="1"/>
      <c r="L287" s="1"/>
      <c r="M287" s="1"/>
      <c r="N287" s="1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220"/>
      <c r="J288" s="1"/>
      <c r="K288" s="1"/>
      <c r="L288" s="1"/>
      <c r="M288" s="1"/>
      <c r="N288" s="1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220"/>
      <c r="J289" s="1"/>
      <c r="K289" s="1"/>
      <c r="L289" s="1"/>
      <c r="M289" s="1"/>
      <c r="N289" s="1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220"/>
      <c r="J290" s="1"/>
      <c r="K290" s="1"/>
      <c r="L290" s="1"/>
      <c r="M290" s="1"/>
      <c r="N290" s="1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220"/>
      <c r="J291" s="1"/>
      <c r="K291" s="1"/>
      <c r="L291" s="1"/>
      <c r="M291" s="1"/>
      <c r="N291" s="1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220"/>
      <c r="J292" s="1"/>
      <c r="K292" s="1"/>
      <c r="L292" s="1"/>
      <c r="M292" s="1"/>
      <c r="N292" s="1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220"/>
      <c r="J293" s="1"/>
      <c r="K293" s="1"/>
      <c r="L293" s="1"/>
      <c r="M293" s="1"/>
      <c r="N293" s="1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220"/>
      <c r="J294" s="1"/>
      <c r="K294" s="1"/>
      <c r="L294" s="1"/>
      <c r="M294" s="1"/>
      <c r="N294" s="1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220"/>
      <c r="J295" s="1"/>
      <c r="K295" s="1"/>
      <c r="L295" s="1"/>
      <c r="M295" s="1"/>
      <c r="N295" s="1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220"/>
      <c r="J296" s="1"/>
      <c r="K296" s="1"/>
      <c r="L296" s="1"/>
      <c r="M296" s="1"/>
      <c r="N296" s="1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220"/>
      <c r="J297" s="1"/>
      <c r="K297" s="1"/>
      <c r="L297" s="1"/>
      <c r="M297" s="1"/>
      <c r="N297" s="1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220"/>
      <c r="J298" s="1"/>
      <c r="K298" s="1"/>
      <c r="L298" s="1"/>
      <c r="M298" s="1"/>
      <c r="N298" s="1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220"/>
      <c r="J299" s="1"/>
      <c r="K299" s="1"/>
      <c r="L299" s="1"/>
      <c r="M299" s="1"/>
      <c r="N299" s="1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220"/>
      <c r="J300" s="1"/>
      <c r="K300" s="1"/>
      <c r="L300" s="1"/>
      <c r="M300" s="1"/>
      <c r="N300" s="1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220"/>
      <c r="J301" s="1"/>
      <c r="K301" s="1"/>
      <c r="L301" s="1"/>
      <c r="M301" s="1"/>
      <c r="N301" s="1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220"/>
      <c r="J302" s="1"/>
      <c r="K302" s="1"/>
      <c r="L302" s="1"/>
      <c r="M302" s="1"/>
      <c r="N302" s="1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220"/>
      <c r="J303" s="1"/>
      <c r="K303" s="1"/>
      <c r="L303" s="1"/>
      <c r="M303" s="1"/>
      <c r="N303" s="1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220"/>
      <c r="J304" s="1"/>
      <c r="K304" s="1"/>
      <c r="L304" s="1"/>
      <c r="M304" s="1"/>
      <c r="N304" s="1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220"/>
      <c r="J305" s="1"/>
      <c r="K305" s="1"/>
      <c r="L305" s="1"/>
      <c r="M305" s="1"/>
      <c r="N305" s="1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220"/>
      <c r="J306" s="1"/>
      <c r="K306" s="1"/>
      <c r="L306" s="1"/>
      <c r="M306" s="1"/>
      <c r="N306" s="1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220"/>
      <c r="J307" s="1"/>
      <c r="K307" s="1"/>
      <c r="L307" s="1"/>
      <c r="M307" s="1"/>
      <c r="N307" s="1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220"/>
      <c r="J308" s="1"/>
      <c r="K308" s="1"/>
      <c r="L308" s="1"/>
      <c r="M308" s="1"/>
      <c r="N308" s="1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220"/>
      <c r="J309" s="1"/>
      <c r="K309" s="1"/>
      <c r="L309" s="1"/>
      <c r="M309" s="1"/>
      <c r="N309" s="1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220"/>
      <c r="J310" s="1"/>
      <c r="K310" s="1"/>
      <c r="L310" s="1"/>
      <c r="M310" s="1"/>
      <c r="N310" s="1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220"/>
      <c r="J311" s="1"/>
      <c r="K311" s="1"/>
      <c r="L311" s="1"/>
      <c r="M311" s="1"/>
      <c r="N311" s="1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220"/>
      <c r="J312" s="1"/>
      <c r="K312" s="1"/>
      <c r="L312" s="1"/>
      <c r="M312" s="1"/>
      <c r="N312" s="1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220"/>
      <c r="J313" s="1"/>
      <c r="K313" s="1"/>
      <c r="L313" s="1"/>
      <c r="M313" s="1"/>
      <c r="N313" s="1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220"/>
      <c r="J314" s="1"/>
      <c r="K314" s="1"/>
      <c r="L314" s="1"/>
      <c r="M314" s="1"/>
      <c r="N314" s="1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220"/>
      <c r="J315" s="1"/>
      <c r="K315" s="1"/>
      <c r="L315" s="1"/>
      <c r="M315" s="1"/>
      <c r="N315" s="1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220"/>
      <c r="J316" s="1"/>
      <c r="K316" s="1"/>
      <c r="L316" s="1"/>
      <c r="M316" s="1"/>
      <c r="N316" s="1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220"/>
      <c r="J317" s="1"/>
      <c r="K317" s="1"/>
      <c r="L317" s="1"/>
      <c r="M317" s="1"/>
      <c r="N317" s="1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220"/>
      <c r="J318" s="1"/>
      <c r="K318" s="1"/>
      <c r="L318" s="1"/>
      <c r="M318" s="1"/>
      <c r="N318" s="1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220"/>
      <c r="J319" s="1"/>
      <c r="K319" s="1"/>
      <c r="L319" s="1"/>
      <c r="M319" s="1"/>
      <c r="N319" s="1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220"/>
      <c r="J320" s="1"/>
      <c r="K320" s="1"/>
      <c r="L320" s="1"/>
      <c r="M320" s="1"/>
      <c r="N320" s="1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220"/>
      <c r="J321" s="1"/>
      <c r="K321" s="1"/>
      <c r="L321" s="1"/>
      <c r="M321" s="1"/>
      <c r="N321" s="1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220"/>
      <c r="J322" s="1"/>
      <c r="K322" s="1"/>
      <c r="L322" s="1"/>
      <c r="M322" s="1"/>
      <c r="N322" s="1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220"/>
      <c r="J323" s="1"/>
      <c r="K323" s="1"/>
      <c r="L323" s="1"/>
      <c r="M323" s="1"/>
      <c r="N323" s="1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220"/>
      <c r="J324" s="1"/>
      <c r="K324" s="1"/>
      <c r="L324" s="1"/>
      <c r="M324" s="1"/>
      <c r="N324" s="1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220"/>
      <c r="J325" s="1"/>
      <c r="K325" s="1"/>
      <c r="L325" s="1"/>
      <c r="M325" s="1"/>
      <c r="N325" s="1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220"/>
      <c r="J326" s="1"/>
      <c r="K326" s="1"/>
      <c r="L326" s="1"/>
      <c r="M326" s="1"/>
      <c r="N326" s="1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220"/>
      <c r="J327" s="1"/>
      <c r="K327" s="1"/>
      <c r="L327" s="1"/>
      <c r="M327" s="1"/>
      <c r="N327" s="1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220"/>
      <c r="J328" s="1"/>
      <c r="K328" s="1"/>
      <c r="L328" s="1"/>
      <c r="M328" s="1"/>
      <c r="N328" s="1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220"/>
      <c r="J329" s="1"/>
      <c r="K329" s="1"/>
      <c r="L329" s="1"/>
      <c r="M329" s="1"/>
      <c r="N329" s="1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220"/>
      <c r="J330" s="1"/>
      <c r="K330" s="1"/>
      <c r="L330" s="1"/>
      <c r="M330" s="1"/>
      <c r="N330" s="1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220"/>
      <c r="J331" s="1"/>
      <c r="K331" s="1"/>
      <c r="L331" s="1"/>
      <c r="M331" s="1"/>
      <c r="N331" s="1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220"/>
      <c r="J332" s="1"/>
      <c r="K332" s="1"/>
      <c r="L332" s="1"/>
      <c r="M332" s="1"/>
      <c r="N332" s="1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220"/>
      <c r="J333" s="1"/>
      <c r="K333" s="1"/>
      <c r="L333" s="1"/>
      <c r="M333" s="1"/>
      <c r="N333" s="1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220"/>
      <c r="J334" s="1"/>
      <c r="K334" s="1"/>
      <c r="L334" s="1"/>
      <c r="M334" s="1"/>
      <c r="N334" s="1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220"/>
      <c r="J335" s="1"/>
      <c r="K335" s="1"/>
      <c r="L335" s="1"/>
      <c r="M335" s="1"/>
      <c r="N335" s="1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220"/>
      <c r="J336" s="1"/>
      <c r="K336" s="1"/>
      <c r="L336" s="1"/>
      <c r="M336" s="1"/>
      <c r="N336" s="1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220"/>
      <c r="J337" s="1"/>
      <c r="K337" s="1"/>
      <c r="L337" s="1"/>
      <c r="M337" s="1"/>
      <c r="N337" s="1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220"/>
      <c r="J338" s="1"/>
      <c r="K338" s="1"/>
      <c r="L338" s="1"/>
      <c r="M338" s="1"/>
      <c r="N338" s="1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220"/>
      <c r="J339" s="1"/>
      <c r="K339" s="1"/>
      <c r="L339" s="1"/>
      <c r="M339" s="1"/>
      <c r="N339" s="1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220"/>
      <c r="J340" s="1"/>
      <c r="K340" s="1"/>
      <c r="L340" s="1"/>
      <c r="M340" s="1"/>
      <c r="N340" s="1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220"/>
      <c r="J341" s="1"/>
      <c r="K341" s="1"/>
      <c r="L341" s="1"/>
      <c r="M341" s="1"/>
      <c r="N341" s="1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220"/>
      <c r="J342" s="1"/>
      <c r="K342" s="1"/>
      <c r="L342" s="1"/>
      <c r="M342" s="1"/>
      <c r="N342" s="1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220"/>
      <c r="J343" s="1"/>
      <c r="K343" s="1"/>
      <c r="L343" s="1"/>
      <c r="M343" s="1"/>
      <c r="N343" s="1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220"/>
      <c r="J344" s="1"/>
      <c r="K344" s="1"/>
      <c r="L344" s="1"/>
      <c r="M344" s="1"/>
      <c r="N344" s="1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220"/>
      <c r="J345" s="1"/>
      <c r="K345" s="1"/>
      <c r="L345" s="1"/>
      <c r="M345" s="1"/>
      <c r="N345" s="1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220"/>
      <c r="J346" s="1"/>
      <c r="K346" s="1"/>
      <c r="L346" s="1"/>
      <c r="M346" s="1"/>
      <c r="N346" s="1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220"/>
      <c r="J347" s="1"/>
      <c r="K347" s="1"/>
      <c r="L347" s="1"/>
      <c r="M347" s="1"/>
      <c r="N347" s="1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220"/>
      <c r="J348" s="1"/>
      <c r="K348" s="1"/>
      <c r="L348" s="1"/>
      <c r="M348" s="1"/>
      <c r="N348" s="1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220"/>
      <c r="J349" s="1"/>
      <c r="K349" s="1"/>
      <c r="L349" s="1"/>
      <c r="M349" s="1"/>
      <c r="N349" s="1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220"/>
      <c r="J350" s="1"/>
      <c r="K350" s="1"/>
      <c r="L350" s="1"/>
      <c r="M350" s="1"/>
      <c r="N350" s="1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220"/>
      <c r="J351" s="1"/>
      <c r="K351" s="1"/>
      <c r="L351" s="1"/>
      <c r="M351" s="1"/>
      <c r="N351" s="1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220"/>
      <c r="J352" s="1"/>
      <c r="K352" s="1"/>
      <c r="L352" s="1"/>
      <c r="M352" s="1"/>
      <c r="N352" s="1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220"/>
      <c r="J353" s="1"/>
      <c r="K353" s="1"/>
      <c r="L353" s="1"/>
      <c r="M353" s="1"/>
      <c r="N353" s="1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220"/>
      <c r="J354" s="1"/>
      <c r="K354" s="1"/>
      <c r="L354" s="1"/>
      <c r="M354" s="1"/>
      <c r="N354" s="1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220"/>
      <c r="J355" s="1"/>
      <c r="K355" s="1"/>
      <c r="L355" s="1"/>
      <c r="M355" s="1"/>
      <c r="N355" s="1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220"/>
      <c r="J356" s="1"/>
      <c r="K356" s="1"/>
      <c r="L356" s="1"/>
      <c r="M356" s="1"/>
      <c r="N356" s="1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220"/>
      <c r="J357" s="1"/>
      <c r="K357" s="1"/>
      <c r="L357" s="1"/>
      <c r="M357" s="1"/>
      <c r="N357" s="1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220"/>
      <c r="J358" s="1"/>
      <c r="K358" s="1"/>
      <c r="L358" s="1"/>
      <c r="M358" s="1"/>
      <c r="N358" s="1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220"/>
      <c r="J359" s="1"/>
      <c r="K359" s="1"/>
      <c r="L359" s="1"/>
      <c r="M359" s="1"/>
      <c r="N359" s="1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220"/>
      <c r="J360" s="1"/>
      <c r="K360" s="1"/>
      <c r="L360" s="1"/>
      <c r="M360" s="1"/>
      <c r="N360" s="1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220"/>
      <c r="J361" s="1"/>
      <c r="K361" s="1"/>
      <c r="L361" s="1"/>
      <c r="M361" s="1"/>
      <c r="N361" s="1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220"/>
      <c r="J362" s="1"/>
      <c r="K362" s="1"/>
      <c r="L362" s="1"/>
      <c r="M362" s="1"/>
      <c r="N362" s="1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220"/>
      <c r="J363" s="1"/>
      <c r="K363" s="1"/>
      <c r="L363" s="1"/>
      <c r="M363" s="1"/>
      <c r="N363" s="1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220"/>
      <c r="J364" s="1"/>
      <c r="K364" s="1"/>
      <c r="L364" s="1"/>
      <c r="M364" s="1"/>
      <c r="N364" s="1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220"/>
      <c r="J365" s="1"/>
      <c r="K365" s="1"/>
      <c r="L365" s="1"/>
      <c r="M365" s="1"/>
      <c r="N365" s="1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220"/>
      <c r="J366" s="1"/>
      <c r="K366" s="1"/>
      <c r="L366" s="1"/>
      <c r="M366" s="1"/>
      <c r="N366" s="1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220"/>
      <c r="J367" s="1"/>
      <c r="K367" s="1"/>
      <c r="L367" s="1"/>
      <c r="M367" s="1"/>
      <c r="N367" s="1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220"/>
      <c r="J368" s="1"/>
      <c r="K368" s="1"/>
      <c r="L368" s="1"/>
      <c r="M368" s="1"/>
      <c r="N368" s="1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220"/>
      <c r="J369" s="1"/>
      <c r="K369" s="1"/>
      <c r="L369" s="1"/>
      <c r="M369" s="1"/>
      <c r="N369" s="1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220"/>
      <c r="J370" s="1"/>
      <c r="K370" s="1"/>
      <c r="L370" s="1"/>
      <c r="M370" s="1"/>
      <c r="N370" s="1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220"/>
      <c r="J371" s="1"/>
      <c r="K371" s="1"/>
      <c r="L371" s="1"/>
      <c r="M371" s="1"/>
      <c r="N371" s="1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220"/>
      <c r="J372" s="1"/>
      <c r="K372" s="1"/>
      <c r="L372" s="1"/>
      <c r="M372" s="1"/>
      <c r="N372" s="1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220"/>
      <c r="J373" s="1"/>
      <c r="K373" s="1"/>
      <c r="L373" s="1"/>
      <c r="M373" s="1"/>
      <c r="N373" s="1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220"/>
      <c r="J374" s="1"/>
      <c r="K374" s="1"/>
      <c r="L374" s="1"/>
      <c r="M374" s="1"/>
      <c r="N374" s="1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220"/>
      <c r="J375" s="1"/>
      <c r="K375" s="1"/>
      <c r="L375" s="1"/>
      <c r="M375" s="1"/>
      <c r="N375" s="1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220"/>
      <c r="J376" s="1"/>
      <c r="K376" s="1"/>
      <c r="L376" s="1"/>
      <c r="M376" s="1"/>
      <c r="N376" s="1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220"/>
      <c r="J377" s="1"/>
      <c r="K377" s="1"/>
      <c r="L377" s="1"/>
      <c r="M377" s="1"/>
      <c r="N377" s="1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220"/>
      <c r="J378" s="1"/>
      <c r="K378" s="1"/>
      <c r="L378" s="1"/>
      <c r="M378" s="1"/>
      <c r="N378" s="1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220"/>
      <c r="J379" s="1"/>
      <c r="K379" s="1"/>
      <c r="L379" s="1"/>
      <c r="M379" s="1"/>
      <c r="N379" s="1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220"/>
      <c r="J380" s="1"/>
      <c r="K380" s="1"/>
      <c r="L380" s="1"/>
      <c r="M380" s="1"/>
      <c r="N380" s="1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220"/>
      <c r="J381" s="1"/>
      <c r="K381" s="1"/>
      <c r="L381" s="1"/>
      <c r="M381" s="1"/>
      <c r="N381" s="1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220"/>
      <c r="J382" s="1"/>
      <c r="K382" s="1"/>
      <c r="L382" s="1"/>
      <c r="M382" s="1"/>
      <c r="N382" s="1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220"/>
      <c r="J383" s="1"/>
      <c r="K383" s="1"/>
      <c r="L383" s="1"/>
      <c r="M383" s="1"/>
      <c r="N383" s="1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220"/>
      <c r="J384" s="1"/>
      <c r="K384" s="1"/>
      <c r="L384" s="1"/>
      <c r="M384" s="1"/>
      <c r="N384" s="1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220"/>
      <c r="J385" s="1"/>
      <c r="K385" s="1"/>
      <c r="L385" s="1"/>
      <c r="M385" s="1"/>
      <c r="N385" s="1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220"/>
      <c r="J386" s="1"/>
      <c r="K386" s="1"/>
      <c r="L386" s="1"/>
      <c r="M386" s="1"/>
      <c r="N386" s="1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220"/>
      <c r="J387" s="1"/>
      <c r="K387" s="1"/>
      <c r="L387" s="1"/>
      <c r="M387" s="1"/>
      <c r="N387" s="1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220"/>
      <c r="J388" s="1"/>
      <c r="K388" s="1"/>
      <c r="L388" s="1"/>
      <c r="M388" s="1"/>
      <c r="N388" s="1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220"/>
      <c r="J389" s="1"/>
      <c r="K389" s="1"/>
      <c r="L389" s="1"/>
      <c r="M389" s="1"/>
      <c r="N389" s="1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220"/>
      <c r="J390" s="1"/>
      <c r="K390" s="1"/>
      <c r="L390" s="1"/>
      <c r="M390" s="1"/>
      <c r="N390" s="1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220"/>
      <c r="J391" s="1"/>
      <c r="K391" s="1"/>
      <c r="L391" s="1"/>
      <c r="M391" s="1"/>
      <c r="N391" s="1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220"/>
      <c r="J392" s="1"/>
      <c r="K392" s="1"/>
      <c r="L392" s="1"/>
      <c r="M392" s="1"/>
      <c r="N392" s="1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220"/>
      <c r="J393" s="1"/>
      <c r="K393" s="1"/>
      <c r="L393" s="1"/>
      <c r="M393" s="1"/>
      <c r="N393" s="1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220"/>
      <c r="J394" s="1"/>
      <c r="K394" s="1"/>
      <c r="L394" s="1"/>
      <c r="M394" s="1"/>
      <c r="N394" s="1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220"/>
      <c r="J395" s="1"/>
      <c r="K395" s="1"/>
      <c r="L395" s="1"/>
      <c r="M395" s="1"/>
      <c r="N395" s="1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220"/>
      <c r="J396" s="1"/>
      <c r="K396" s="1"/>
      <c r="L396" s="1"/>
      <c r="M396" s="1"/>
      <c r="N396" s="1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220"/>
      <c r="J397" s="1"/>
      <c r="K397" s="1"/>
      <c r="L397" s="1"/>
      <c r="M397" s="1"/>
      <c r="N397" s="1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220"/>
      <c r="J398" s="1"/>
      <c r="K398" s="1"/>
      <c r="L398" s="1"/>
      <c r="M398" s="1"/>
      <c r="N398" s="1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220"/>
      <c r="J399" s="1"/>
      <c r="K399" s="1"/>
      <c r="L399" s="1"/>
      <c r="M399" s="1"/>
      <c r="N399" s="1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220"/>
      <c r="J400" s="1"/>
      <c r="K400" s="1"/>
      <c r="L400" s="1"/>
      <c r="M400" s="1"/>
      <c r="N400" s="1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220"/>
      <c r="J401" s="1"/>
      <c r="K401" s="1"/>
      <c r="L401" s="1"/>
      <c r="M401" s="1"/>
      <c r="N401" s="1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220"/>
      <c r="J402" s="1"/>
      <c r="K402" s="1"/>
      <c r="L402" s="1"/>
      <c r="M402" s="1"/>
      <c r="N402" s="1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220"/>
      <c r="J403" s="1"/>
      <c r="K403" s="1"/>
      <c r="L403" s="1"/>
      <c r="M403" s="1"/>
      <c r="N403" s="1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220"/>
      <c r="J404" s="1"/>
      <c r="K404" s="1"/>
      <c r="L404" s="1"/>
      <c r="M404" s="1"/>
      <c r="N404" s="1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220"/>
      <c r="J405" s="1"/>
      <c r="K405" s="1"/>
      <c r="L405" s="1"/>
      <c r="M405" s="1"/>
      <c r="N405" s="1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220"/>
      <c r="J406" s="1"/>
      <c r="K406" s="1"/>
      <c r="L406" s="1"/>
      <c r="M406" s="1"/>
      <c r="N406" s="1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220"/>
      <c r="J407" s="1"/>
      <c r="K407" s="1"/>
      <c r="L407" s="1"/>
      <c r="M407" s="1"/>
      <c r="N407" s="1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220"/>
      <c r="J408" s="1"/>
      <c r="K408" s="1"/>
      <c r="L408" s="1"/>
      <c r="M408" s="1"/>
      <c r="N408" s="1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220"/>
      <c r="J409" s="1"/>
      <c r="K409" s="1"/>
      <c r="L409" s="1"/>
      <c r="M409" s="1"/>
      <c r="N409" s="1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220"/>
      <c r="J410" s="1"/>
      <c r="K410" s="1"/>
      <c r="L410" s="1"/>
      <c r="M410" s="1"/>
      <c r="N410" s="1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220"/>
      <c r="J411" s="1"/>
      <c r="K411" s="1"/>
      <c r="L411" s="1"/>
      <c r="M411" s="1"/>
      <c r="N411" s="1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220"/>
      <c r="J412" s="1"/>
      <c r="K412" s="1"/>
      <c r="L412" s="1"/>
      <c r="M412" s="1"/>
      <c r="N412" s="1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220"/>
      <c r="J413" s="1"/>
      <c r="K413" s="1"/>
      <c r="L413" s="1"/>
      <c r="M413" s="1"/>
      <c r="N413" s="1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220"/>
      <c r="J414" s="1"/>
      <c r="K414" s="1"/>
      <c r="L414" s="1"/>
      <c r="M414" s="1"/>
      <c r="N414" s="1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220"/>
      <c r="J415" s="1"/>
      <c r="K415" s="1"/>
      <c r="L415" s="1"/>
      <c r="M415" s="1"/>
      <c r="N415" s="1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220"/>
      <c r="J416" s="1"/>
      <c r="K416" s="1"/>
      <c r="L416" s="1"/>
      <c r="M416" s="1"/>
      <c r="N416" s="1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220"/>
      <c r="J417" s="1"/>
      <c r="K417" s="1"/>
      <c r="L417" s="1"/>
      <c r="M417" s="1"/>
      <c r="N417" s="1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220"/>
      <c r="J418" s="1"/>
      <c r="K418" s="1"/>
      <c r="L418" s="1"/>
      <c r="M418" s="1"/>
      <c r="N418" s="1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220"/>
      <c r="J419" s="1"/>
      <c r="K419" s="1"/>
      <c r="L419" s="1"/>
      <c r="M419" s="1"/>
      <c r="N419" s="1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220"/>
      <c r="J420" s="1"/>
      <c r="K420" s="1"/>
      <c r="L420" s="1"/>
      <c r="M420" s="1"/>
      <c r="N420" s="1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220"/>
      <c r="J421" s="1"/>
      <c r="K421" s="1"/>
      <c r="L421" s="1"/>
      <c r="M421" s="1"/>
      <c r="N421" s="1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220"/>
      <c r="J422" s="1"/>
      <c r="K422" s="1"/>
      <c r="L422" s="1"/>
      <c r="M422" s="1"/>
      <c r="N422" s="1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220"/>
      <c r="J423" s="1"/>
      <c r="K423" s="1"/>
      <c r="L423" s="1"/>
      <c r="M423" s="1"/>
      <c r="N423" s="1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220"/>
      <c r="J424" s="1"/>
      <c r="K424" s="1"/>
      <c r="L424" s="1"/>
      <c r="M424" s="1"/>
      <c r="N424" s="1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220"/>
      <c r="J425" s="1"/>
      <c r="K425" s="1"/>
      <c r="L425" s="1"/>
      <c r="M425" s="1"/>
      <c r="N425" s="1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220"/>
      <c r="J426" s="1"/>
      <c r="K426" s="1"/>
      <c r="L426" s="1"/>
      <c r="M426" s="1"/>
      <c r="N426" s="1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220"/>
      <c r="J427" s="1"/>
      <c r="K427" s="1"/>
      <c r="L427" s="1"/>
      <c r="M427" s="1"/>
      <c r="N427" s="1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220"/>
      <c r="J428" s="1"/>
      <c r="K428" s="1"/>
      <c r="L428" s="1"/>
      <c r="M428" s="1"/>
      <c r="N428" s="1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220"/>
      <c r="J429" s="1"/>
      <c r="K429" s="1"/>
      <c r="L429" s="1"/>
      <c r="M429" s="1"/>
      <c r="N429" s="1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220"/>
      <c r="J430" s="1"/>
      <c r="K430" s="1"/>
      <c r="L430" s="1"/>
      <c r="M430" s="1"/>
      <c r="N430" s="1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220"/>
      <c r="J431" s="1"/>
      <c r="K431" s="1"/>
      <c r="L431" s="1"/>
      <c r="M431" s="1"/>
      <c r="N431" s="1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220"/>
      <c r="J432" s="1"/>
      <c r="K432" s="1"/>
      <c r="L432" s="1"/>
      <c r="M432" s="1"/>
      <c r="N432" s="1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220"/>
      <c r="J433" s="1"/>
      <c r="K433" s="1"/>
      <c r="L433" s="1"/>
      <c r="M433" s="1"/>
      <c r="N433" s="1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220"/>
      <c r="J434" s="1"/>
      <c r="K434" s="1"/>
      <c r="L434" s="1"/>
      <c r="M434" s="1"/>
      <c r="N434" s="1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220"/>
      <c r="J435" s="1"/>
      <c r="K435" s="1"/>
      <c r="L435" s="1"/>
      <c r="M435" s="1"/>
      <c r="N435" s="1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220"/>
      <c r="J436" s="1"/>
      <c r="K436" s="1"/>
      <c r="L436" s="1"/>
      <c r="M436" s="1"/>
      <c r="N436" s="1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220"/>
      <c r="J437" s="1"/>
      <c r="K437" s="1"/>
      <c r="L437" s="1"/>
      <c r="M437" s="1"/>
      <c r="N437" s="1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220"/>
      <c r="J438" s="1"/>
      <c r="K438" s="1"/>
      <c r="L438" s="1"/>
      <c r="M438" s="1"/>
      <c r="N438" s="1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220"/>
      <c r="J439" s="1"/>
      <c r="K439" s="1"/>
      <c r="L439" s="1"/>
      <c r="M439" s="1"/>
      <c r="N439" s="1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220"/>
      <c r="J440" s="1"/>
      <c r="K440" s="1"/>
      <c r="L440" s="1"/>
      <c r="M440" s="1"/>
      <c r="N440" s="1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220"/>
      <c r="J441" s="1"/>
      <c r="K441" s="1"/>
      <c r="L441" s="1"/>
      <c r="M441" s="1"/>
      <c r="N441" s="1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220"/>
      <c r="J442" s="1"/>
      <c r="K442" s="1"/>
      <c r="L442" s="1"/>
      <c r="M442" s="1"/>
      <c r="N442" s="1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220"/>
      <c r="J443" s="1"/>
      <c r="K443" s="1"/>
      <c r="L443" s="1"/>
      <c r="M443" s="1"/>
      <c r="N443" s="1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220"/>
      <c r="J444" s="1"/>
      <c r="K444" s="1"/>
      <c r="L444" s="1"/>
      <c r="M444" s="1"/>
      <c r="N444" s="1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220"/>
      <c r="J445" s="1"/>
      <c r="K445" s="1"/>
      <c r="L445" s="1"/>
      <c r="M445" s="1"/>
      <c r="N445" s="1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220"/>
      <c r="J446" s="1"/>
      <c r="K446" s="1"/>
      <c r="L446" s="1"/>
      <c r="M446" s="1"/>
      <c r="N446" s="1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220"/>
      <c r="J447" s="1"/>
      <c r="K447" s="1"/>
      <c r="L447" s="1"/>
      <c r="M447" s="1"/>
      <c r="N447" s="1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220"/>
      <c r="J448" s="1"/>
      <c r="K448" s="1"/>
      <c r="L448" s="1"/>
      <c r="M448" s="1"/>
      <c r="N448" s="1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220"/>
      <c r="J449" s="1"/>
      <c r="K449" s="1"/>
      <c r="L449" s="1"/>
      <c r="M449" s="1"/>
      <c r="N449" s="1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220"/>
      <c r="J450" s="1"/>
      <c r="K450" s="1"/>
      <c r="L450" s="1"/>
      <c r="M450" s="1"/>
      <c r="N450" s="1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220"/>
      <c r="J451" s="1"/>
      <c r="K451" s="1"/>
      <c r="L451" s="1"/>
      <c r="M451" s="1"/>
      <c r="N451" s="1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220"/>
      <c r="J452" s="1"/>
      <c r="K452" s="1"/>
      <c r="L452" s="1"/>
      <c r="M452" s="1"/>
      <c r="N452" s="1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220"/>
      <c r="J453" s="1"/>
      <c r="K453" s="1"/>
      <c r="L453" s="1"/>
      <c r="M453" s="1"/>
      <c r="N453" s="1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220"/>
      <c r="J454" s="1"/>
      <c r="K454" s="1"/>
      <c r="L454" s="1"/>
      <c r="M454" s="1"/>
      <c r="N454" s="1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220"/>
      <c r="J455" s="1"/>
      <c r="K455" s="1"/>
      <c r="L455" s="1"/>
      <c r="M455" s="1"/>
      <c r="N455" s="1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220"/>
      <c r="J456" s="1"/>
      <c r="K456" s="1"/>
      <c r="L456" s="1"/>
      <c r="M456" s="1"/>
      <c r="N456" s="1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220"/>
      <c r="J457" s="1"/>
      <c r="K457" s="1"/>
      <c r="L457" s="1"/>
      <c r="M457" s="1"/>
      <c r="N457" s="1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220"/>
      <c r="J458" s="1"/>
      <c r="K458" s="1"/>
      <c r="L458" s="1"/>
      <c r="M458" s="1"/>
      <c r="N458" s="1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220"/>
      <c r="J459" s="1"/>
      <c r="K459" s="1"/>
      <c r="L459" s="1"/>
      <c r="M459" s="1"/>
      <c r="N459" s="1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220"/>
      <c r="J460" s="1"/>
      <c r="K460" s="1"/>
      <c r="L460" s="1"/>
      <c r="M460" s="1"/>
      <c r="N460" s="1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220"/>
      <c r="J461" s="1"/>
      <c r="K461" s="1"/>
      <c r="L461" s="1"/>
      <c r="M461" s="1"/>
      <c r="N461" s="1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220"/>
      <c r="J462" s="1"/>
      <c r="K462" s="1"/>
      <c r="L462" s="1"/>
      <c r="M462" s="1"/>
      <c r="N462" s="1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220"/>
      <c r="J463" s="1"/>
      <c r="K463" s="1"/>
      <c r="L463" s="1"/>
      <c r="M463" s="1"/>
      <c r="N463" s="1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220"/>
      <c r="J464" s="1"/>
      <c r="K464" s="1"/>
      <c r="L464" s="1"/>
      <c r="M464" s="1"/>
      <c r="N464" s="1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220"/>
      <c r="J465" s="1"/>
      <c r="K465" s="1"/>
      <c r="L465" s="1"/>
      <c r="M465" s="1"/>
      <c r="N465" s="1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220"/>
      <c r="J466" s="1"/>
      <c r="K466" s="1"/>
      <c r="L466" s="1"/>
      <c r="M466" s="1"/>
      <c r="N466" s="1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220"/>
      <c r="J467" s="1"/>
      <c r="K467" s="1"/>
      <c r="L467" s="1"/>
      <c r="M467" s="1"/>
      <c r="N467" s="1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220"/>
      <c r="J468" s="1"/>
      <c r="K468" s="1"/>
      <c r="L468" s="1"/>
      <c r="M468" s="1"/>
      <c r="N468" s="1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220"/>
      <c r="J469" s="1"/>
      <c r="K469" s="1"/>
      <c r="L469" s="1"/>
      <c r="M469" s="1"/>
      <c r="N469" s="1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220"/>
      <c r="J470" s="1"/>
      <c r="K470" s="1"/>
      <c r="L470" s="1"/>
      <c r="M470" s="1"/>
      <c r="N470" s="1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220"/>
      <c r="J471" s="1"/>
      <c r="K471" s="1"/>
      <c r="L471" s="1"/>
      <c r="M471" s="1"/>
      <c r="N471" s="1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220"/>
      <c r="J472" s="1"/>
      <c r="K472" s="1"/>
      <c r="L472" s="1"/>
      <c r="M472" s="1"/>
      <c r="N472" s="1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220"/>
      <c r="J473" s="1"/>
      <c r="K473" s="1"/>
      <c r="L473" s="1"/>
      <c r="M473" s="1"/>
      <c r="N473" s="1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220"/>
      <c r="J474" s="1"/>
      <c r="K474" s="1"/>
      <c r="L474" s="1"/>
      <c r="M474" s="1"/>
      <c r="N474" s="1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220"/>
      <c r="J475" s="1"/>
      <c r="K475" s="1"/>
      <c r="L475" s="1"/>
      <c r="M475" s="1"/>
      <c r="N475" s="1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220"/>
      <c r="J476" s="1"/>
      <c r="K476" s="1"/>
      <c r="L476" s="1"/>
      <c r="M476" s="1"/>
      <c r="N476" s="1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220"/>
      <c r="J477" s="1"/>
      <c r="K477" s="1"/>
      <c r="L477" s="1"/>
      <c r="M477" s="1"/>
      <c r="N477" s="1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220"/>
      <c r="J478" s="1"/>
      <c r="K478" s="1"/>
      <c r="L478" s="1"/>
      <c r="M478" s="1"/>
      <c r="N478" s="1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220"/>
      <c r="J479" s="1"/>
      <c r="K479" s="1"/>
      <c r="L479" s="1"/>
      <c r="M479" s="1"/>
      <c r="N479" s="1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220"/>
      <c r="J480" s="1"/>
      <c r="K480" s="1"/>
      <c r="L480" s="1"/>
      <c r="M480" s="1"/>
      <c r="N480" s="1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220"/>
      <c r="J481" s="1"/>
      <c r="K481" s="1"/>
      <c r="L481" s="1"/>
      <c r="M481" s="1"/>
      <c r="N481" s="1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220"/>
      <c r="J482" s="1"/>
      <c r="K482" s="1"/>
      <c r="L482" s="1"/>
      <c r="M482" s="1"/>
      <c r="N482" s="1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220"/>
      <c r="J483" s="1"/>
      <c r="K483" s="1"/>
      <c r="L483" s="1"/>
      <c r="M483" s="1"/>
      <c r="N483" s="1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220"/>
      <c r="J484" s="1"/>
      <c r="K484" s="1"/>
      <c r="L484" s="1"/>
      <c r="M484" s="1"/>
      <c r="N484" s="1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220"/>
      <c r="J485" s="1"/>
      <c r="K485" s="1"/>
      <c r="L485" s="1"/>
      <c r="M485" s="1"/>
      <c r="N485" s="1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220"/>
      <c r="J486" s="1"/>
      <c r="K486" s="1"/>
      <c r="L486" s="1"/>
      <c r="M486" s="1"/>
      <c r="N486" s="1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220"/>
      <c r="J487" s="1"/>
      <c r="K487" s="1"/>
      <c r="L487" s="1"/>
      <c r="M487" s="1"/>
      <c r="N487" s="1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220"/>
      <c r="J488" s="1"/>
      <c r="K488" s="1"/>
      <c r="L488" s="1"/>
      <c r="M488" s="1"/>
      <c r="N488" s="1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220"/>
      <c r="J489" s="1"/>
      <c r="K489" s="1"/>
      <c r="L489" s="1"/>
      <c r="M489" s="1"/>
      <c r="N489" s="1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220"/>
      <c r="J490" s="1"/>
      <c r="K490" s="1"/>
      <c r="L490" s="1"/>
      <c r="M490" s="1"/>
      <c r="N490" s="1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220"/>
      <c r="J491" s="1"/>
      <c r="K491" s="1"/>
      <c r="L491" s="1"/>
      <c r="M491" s="1"/>
      <c r="N491" s="1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220"/>
      <c r="J492" s="1"/>
      <c r="K492" s="1"/>
      <c r="L492" s="1"/>
      <c r="M492" s="1"/>
      <c r="N492" s="1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220"/>
      <c r="J493" s="1"/>
      <c r="K493" s="1"/>
      <c r="L493" s="1"/>
      <c r="M493" s="1"/>
      <c r="N493" s="1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220"/>
      <c r="J494" s="1"/>
      <c r="K494" s="1"/>
      <c r="L494" s="1"/>
      <c r="M494" s="1"/>
      <c r="N494" s="1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220"/>
      <c r="J495" s="1"/>
      <c r="K495" s="1"/>
      <c r="L495" s="1"/>
      <c r="M495" s="1"/>
      <c r="N495" s="1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220"/>
      <c r="J496" s="1"/>
      <c r="K496" s="1"/>
      <c r="L496" s="1"/>
      <c r="M496" s="1"/>
      <c r="N496" s="1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220"/>
      <c r="J497" s="1"/>
      <c r="K497" s="1"/>
      <c r="L497" s="1"/>
      <c r="M497" s="1"/>
      <c r="N497" s="1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220"/>
      <c r="J498" s="1"/>
      <c r="K498" s="1"/>
      <c r="L498" s="1"/>
      <c r="M498" s="1"/>
      <c r="N498" s="1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220"/>
      <c r="J499" s="1"/>
      <c r="K499" s="1"/>
      <c r="L499" s="1"/>
      <c r="M499" s="1"/>
      <c r="N499" s="1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220"/>
      <c r="J500" s="1"/>
      <c r="K500" s="1"/>
      <c r="L500" s="1"/>
      <c r="M500" s="1"/>
      <c r="N500" s="1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220"/>
      <c r="J501" s="1"/>
      <c r="K501" s="1"/>
      <c r="L501" s="1"/>
      <c r="M501" s="1"/>
      <c r="N501" s="1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220"/>
      <c r="J502" s="1"/>
      <c r="K502" s="1"/>
      <c r="L502" s="1"/>
      <c r="M502" s="1"/>
      <c r="N502" s="1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220"/>
      <c r="J503" s="1"/>
      <c r="K503" s="1"/>
      <c r="L503" s="1"/>
      <c r="M503" s="1"/>
      <c r="N503" s="1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220"/>
      <c r="J504" s="1"/>
      <c r="K504" s="1"/>
      <c r="L504" s="1"/>
      <c r="M504" s="1"/>
      <c r="N504" s="1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220"/>
      <c r="J505" s="1"/>
      <c r="K505" s="1"/>
      <c r="L505" s="1"/>
      <c r="M505" s="1"/>
      <c r="N505" s="1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220"/>
      <c r="J506" s="1"/>
      <c r="K506" s="1"/>
      <c r="L506" s="1"/>
      <c r="M506" s="1"/>
      <c r="N506" s="1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220"/>
      <c r="J507" s="1"/>
      <c r="K507" s="1"/>
      <c r="L507" s="1"/>
      <c r="M507" s="1"/>
      <c r="N507" s="1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220"/>
      <c r="J508" s="1"/>
      <c r="K508" s="1"/>
      <c r="L508" s="1"/>
      <c r="M508" s="1"/>
      <c r="N508" s="1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220"/>
      <c r="J509" s="1"/>
      <c r="K509" s="1"/>
      <c r="L509" s="1"/>
      <c r="M509" s="1"/>
      <c r="N509" s="1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220"/>
      <c r="J510" s="1"/>
      <c r="K510" s="1"/>
      <c r="L510" s="1"/>
      <c r="M510" s="1"/>
      <c r="N510" s="1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220"/>
      <c r="J511" s="1"/>
      <c r="K511" s="1"/>
      <c r="L511" s="1"/>
      <c r="M511" s="1"/>
      <c r="N511" s="1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220"/>
      <c r="J512" s="1"/>
      <c r="K512" s="1"/>
      <c r="L512" s="1"/>
      <c r="M512" s="1"/>
      <c r="N512" s="1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220"/>
      <c r="J513" s="1"/>
      <c r="K513" s="1"/>
      <c r="L513" s="1"/>
      <c r="M513" s="1"/>
      <c r="N513" s="1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220"/>
      <c r="J514" s="1"/>
      <c r="K514" s="1"/>
      <c r="L514" s="1"/>
      <c r="M514" s="1"/>
      <c r="N514" s="1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220"/>
      <c r="J515" s="1"/>
      <c r="K515" s="1"/>
      <c r="L515" s="1"/>
      <c r="M515" s="1"/>
      <c r="N515" s="1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220"/>
      <c r="J516" s="1"/>
      <c r="K516" s="1"/>
      <c r="L516" s="1"/>
      <c r="M516" s="1"/>
      <c r="N516" s="1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220"/>
      <c r="J517" s="1"/>
      <c r="K517" s="1"/>
      <c r="L517" s="1"/>
      <c r="M517" s="1"/>
      <c r="N517" s="1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220"/>
      <c r="J518" s="1"/>
      <c r="K518" s="1"/>
      <c r="L518" s="1"/>
      <c r="M518" s="1"/>
      <c r="N518" s="1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220"/>
      <c r="J519" s="1"/>
      <c r="K519" s="1"/>
      <c r="L519" s="1"/>
      <c r="M519" s="1"/>
      <c r="N519" s="1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220"/>
      <c r="J520" s="1"/>
      <c r="K520" s="1"/>
      <c r="L520" s="1"/>
      <c r="M520" s="1"/>
      <c r="N520" s="1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220"/>
      <c r="J521" s="1"/>
      <c r="K521" s="1"/>
      <c r="L521" s="1"/>
      <c r="M521" s="1"/>
      <c r="N521" s="1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220"/>
      <c r="J522" s="1"/>
      <c r="K522" s="1"/>
      <c r="L522" s="1"/>
      <c r="M522" s="1"/>
      <c r="N522" s="1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220"/>
      <c r="J523" s="1"/>
      <c r="K523" s="1"/>
      <c r="L523" s="1"/>
      <c r="M523" s="1"/>
      <c r="N523" s="1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220"/>
      <c r="J524" s="1"/>
      <c r="K524" s="1"/>
      <c r="L524" s="1"/>
      <c r="M524" s="1"/>
      <c r="N524" s="1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220"/>
      <c r="J525" s="1"/>
      <c r="K525" s="1"/>
      <c r="L525" s="1"/>
      <c r="M525" s="1"/>
      <c r="N525" s="1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220"/>
      <c r="J526" s="1"/>
      <c r="K526" s="1"/>
      <c r="L526" s="1"/>
      <c r="M526" s="1"/>
      <c r="N526" s="1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220"/>
      <c r="J527" s="1"/>
      <c r="K527" s="1"/>
      <c r="L527" s="1"/>
      <c r="M527" s="1"/>
      <c r="N527" s="1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220"/>
      <c r="J528" s="1"/>
      <c r="K528" s="1"/>
      <c r="L528" s="1"/>
      <c r="M528" s="1"/>
      <c r="N528" s="1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220"/>
      <c r="J529" s="1"/>
      <c r="K529" s="1"/>
      <c r="L529" s="1"/>
      <c r="M529" s="1"/>
      <c r="N529" s="1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220"/>
      <c r="J530" s="1"/>
      <c r="K530" s="1"/>
      <c r="L530" s="1"/>
      <c r="M530" s="1"/>
      <c r="N530" s="1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220"/>
      <c r="J531" s="1"/>
      <c r="K531" s="1"/>
      <c r="L531" s="1"/>
      <c r="M531" s="1"/>
      <c r="N531" s="1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220"/>
      <c r="J532" s="1"/>
      <c r="K532" s="1"/>
      <c r="L532" s="1"/>
      <c r="M532" s="1"/>
      <c r="N532" s="1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220"/>
      <c r="J533" s="1"/>
      <c r="K533" s="1"/>
      <c r="L533" s="1"/>
      <c r="M533" s="1"/>
      <c r="N533" s="1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220"/>
      <c r="J534" s="1"/>
      <c r="K534" s="1"/>
      <c r="L534" s="1"/>
      <c r="M534" s="1"/>
      <c r="N534" s="1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220"/>
      <c r="J535" s="1"/>
      <c r="K535" s="1"/>
      <c r="L535" s="1"/>
      <c r="M535" s="1"/>
      <c r="N535" s="1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220"/>
      <c r="J536" s="1"/>
      <c r="K536" s="1"/>
      <c r="L536" s="1"/>
      <c r="M536" s="1"/>
      <c r="N536" s="1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220"/>
      <c r="J537" s="1"/>
      <c r="K537" s="1"/>
      <c r="L537" s="1"/>
      <c r="M537" s="1"/>
      <c r="N537" s="1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220"/>
      <c r="J538" s="1"/>
      <c r="K538" s="1"/>
      <c r="L538" s="1"/>
      <c r="M538" s="1"/>
      <c r="N538" s="1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220"/>
      <c r="J539" s="1"/>
      <c r="K539" s="1"/>
      <c r="L539" s="1"/>
      <c r="M539" s="1"/>
      <c r="N539" s="1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220"/>
      <c r="J540" s="1"/>
      <c r="K540" s="1"/>
      <c r="L540" s="1"/>
      <c r="M540" s="1"/>
      <c r="N540" s="1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220"/>
      <c r="J541" s="1"/>
      <c r="K541" s="1"/>
      <c r="L541" s="1"/>
      <c r="M541" s="1"/>
      <c r="N541" s="1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220"/>
      <c r="J542" s="1"/>
      <c r="K542" s="1"/>
      <c r="L542" s="1"/>
      <c r="M542" s="1"/>
      <c r="N542" s="1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220"/>
      <c r="J543" s="1"/>
      <c r="K543" s="1"/>
      <c r="L543" s="1"/>
      <c r="M543" s="1"/>
      <c r="N543" s="1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220"/>
      <c r="J544" s="1"/>
      <c r="K544" s="1"/>
      <c r="L544" s="1"/>
      <c r="M544" s="1"/>
      <c r="N544" s="1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220"/>
      <c r="J545" s="1"/>
      <c r="K545" s="1"/>
      <c r="L545" s="1"/>
      <c r="M545" s="1"/>
      <c r="N545" s="1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220"/>
      <c r="J546" s="1"/>
      <c r="K546" s="1"/>
      <c r="L546" s="1"/>
      <c r="M546" s="1"/>
      <c r="N546" s="1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220"/>
      <c r="J547" s="1"/>
      <c r="K547" s="1"/>
      <c r="L547" s="1"/>
      <c r="M547" s="1"/>
      <c r="N547" s="1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220"/>
      <c r="J548" s="1"/>
      <c r="K548" s="1"/>
      <c r="L548" s="1"/>
      <c r="M548" s="1"/>
      <c r="N548" s="1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220"/>
      <c r="J549" s="1"/>
      <c r="K549" s="1"/>
      <c r="L549" s="1"/>
      <c r="M549" s="1"/>
      <c r="N549" s="1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220"/>
      <c r="J550" s="1"/>
      <c r="K550" s="1"/>
      <c r="L550" s="1"/>
      <c r="M550" s="1"/>
      <c r="N550" s="1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220"/>
      <c r="J551" s="1"/>
      <c r="K551" s="1"/>
      <c r="L551" s="1"/>
      <c r="M551" s="1"/>
      <c r="N551" s="1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220"/>
      <c r="J552" s="1"/>
      <c r="K552" s="1"/>
      <c r="L552" s="1"/>
      <c r="M552" s="1"/>
      <c r="N552" s="1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220"/>
      <c r="J553" s="1"/>
      <c r="K553" s="1"/>
      <c r="L553" s="1"/>
      <c r="M553" s="1"/>
      <c r="N553" s="1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220"/>
      <c r="J554" s="1"/>
      <c r="K554" s="1"/>
      <c r="L554" s="1"/>
      <c r="M554" s="1"/>
      <c r="N554" s="1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220"/>
      <c r="J555" s="1"/>
      <c r="K555" s="1"/>
      <c r="L555" s="1"/>
      <c r="M555" s="1"/>
      <c r="N555" s="1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220"/>
      <c r="J556" s="1"/>
      <c r="K556" s="1"/>
      <c r="L556" s="1"/>
      <c r="M556" s="1"/>
      <c r="N556" s="1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220"/>
      <c r="J557" s="1"/>
      <c r="K557" s="1"/>
      <c r="L557" s="1"/>
      <c r="M557" s="1"/>
      <c r="N557" s="1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220"/>
      <c r="J558" s="1"/>
      <c r="K558" s="1"/>
      <c r="L558" s="1"/>
      <c r="M558" s="1"/>
      <c r="N558" s="1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220"/>
      <c r="J559" s="1"/>
      <c r="K559" s="1"/>
      <c r="L559" s="1"/>
      <c r="M559" s="1"/>
      <c r="N559" s="1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220"/>
      <c r="J560" s="1"/>
      <c r="K560" s="1"/>
      <c r="L560" s="1"/>
      <c r="M560" s="1"/>
      <c r="N560" s="1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220"/>
      <c r="J561" s="1"/>
      <c r="K561" s="1"/>
      <c r="L561" s="1"/>
      <c r="M561" s="1"/>
      <c r="N561" s="1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220"/>
      <c r="J562" s="1"/>
      <c r="K562" s="1"/>
      <c r="L562" s="1"/>
      <c r="M562" s="1"/>
      <c r="N562" s="1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220"/>
      <c r="J563" s="1"/>
      <c r="K563" s="1"/>
      <c r="L563" s="1"/>
      <c r="M563" s="1"/>
      <c r="N563" s="1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220"/>
      <c r="J564" s="1"/>
      <c r="K564" s="1"/>
      <c r="L564" s="1"/>
      <c r="M564" s="1"/>
      <c r="N564" s="1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220"/>
      <c r="J565" s="1"/>
      <c r="K565" s="1"/>
      <c r="L565" s="1"/>
      <c r="M565" s="1"/>
      <c r="N565" s="1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220"/>
      <c r="J566" s="1"/>
      <c r="K566" s="1"/>
      <c r="L566" s="1"/>
      <c r="M566" s="1"/>
      <c r="N566" s="1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220"/>
      <c r="J567" s="1"/>
      <c r="K567" s="1"/>
      <c r="L567" s="1"/>
      <c r="M567" s="1"/>
      <c r="N567" s="1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220"/>
      <c r="J568" s="1"/>
      <c r="K568" s="1"/>
      <c r="L568" s="1"/>
      <c r="M568" s="1"/>
      <c r="N568" s="1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220"/>
      <c r="J569" s="1"/>
      <c r="K569" s="1"/>
      <c r="L569" s="1"/>
      <c r="M569" s="1"/>
      <c r="N569" s="1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220"/>
      <c r="J570" s="1"/>
      <c r="K570" s="1"/>
      <c r="L570" s="1"/>
      <c r="M570" s="1"/>
      <c r="N570" s="1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220"/>
      <c r="J571" s="1"/>
      <c r="K571" s="1"/>
      <c r="L571" s="1"/>
      <c r="M571" s="1"/>
      <c r="N571" s="1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220"/>
      <c r="J572" s="1"/>
      <c r="K572" s="1"/>
      <c r="L572" s="1"/>
      <c r="M572" s="1"/>
      <c r="N572" s="1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220"/>
      <c r="J573" s="1"/>
      <c r="K573" s="1"/>
      <c r="L573" s="1"/>
      <c r="M573" s="1"/>
      <c r="N573" s="1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220"/>
      <c r="J574" s="1"/>
      <c r="K574" s="1"/>
      <c r="L574" s="1"/>
      <c r="M574" s="1"/>
      <c r="N574" s="1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220"/>
      <c r="J575" s="1"/>
      <c r="K575" s="1"/>
      <c r="L575" s="1"/>
      <c r="M575" s="1"/>
      <c r="N575" s="1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220"/>
      <c r="J576" s="1"/>
      <c r="K576" s="1"/>
      <c r="L576" s="1"/>
      <c r="M576" s="1"/>
      <c r="N576" s="1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220"/>
      <c r="J577" s="1"/>
      <c r="K577" s="1"/>
      <c r="L577" s="1"/>
      <c r="M577" s="1"/>
      <c r="N577" s="1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220"/>
      <c r="J578" s="1"/>
      <c r="K578" s="1"/>
      <c r="L578" s="1"/>
      <c r="M578" s="1"/>
      <c r="N578" s="1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220"/>
      <c r="J579" s="1"/>
      <c r="K579" s="1"/>
      <c r="L579" s="1"/>
      <c r="M579" s="1"/>
      <c r="N579" s="1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220"/>
      <c r="J580" s="1"/>
      <c r="K580" s="1"/>
      <c r="L580" s="1"/>
      <c r="M580" s="1"/>
      <c r="N580" s="1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220"/>
      <c r="J581" s="1"/>
      <c r="K581" s="1"/>
      <c r="L581" s="1"/>
      <c r="M581" s="1"/>
      <c r="N581" s="1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220"/>
      <c r="J582" s="1"/>
      <c r="K582" s="1"/>
      <c r="L582" s="1"/>
      <c r="M582" s="1"/>
      <c r="N582" s="1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220"/>
      <c r="J583" s="1"/>
      <c r="K583" s="1"/>
      <c r="L583" s="1"/>
      <c r="M583" s="1"/>
      <c r="N583" s="1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220"/>
      <c r="J584" s="1"/>
      <c r="K584" s="1"/>
      <c r="L584" s="1"/>
      <c r="M584" s="1"/>
      <c r="N584" s="1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220"/>
      <c r="J585" s="1"/>
      <c r="K585" s="1"/>
      <c r="L585" s="1"/>
      <c r="M585" s="1"/>
      <c r="N585" s="1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220"/>
      <c r="J586" s="1"/>
      <c r="K586" s="1"/>
      <c r="L586" s="1"/>
      <c r="M586" s="1"/>
      <c r="N586" s="1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220"/>
      <c r="J587" s="1"/>
      <c r="K587" s="1"/>
      <c r="L587" s="1"/>
      <c r="M587" s="1"/>
      <c r="N587" s="1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220"/>
      <c r="J588" s="1"/>
      <c r="K588" s="1"/>
      <c r="L588" s="1"/>
      <c r="M588" s="1"/>
      <c r="N588" s="1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220"/>
      <c r="J589" s="1"/>
      <c r="K589" s="1"/>
      <c r="L589" s="1"/>
      <c r="M589" s="1"/>
      <c r="N589" s="1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220"/>
      <c r="J590" s="1"/>
      <c r="K590" s="1"/>
      <c r="L590" s="1"/>
      <c r="M590" s="1"/>
      <c r="N590" s="1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220"/>
      <c r="J591" s="1"/>
      <c r="K591" s="1"/>
      <c r="L591" s="1"/>
      <c r="M591" s="1"/>
      <c r="N591" s="1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220"/>
      <c r="J592" s="1"/>
      <c r="K592" s="1"/>
      <c r="L592" s="1"/>
      <c r="M592" s="1"/>
      <c r="N592" s="1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220"/>
      <c r="J593" s="1"/>
      <c r="K593" s="1"/>
      <c r="L593" s="1"/>
      <c r="M593" s="1"/>
      <c r="N593" s="1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220"/>
      <c r="J594" s="1"/>
      <c r="K594" s="1"/>
      <c r="L594" s="1"/>
      <c r="M594" s="1"/>
      <c r="N594" s="1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220"/>
      <c r="J595" s="1"/>
      <c r="K595" s="1"/>
      <c r="L595" s="1"/>
      <c r="M595" s="1"/>
      <c r="N595" s="1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220"/>
      <c r="J596" s="1"/>
      <c r="K596" s="1"/>
      <c r="L596" s="1"/>
      <c r="M596" s="1"/>
      <c r="N596" s="1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220"/>
      <c r="J597" s="1"/>
      <c r="K597" s="1"/>
      <c r="L597" s="1"/>
      <c r="M597" s="1"/>
      <c r="N597" s="1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220"/>
      <c r="J598" s="1"/>
      <c r="K598" s="1"/>
      <c r="L598" s="1"/>
      <c r="M598" s="1"/>
      <c r="N598" s="1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220"/>
      <c r="J599" s="1"/>
      <c r="K599" s="1"/>
      <c r="L599" s="1"/>
      <c r="M599" s="1"/>
      <c r="N599" s="1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220"/>
      <c r="J600" s="1"/>
      <c r="K600" s="1"/>
      <c r="L600" s="1"/>
      <c r="M600" s="1"/>
      <c r="N600" s="1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220"/>
      <c r="J601" s="1"/>
      <c r="K601" s="1"/>
      <c r="L601" s="1"/>
      <c r="M601" s="1"/>
      <c r="N601" s="1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220"/>
      <c r="J602" s="1"/>
      <c r="K602" s="1"/>
      <c r="L602" s="1"/>
      <c r="M602" s="1"/>
      <c r="N602" s="1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220"/>
      <c r="J603" s="1"/>
      <c r="K603" s="1"/>
      <c r="L603" s="1"/>
      <c r="M603" s="1"/>
      <c r="N603" s="1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220"/>
      <c r="J604" s="1"/>
      <c r="K604" s="1"/>
      <c r="L604" s="1"/>
      <c r="M604" s="1"/>
      <c r="N604" s="1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220"/>
      <c r="J605" s="1"/>
      <c r="K605" s="1"/>
      <c r="L605" s="1"/>
      <c r="M605" s="1"/>
      <c r="N605" s="1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220"/>
      <c r="J606" s="1"/>
      <c r="K606" s="1"/>
      <c r="L606" s="1"/>
      <c r="M606" s="1"/>
      <c r="N606" s="1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220"/>
      <c r="J607" s="1"/>
      <c r="K607" s="1"/>
      <c r="L607" s="1"/>
      <c r="M607" s="1"/>
      <c r="N607" s="1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220"/>
      <c r="J608" s="1"/>
      <c r="K608" s="1"/>
      <c r="L608" s="1"/>
      <c r="M608" s="1"/>
      <c r="N608" s="1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220"/>
      <c r="J609" s="1"/>
      <c r="K609" s="1"/>
      <c r="L609" s="1"/>
      <c r="M609" s="1"/>
      <c r="N609" s="1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220"/>
      <c r="J610" s="1"/>
      <c r="K610" s="1"/>
      <c r="L610" s="1"/>
      <c r="M610" s="1"/>
      <c r="N610" s="1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220"/>
      <c r="J611" s="1"/>
      <c r="K611" s="1"/>
      <c r="L611" s="1"/>
      <c r="M611" s="1"/>
      <c r="N611" s="1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220"/>
      <c r="J612" s="1"/>
      <c r="K612" s="1"/>
      <c r="L612" s="1"/>
      <c r="M612" s="1"/>
      <c r="N612" s="1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220"/>
      <c r="J613" s="1"/>
      <c r="K613" s="1"/>
      <c r="L613" s="1"/>
      <c r="M613" s="1"/>
      <c r="N613" s="1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220"/>
      <c r="J614" s="1"/>
      <c r="K614" s="1"/>
      <c r="L614" s="1"/>
      <c r="M614" s="1"/>
      <c r="N614" s="1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220"/>
      <c r="J615" s="1"/>
      <c r="K615" s="1"/>
      <c r="L615" s="1"/>
      <c r="M615" s="1"/>
      <c r="N615" s="1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220"/>
      <c r="J616" s="1"/>
      <c r="K616" s="1"/>
      <c r="L616" s="1"/>
      <c r="M616" s="1"/>
      <c r="N616" s="1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220"/>
      <c r="J617" s="1"/>
      <c r="K617" s="1"/>
      <c r="L617" s="1"/>
      <c r="M617" s="1"/>
      <c r="N617" s="1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220"/>
      <c r="J618" s="1"/>
      <c r="K618" s="1"/>
      <c r="L618" s="1"/>
      <c r="M618" s="1"/>
      <c r="N618" s="1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220"/>
      <c r="J619" s="1"/>
      <c r="K619" s="1"/>
      <c r="L619" s="1"/>
      <c r="M619" s="1"/>
      <c r="N619" s="1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220"/>
      <c r="J620" s="1"/>
      <c r="K620" s="1"/>
      <c r="L620" s="1"/>
      <c r="M620" s="1"/>
      <c r="N620" s="1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220"/>
      <c r="J621" s="1"/>
      <c r="K621" s="1"/>
      <c r="L621" s="1"/>
      <c r="M621" s="1"/>
      <c r="N621" s="1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220"/>
      <c r="J622" s="1"/>
      <c r="K622" s="1"/>
      <c r="L622" s="1"/>
      <c r="M622" s="1"/>
      <c r="N622" s="1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220"/>
      <c r="J623" s="1"/>
      <c r="K623" s="1"/>
      <c r="L623" s="1"/>
      <c r="M623" s="1"/>
      <c r="N623" s="1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220"/>
      <c r="J624" s="1"/>
      <c r="K624" s="1"/>
      <c r="L624" s="1"/>
      <c r="M624" s="1"/>
      <c r="N624" s="1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220"/>
      <c r="J625" s="1"/>
      <c r="K625" s="1"/>
      <c r="L625" s="1"/>
      <c r="M625" s="1"/>
      <c r="N625" s="1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220"/>
      <c r="J626" s="1"/>
      <c r="K626" s="1"/>
      <c r="L626" s="1"/>
      <c r="M626" s="1"/>
      <c r="N626" s="1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220"/>
      <c r="J627" s="1"/>
      <c r="K627" s="1"/>
      <c r="L627" s="1"/>
      <c r="M627" s="1"/>
      <c r="N627" s="1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220"/>
      <c r="J628" s="1"/>
      <c r="K628" s="1"/>
      <c r="L628" s="1"/>
      <c r="M628" s="1"/>
      <c r="N628" s="1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220"/>
      <c r="J629" s="1"/>
      <c r="K629" s="1"/>
      <c r="L629" s="1"/>
      <c r="M629" s="1"/>
      <c r="N629" s="1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220"/>
      <c r="J630" s="1"/>
      <c r="K630" s="1"/>
      <c r="L630" s="1"/>
      <c r="M630" s="1"/>
      <c r="N630" s="1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220"/>
      <c r="J631" s="1"/>
      <c r="K631" s="1"/>
      <c r="L631" s="1"/>
      <c r="M631" s="1"/>
      <c r="N631" s="1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220"/>
      <c r="J632" s="1"/>
      <c r="K632" s="1"/>
      <c r="L632" s="1"/>
      <c r="M632" s="1"/>
      <c r="N632" s="1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220"/>
      <c r="J633" s="1"/>
      <c r="K633" s="1"/>
      <c r="L633" s="1"/>
      <c r="M633" s="1"/>
      <c r="N633" s="1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220"/>
      <c r="J634" s="1"/>
      <c r="K634" s="1"/>
      <c r="L634" s="1"/>
      <c r="M634" s="1"/>
      <c r="N634" s="1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220"/>
      <c r="J635" s="1"/>
      <c r="K635" s="1"/>
      <c r="L635" s="1"/>
      <c r="M635" s="1"/>
      <c r="N635" s="1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220"/>
      <c r="J636" s="1"/>
      <c r="K636" s="1"/>
      <c r="L636" s="1"/>
      <c r="M636" s="1"/>
      <c r="N636" s="1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220"/>
      <c r="J637" s="1"/>
      <c r="K637" s="1"/>
      <c r="L637" s="1"/>
      <c r="M637" s="1"/>
      <c r="N637" s="1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220"/>
      <c r="J638" s="1"/>
      <c r="K638" s="1"/>
      <c r="L638" s="1"/>
      <c r="M638" s="1"/>
      <c r="N638" s="1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220"/>
      <c r="J639" s="1"/>
      <c r="K639" s="1"/>
      <c r="L639" s="1"/>
      <c r="M639" s="1"/>
      <c r="N639" s="1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220"/>
      <c r="J640" s="1"/>
      <c r="K640" s="1"/>
      <c r="L640" s="1"/>
      <c r="M640" s="1"/>
      <c r="N640" s="1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220"/>
      <c r="J641" s="1"/>
      <c r="K641" s="1"/>
      <c r="L641" s="1"/>
      <c r="M641" s="1"/>
      <c r="N641" s="1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220"/>
      <c r="J642" s="1"/>
      <c r="K642" s="1"/>
      <c r="L642" s="1"/>
      <c r="M642" s="1"/>
      <c r="N642" s="1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220"/>
      <c r="J643" s="1"/>
      <c r="K643" s="1"/>
      <c r="L643" s="1"/>
      <c r="M643" s="1"/>
      <c r="N643" s="1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220"/>
      <c r="J644" s="1"/>
      <c r="K644" s="1"/>
      <c r="L644" s="1"/>
      <c r="M644" s="1"/>
      <c r="N644" s="1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220"/>
      <c r="J645" s="1"/>
      <c r="K645" s="1"/>
      <c r="L645" s="1"/>
      <c r="M645" s="1"/>
      <c r="N645" s="1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220"/>
      <c r="J646" s="1"/>
      <c r="K646" s="1"/>
      <c r="L646" s="1"/>
      <c r="M646" s="1"/>
      <c r="N646" s="1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220"/>
      <c r="J647" s="1"/>
      <c r="K647" s="1"/>
      <c r="L647" s="1"/>
      <c r="M647" s="1"/>
      <c r="N647" s="1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220"/>
      <c r="J648" s="1"/>
      <c r="K648" s="1"/>
      <c r="L648" s="1"/>
      <c r="M648" s="1"/>
      <c r="N648" s="1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220"/>
      <c r="J649" s="1"/>
      <c r="K649" s="1"/>
      <c r="L649" s="1"/>
      <c r="M649" s="1"/>
      <c r="N649" s="1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220"/>
      <c r="J650" s="1"/>
      <c r="K650" s="1"/>
      <c r="L650" s="1"/>
      <c r="M650" s="1"/>
      <c r="N650" s="1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220"/>
      <c r="J651" s="1"/>
      <c r="K651" s="1"/>
      <c r="L651" s="1"/>
      <c r="M651" s="1"/>
      <c r="N651" s="1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220"/>
      <c r="J652" s="1"/>
      <c r="K652" s="1"/>
      <c r="L652" s="1"/>
      <c r="M652" s="1"/>
      <c r="N652" s="1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220"/>
      <c r="J653" s="1"/>
      <c r="K653" s="1"/>
      <c r="L653" s="1"/>
      <c r="M653" s="1"/>
      <c r="N653" s="1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220"/>
      <c r="J654" s="1"/>
      <c r="K654" s="1"/>
      <c r="L654" s="1"/>
      <c r="M654" s="1"/>
      <c r="N654" s="1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220"/>
      <c r="J655" s="1"/>
      <c r="K655" s="1"/>
      <c r="L655" s="1"/>
      <c r="M655" s="1"/>
      <c r="N655" s="1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220"/>
      <c r="J656" s="1"/>
      <c r="K656" s="1"/>
      <c r="L656" s="1"/>
      <c r="M656" s="1"/>
      <c r="N656" s="1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220"/>
      <c r="J657" s="1"/>
      <c r="K657" s="1"/>
      <c r="L657" s="1"/>
      <c r="M657" s="1"/>
      <c r="N657" s="1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220"/>
      <c r="J658" s="1"/>
      <c r="K658" s="1"/>
      <c r="L658" s="1"/>
      <c r="M658" s="1"/>
      <c r="N658" s="1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220"/>
      <c r="J659" s="1"/>
      <c r="K659" s="1"/>
      <c r="L659" s="1"/>
      <c r="M659" s="1"/>
      <c r="N659" s="1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220"/>
      <c r="J660" s="1"/>
      <c r="K660" s="1"/>
      <c r="L660" s="1"/>
      <c r="M660" s="1"/>
      <c r="N660" s="1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220"/>
      <c r="J661" s="1"/>
      <c r="K661" s="1"/>
      <c r="L661" s="1"/>
      <c r="M661" s="1"/>
      <c r="N661" s="1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220"/>
      <c r="J662" s="1"/>
      <c r="K662" s="1"/>
      <c r="L662" s="1"/>
      <c r="M662" s="1"/>
      <c r="N662" s="1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220"/>
      <c r="J663" s="1"/>
      <c r="K663" s="1"/>
      <c r="L663" s="1"/>
      <c r="M663" s="1"/>
      <c r="N663" s="1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220"/>
      <c r="J664" s="1"/>
      <c r="K664" s="1"/>
      <c r="L664" s="1"/>
      <c r="M664" s="1"/>
      <c r="N664" s="1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220"/>
      <c r="J665" s="1"/>
      <c r="K665" s="1"/>
      <c r="L665" s="1"/>
      <c r="M665" s="1"/>
      <c r="N665" s="1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220"/>
      <c r="J666" s="1"/>
      <c r="K666" s="1"/>
      <c r="L666" s="1"/>
      <c r="M666" s="1"/>
      <c r="N666" s="1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220"/>
      <c r="J667" s="1"/>
      <c r="K667" s="1"/>
      <c r="L667" s="1"/>
      <c r="M667" s="1"/>
      <c r="N667" s="1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220"/>
      <c r="J668" s="1"/>
      <c r="K668" s="1"/>
      <c r="L668" s="1"/>
      <c r="M668" s="1"/>
      <c r="N668" s="1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220"/>
      <c r="J669" s="1"/>
      <c r="K669" s="1"/>
      <c r="L669" s="1"/>
      <c r="M669" s="1"/>
      <c r="N669" s="1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220"/>
      <c r="J670" s="1"/>
      <c r="K670" s="1"/>
      <c r="L670" s="1"/>
      <c r="M670" s="1"/>
      <c r="N670" s="1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220"/>
      <c r="J671" s="1"/>
      <c r="K671" s="1"/>
      <c r="L671" s="1"/>
      <c r="M671" s="1"/>
      <c r="N671" s="1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220"/>
      <c r="J672" s="1"/>
      <c r="K672" s="1"/>
      <c r="L672" s="1"/>
      <c r="M672" s="1"/>
      <c r="N672" s="1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220"/>
      <c r="J673" s="1"/>
      <c r="K673" s="1"/>
      <c r="L673" s="1"/>
      <c r="M673" s="1"/>
      <c r="N673" s="1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220"/>
      <c r="J674" s="1"/>
      <c r="K674" s="1"/>
      <c r="L674" s="1"/>
      <c r="M674" s="1"/>
      <c r="N674" s="1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220"/>
      <c r="J675" s="1"/>
      <c r="K675" s="1"/>
      <c r="L675" s="1"/>
      <c r="M675" s="1"/>
      <c r="N675" s="1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220"/>
      <c r="J676" s="1"/>
      <c r="K676" s="1"/>
      <c r="L676" s="1"/>
      <c r="M676" s="1"/>
      <c r="N676" s="1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220"/>
      <c r="J677" s="1"/>
      <c r="K677" s="1"/>
      <c r="L677" s="1"/>
      <c r="M677" s="1"/>
      <c r="N677" s="1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220"/>
      <c r="J678" s="1"/>
      <c r="K678" s="1"/>
      <c r="L678" s="1"/>
      <c r="M678" s="1"/>
      <c r="N678" s="1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220"/>
      <c r="J679" s="1"/>
      <c r="K679" s="1"/>
      <c r="L679" s="1"/>
      <c r="M679" s="1"/>
      <c r="N679" s="1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220"/>
      <c r="J680" s="1"/>
      <c r="K680" s="1"/>
      <c r="L680" s="1"/>
      <c r="M680" s="1"/>
      <c r="N680" s="1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220"/>
      <c r="J681" s="1"/>
      <c r="K681" s="1"/>
      <c r="L681" s="1"/>
      <c r="M681" s="1"/>
      <c r="N681" s="1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220"/>
      <c r="J682" s="1"/>
      <c r="K682" s="1"/>
      <c r="L682" s="1"/>
      <c r="M682" s="1"/>
      <c r="N682" s="1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220"/>
      <c r="J683" s="1"/>
      <c r="K683" s="1"/>
      <c r="L683" s="1"/>
      <c r="M683" s="1"/>
      <c r="N683" s="1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220"/>
      <c r="J684" s="1"/>
      <c r="K684" s="1"/>
      <c r="L684" s="1"/>
      <c r="M684" s="1"/>
      <c r="N684" s="1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220"/>
      <c r="J685" s="1"/>
      <c r="K685" s="1"/>
      <c r="L685" s="1"/>
      <c r="M685" s="1"/>
      <c r="N685" s="1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220"/>
      <c r="J686" s="1"/>
      <c r="K686" s="1"/>
      <c r="L686" s="1"/>
      <c r="M686" s="1"/>
      <c r="N686" s="1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220"/>
      <c r="J687" s="1"/>
      <c r="K687" s="1"/>
      <c r="L687" s="1"/>
      <c r="M687" s="1"/>
      <c r="N687" s="1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220"/>
      <c r="J688" s="1"/>
      <c r="K688" s="1"/>
      <c r="L688" s="1"/>
      <c r="M688" s="1"/>
      <c r="N688" s="1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220"/>
      <c r="J689" s="1"/>
      <c r="K689" s="1"/>
      <c r="L689" s="1"/>
      <c r="M689" s="1"/>
      <c r="N689" s="1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220"/>
      <c r="J690" s="1"/>
      <c r="K690" s="1"/>
      <c r="L690" s="1"/>
      <c r="M690" s="1"/>
      <c r="N690" s="1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220"/>
      <c r="J691" s="1"/>
      <c r="K691" s="1"/>
      <c r="L691" s="1"/>
      <c r="M691" s="1"/>
      <c r="N691" s="1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220"/>
      <c r="J692" s="1"/>
      <c r="K692" s="1"/>
      <c r="L692" s="1"/>
      <c r="M692" s="1"/>
      <c r="N692" s="1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220"/>
      <c r="J693" s="1"/>
      <c r="K693" s="1"/>
      <c r="L693" s="1"/>
      <c r="M693" s="1"/>
      <c r="N693" s="1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220"/>
      <c r="J694" s="1"/>
      <c r="K694" s="1"/>
      <c r="L694" s="1"/>
      <c r="M694" s="1"/>
      <c r="N694" s="1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220"/>
      <c r="J695" s="1"/>
      <c r="K695" s="1"/>
      <c r="L695" s="1"/>
      <c r="M695" s="1"/>
      <c r="N695" s="1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220"/>
      <c r="J696" s="1"/>
      <c r="K696" s="1"/>
      <c r="L696" s="1"/>
      <c r="M696" s="1"/>
      <c r="N696" s="1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220"/>
      <c r="J697" s="1"/>
      <c r="K697" s="1"/>
      <c r="L697" s="1"/>
      <c r="M697" s="1"/>
      <c r="N697" s="1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220"/>
      <c r="J698" s="1"/>
      <c r="K698" s="1"/>
      <c r="L698" s="1"/>
      <c r="M698" s="1"/>
      <c r="N698" s="1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220"/>
      <c r="J699" s="1"/>
      <c r="K699" s="1"/>
      <c r="L699" s="1"/>
      <c r="M699" s="1"/>
      <c r="N699" s="1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220"/>
      <c r="J700" s="1"/>
      <c r="K700" s="1"/>
      <c r="L700" s="1"/>
      <c r="M700" s="1"/>
      <c r="N700" s="1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220"/>
      <c r="J701" s="1"/>
      <c r="K701" s="1"/>
      <c r="L701" s="1"/>
      <c r="M701" s="1"/>
      <c r="N701" s="1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220"/>
      <c r="J702" s="1"/>
      <c r="K702" s="1"/>
      <c r="L702" s="1"/>
      <c r="M702" s="1"/>
      <c r="N702" s="1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220"/>
      <c r="J703" s="1"/>
      <c r="K703" s="1"/>
      <c r="L703" s="1"/>
      <c r="M703" s="1"/>
      <c r="N703" s="1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220"/>
      <c r="J704" s="1"/>
      <c r="K704" s="1"/>
      <c r="L704" s="1"/>
      <c r="M704" s="1"/>
      <c r="N704" s="1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220"/>
      <c r="J705" s="1"/>
      <c r="K705" s="1"/>
      <c r="L705" s="1"/>
      <c r="M705" s="1"/>
      <c r="N705" s="1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220"/>
      <c r="J706" s="1"/>
      <c r="K706" s="1"/>
      <c r="L706" s="1"/>
      <c r="M706" s="1"/>
      <c r="N706" s="1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220"/>
      <c r="J707" s="1"/>
      <c r="K707" s="1"/>
      <c r="L707" s="1"/>
      <c r="M707" s="1"/>
      <c r="N707" s="1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220"/>
      <c r="J708" s="1"/>
      <c r="K708" s="1"/>
      <c r="L708" s="1"/>
      <c r="M708" s="1"/>
      <c r="N708" s="1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220"/>
      <c r="J709" s="1"/>
      <c r="K709" s="1"/>
      <c r="L709" s="1"/>
      <c r="M709" s="1"/>
      <c r="N709" s="1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220"/>
      <c r="J710" s="1"/>
      <c r="K710" s="1"/>
      <c r="L710" s="1"/>
      <c r="M710" s="1"/>
      <c r="N710" s="1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220"/>
      <c r="J711" s="1"/>
      <c r="K711" s="1"/>
      <c r="L711" s="1"/>
      <c r="M711" s="1"/>
      <c r="N711" s="1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220"/>
      <c r="J712" s="1"/>
      <c r="K712" s="1"/>
      <c r="L712" s="1"/>
      <c r="M712" s="1"/>
      <c r="N712" s="1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220"/>
      <c r="J713" s="1"/>
      <c r="K713" s="1"/>
      <c r="L713" s="1"/>
      <c r="M713" s="1"/>
      <c r="N713" s="1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220"/>
      <c r="J714" s="1"/>
      <c r="K714" s="1"/>
      <c r="L714" s="1"/>
      <c r="M714" s="1"/>
      <c r="N714" s="1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220"/>
      <c r="J715" s="1"/>
      <c r="K715" s="1"/>
      <c r="L715" s="1"/>
      <c r="M715" s="1"/>
      <c r="N715" s="1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220"/>
      <c r="J716" s="1"/>
      <c r="K716" s="1"/>
      <c r="L716" s="1"/>
      <c r="M716" s="1"/>
      <c r="N716" s="1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220"/>
      <c r="J717" s="1"/>
      <c r="K717" s="1"/>
      <c r="L717" s="1"/>
      <c r="M717" s="1"/>
      <c r="N717" s="1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220"/>
      <c r="J718" s="1"/>
      <c r="K718" s="1"/>
      <c r="L718" s="1"/>
      <c r="M718" s="1"/>
      <c r="N718" s="1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220"/>
      <c r="J719" s="1"/>
      <c r="K719" s="1"/>
      <c r="L719" s="1"/>
      <c r="M719" s="1"/>
      <c r="N719" s="1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220"/>
      <c r="J720" s="1"/>
      <c r="K720" s="1"/>
      <c r="L720" s="1"/>
      <c r="M720" s="1"/>
      <c r="N720" s="1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220"/>
      <c r="J721" s="1"/>
      <c r="K721" s="1"/>
      <c r="L721" s="1"/>
      <c r="M721" s="1"/>
      <c r="N721" s="1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220"/>
      <c r="J722" s="1"/>
      <c r="K722" s="1"/>
      <c r="L722" s="1"/>
      <c r="M722" s="1"/>
      <c r="N722" s="1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220"/>
      <c r="J723" s="1"/>
      <c r="K723" s="1"/>
      <c r="L723" s="1"/>
      <c r="M723" s="1"/>
      <c r="N723" s="1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220"/>
      <c r="J724" s="1"/>
      <c r="K724" s="1"/>
      <c r="L724" s="1"/>
      <c r="M724" s="1"/>
      <c r="N724" s="1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220"/>
      <c r="J725" s="1"/>
      <c r="K725" s="1"/>
      <c r="L725" s="1"/>
      <c r="M725" s="1"/>
      <c r="N725" s="1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220"/>
      <c r="J726" s="1"/>
      <c r="K726" s="1"/>
      <c r="L726" s="1"/>
      <c r="M726" s="1"/>
      <c r="N726" s="1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220"/>
      <c r="J727" s="1"/>
      <c r="K727" s="1"/>
      <c r="L727" s="1"/>
      <c r="M727" s="1"/>
      <c r="N727" s="1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220"/>
      <c r="J728" s="1"/>
      <c r="K728" s="1"/>
      <c r="L728" s="1"/>
      <c r="M728" s="1"/>
      <c r="N728" s="1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220"/>
      <c r="J729" s="1"/>
      <c r="K729" s="1"/>
      <c r="L729" s="1"/>
      <c r="M729" s="1"/>
      <c r="N729" s="1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220"/>
      <c r="J730" s="1"/>
      <c r="K730" s="1"/>
      <c r="L730" s="1"/>
      <c r="M730" s="1"/>
      <c r="N730" s="1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220"/>
      <c r="J731" s="1"/>
      <c r="K731" s="1"/>
      <c r="L731" s="1"/>
      <c r="M731" s="1"/>
      <c r="N731" s="1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220"/>
      <c r="J732" s="1"/>
      <c r="K732" s="1"/>
      <c r="L732" s="1"/>
      <c r="M732" s="1"/>
      <c r="N732" s="1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220"/>
      <c r="J733" s="1"/>
      <c r="K733" s="1"/>
      <c r="L733" s="1"/>
      <c r="M733" s="1"/>
      <c r="N733" s="1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220"/>
      <c r="J734" s="1"/>
      <c r="K734" s="1"/>
      <c r="L734" s="1"/>
      <c r="M734" s="1"/>
      <c r="N734" s="1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220"/>
      <c r="J735" s="1"/>
      <c r="K735" s="1"/>
      <c r="L735" s="1"/>
      <c r="M735" s="1"/>
      <c r="N735" s="1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220"/>
      <c r="J736" s="1"/>
      <c r="K736" s="1"/>
      <c r="L736" s="1"/>
      <c r="M736" s="1"/>
      <c r="N736" s="1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220"/>
      <c r="J737" s="1"/>
      <c r="K737" s="1"/>
      <c r="L737" s="1"/>
      <c r="M737" s="1"/>
      <c r="N737" s="1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220"/>
      <c r="J738" s="1"/>
      <c r="K738" s="1"/>
      <c r="L738" s="1"/>
      <c r="M738" s="1"/>
      <c r="N738" s="1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220"/>
      <c r="J739" s="1"/>
      <c r="K739" s="1"/>
      <c r="L739" s="1"/>
      <c r="M739" s="1"/>
      <c r="N739" s="1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220"/>
      <c r="J740" s="1"/>
      <c r="K740" s="1"/>
      <c r="L740" s="1"/>
      <c r="M740" s="1"/>
      <c r="N740" s="1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220"/>
      <c r="J741" s="1"/>
      <c r="K741" s="1"/>
      <c r="L741" s="1"/>
      <c r="M741" s="1"/>
      <c r="N741" s="1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220"/>
      <c r="J742" s="1"/>
      <c r="K742" s="1"/>
      <c r="L742" s="1"/>
      <c r="M742" s="1"/>
      <c r="N742" s="1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220"/>
      <c r="J743" s="1"/>
      <c r="K743" s="1"/>
      <c r="L743" s="1"/>
      <c r="M743" s="1"/>
      <c r="N743" s="1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220"/>
      <c r="J744" s="1"/>
      <c r="K744" s="1"/>
      <c r="L744" s="1"/>
      <c r="M744" s="1"/>
      <c r="N744" s="1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220"/>
      <c r="J745" s="1"/>
      <c r="K745" s="1"/>
      <c r="L745" s="1"/>
      <c r="M745" s="1"/>
      <c r="N745" s="1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220"/>
      <c r="J746" s="1"/>
      <c r="K746" s="1"/>
      <c r="L746" s="1"/>
      <c r="M746" s="1"/>
      <c r="N746" s="1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220"/>
      <c r="J747" s="1"/>
      <c r="K747" s="1"/>
      <c r="L747" s="1"/>
      <c r="M747" s="1"/>
      <c r="N747" s="1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220"/>
      <c r="J748" s="1"/>
      <c r="K748" s="1"/>
      <c r="L748" s="1"/>
      <c r="M748" s="1"/>
      <c r="N748" s="1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220"/>
      <c r="J749" s="1"/>
      <c r="K749" s="1"/>
      <c r="L749" s="1"/>
      <c r="M749" s="1"/>
      <c r="N749" s="1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220"/>
      <c r="J750" s="1"/>
      <c r="K750" s="1"/>
      <c r="L750" s="1"/>
      <c r="M750" s="1"/>
      <c r="N750" s="1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220"/>
      <c r="J751" s="1"/>
      <c r="K751" s="1"/>
      <c r="L751" s="1"/>
      <c r="M751" s="1"/>
      <c r="N751" s="1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220"/>
      <c r="J752" s="1"/>
      <c r="K752" s="1"/>
      <c r="L752" s="1"/>
      <c r="M752" s="1"/>
      <c r="N752" s="1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220"/>
      <c r="J753" s="1"/>
      <c r="K753" s="1"/>
      <c r="L753" s="1"/>
      <c r="M753" s="1"/>
      <c r="N753" s="1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220"/>
      <c r="J754" s="1"/>
      <c r="K754" s="1"/>
      <c r="L754" s="1"/>
      <c r="M754" s="1"/>
      <c r="N754" s="1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220"/>
      <c r="J755" s="1"/>
      <c r="K755" s="1"/>
      <c r="L755" s="1"/>
      <c r="M755" s="1"/>
      <c r="N755" s="1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220"/>
      <c r="J756" s="1"/>
      <c r="K756" s="1"/>
      <c r="L756" s="1"/>
      <c r="M756" s="1"/>
      <c r="N756" s="1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220"/>
      <c r="J757" s="1"/>
      <c r="K757" s="1"/>
      <c r="L757" s="1"/>
      <c r="M757" s="1"/>
      <c r="N757" s="1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220"/>
      <c r="J758" s="1"/>
      <c r="K758" s="1"/>
      <c r="L758" s="1"/>
      <c r="M758" s="1"/>
      <c r="N758" s="1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220"/>
      <c r="J759" s="1"/>
      <c r="K759" s="1"/>
      <c r="L759" s="1"/>
      <c r="M759" s="1"/>
      <c r="N759" s="1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220"/>
      <c r="J760" s="1"/>
      <c r="K760" s="1"/>
      <c r="L760" s="1"/>
      <c r="M760" s="1"/>
      <c r="N760" s="1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220"/>
      <c r="J761" s="1"/>
      <c r="K761" s="1"/>
      <c r="L761" s="1"/>
      <c r="M761" s="1"/>
      <c r="N761" s="1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220"/>
      <c r="J762" s="1"/>
      <c r="K762" s="1"/>
      <c r="L762" s="1"/>
      <c r="M762" s="1"/>
      <c r="N762" s="1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220"/>
      <c r="J763" s="1"/>
      <c r="K763" s="1"/>
      <c r="L763" s="1"/>
      <c r="M763" s="1"/>
      <c r="N763" s="1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220"/>
      <c r="J764" s="1"/>
      <c r="K764" s="1"/>
      <c r="L764" s="1"/>
      <c r="M764" s="1"/>
      <c r="N764" s="1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220"/>
      <c r="J765" s="1"/>
      <c r="K765" s="1"/>
      <c r="L765" s="1"/>
      <c r="M765" s="1"/>
      <c r="N765" s="1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220"/>
      <c r="J766" s="1"/>
      <c r="K766" s="1"/>
      <c r="L766" s="1"/>
      <c r="M766" s="1"/>
      <c r="N766" s="1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220"/>
      <c r="J767" s="1"/>
      <c r="K767" s="1"/>
      <c r="L767" s="1"/>
      <c r="M767" s="1"/>
      <c r="N767" s="1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220"/>
      <c r="J768" s="1"/>
      <c r="K768" s="1"/>
      <c r="L768" s="1"/>
      <c r="M768" s="1"/>
      <c r="N768" s="1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220"/>
      <c r="J769" s="1"/>
      <c r="K769" s="1"/>
      <c r="L769" s="1"/>
      <c r="M769" s="1"/>
      <c r="N769" s="1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220"/>
      <c r="J770" s="1"/>
      <c r="K770" s="1"/>
      <c r="L770" s="1"/>
      <c r="M770" s="1"/>
      <c r="N770" s="1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220"/>
      <c r="J771" s="1"/>
      <c r="K771" s="1"/>
      <c r="L771" s="1"/>
      <c r="M771" s="1"/>
      <c r="N771" s="1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220"/>
      <c r="J772" s="1"/>
      <c r="K772" s="1"/>
      <c r="L772" s="1"/>
      <c r="M772" s="1"/>
      <c r="N772" s="1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220"/>
      <c r="J773" s="1"/>
      <c r="K773" s="1"/>
      <c r="L773" s="1"/>
      <c r="M773" s="1"/>
      <c r="N773" s="1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220"/>
      <c r="J774" s="1"/>
      <c r="K774" s="1"/>
      <c r="L774" s="1"/>
      <c r="M774" s="1"/>
      <c r="N774" s="1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220"/>
      <c r="J775" s="1"/>
      <c r="K775" s="1"/>
      <c r="L775" s="1"/>
      <c r="M775" s="1"/>
      <c r="N775" s="1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220"/>
      <c r="J776" s="1"/>
      <c r="K776" s="1"/>
      <c r="L776" s="1"/>
      <c r="M776" s="1"/>
      <c r="N776" s="1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220"/>
      <c r="J777" s="1"/>
      <c r="K777" s="1"/>
      <c r="L777" s="1"/>
      <c r="M777" s="1"/>
      <c r="N777" s="1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220"/>
      <c r="J778" s="1"/>
      <c r="K778" s="1"/>
      <c r="L778" s="1"/>
      <c r="M778" s="1"/>
      <c r="N778" s="1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220"/>
      <c r="J779" s="1"/>
      <c r="K779" s="1"/>
      <c r="L779" s="1"/>
      <c r="M779" s="1"/>
      <c r="N779" s="1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220"/>
      <c r="J780" s="1"/>
      <c r="K780" s="1"/>
      <c r="L780" s="1"/>
      <c r="M780" s="1"/>
      <c r="N780" s="1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220"/>
      <c r="J781" s="1"/>
      <c r="K781" s="1"/>
      <c r="L781" s="1"/>
      <c r="M781" s="1"/>
      <c r="N781" s="1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220"/>
      <c r="J782" s="1"/>
      <c r="K782" s="1"/>
      <c r="L782" s="1"/>
      <c r="M782" s="1"/>
      <c r="N782" s="1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220"/>
      <c r="J783" s="1"/>
      <c r="K783" s="1"/>
      <c r="L783" s="1"/>
      <c r="M783" s="1"/>
      <c r="N783" s="1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220"/>
      <c r="J784" s="1"/>
      <c r="K784" s="1"/>
      <c r="L784" s="1"/>
      <c r="M784" s="1"/>
      <c r="N784" s="1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220"/>
      <c r="J785" s="1"/>
      <c r="K785" s="1"/>
      <c r="L785" s="1"/>
      <c r="M785" s="1"/>
      <c r="N785" s="1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220"/>
      <c r="J786" s="1"/>
      <c r="K786" s="1"/>
      <c r="L786" s="1"/>
      <c r="M786" s="1"/>
      <c r="N786" s="1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220"/>
      <c r="J787" s="1"/>
      <c r="K787" s="1"/>
      <c r="L787" s="1"/>
      <c r="M787" s="1"/>
      <c r="N787" s="1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220"/>
      <c r="J788" s="1"/>
      <c r="K788" s="1"/>
      <c r="L788" s="1"/>
      <c r="M788" s="1"/>
      <c r="N788" s="1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220"/>
      <c r="J789" s="1"/>
      <c r="K789" s="1"/>
      <c r="L789" s="1"/>
      <c r="M789" s="1"/>
      <c r="N789" s="1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220"/>
      <c r="J790" s="1"/>
      <c r="K790" s="1"/>
      <c r="L790" s="1"/>
      <c r="M790" s="1"/>
      <c r="N790" s="1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220"/>
      <c r="J791" s="1"/>
      <c r="K791" s="1"/>
      <c r="L791" s="1"/>
      <c r="M791" s="1"/>
      <c r="N791" s="1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220"/>
      <c r="J792" s="1"/>
      <c r="K792" s="1"/>
      <c r="L792" s="1"/>
      <c r="M792" s="1"/>
      <c r="N792" s="1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220"/>
      <c r="J793" s="1"/>
      <c r="K793" s="1"/>
      <c r="L793" s="1"/>
      <c r="M793" s="1"/>
      <c r="N793" s="1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220"/>
      <c r="J794" s="1"/>
      <c r="K794" s="1"/>
      <c r="L794" s="1"/>
      <c r="M794" s="1"/>
      <c r="N794" s="1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220"/>
      <c r="J795" s="1"/>
      <c r="K795" s="1"/>
      <c r="L795" s="1"/>
      <c r="M795" s="1"/>
      <c r="N795" s="1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220"/>
      <c r="J796" s="1"/>
      <c r="K796" s="1"/>
      <c r="L796" s="1"/>
      <c r="M796" s="1"/>
      <c r="N796" s="1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220"/>
      <c r="J797" s="1"/>
      <c r="K797" s="1"/>
      <c r="L797" s="1"/>
      <c r="M797" s="1"/>
      <c r="N797" s="1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220"/>
      <c r="J798" s="1"/>
      <c r="K798" s="1"/>
      <c r="L798" s="1"/>
      <c r="M798" s="1"/>
      <c r="N798" s="1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220"/>
      <c r="J799" s="1"/>
      <c r="K799" s="1"/>
      <c r="L799" s="1"/>
      <c r="M799" s="1"/>
      <c r="N799" s="1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220"/>
      <c r="J800" s="1"/>
      <c r="K800" s="1"/>
      <c r="L800" s="1"/>
      <c r="M800" s="1"/>
      <c r="N800" s="1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220"/>
      <c r="J801" s="1"/>
      <c r="K801" s="1"/>
      <c r="L801" s="1"/>
      <c r="M801" s="1"/>
      <c r="N801" s="1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220"/>
      <c r="J802" s="1"/>
      <c r="K802" s="1"/>
      <c r="L802" s="1"/>
      <c r="M802" s="1"/>
      <c r="N802" s="1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220"/>
      <c r="J803" s="1"/>
      <c r="K803" s="1"/>
      <c r="L803" s="1"/>
      <c r="M803" s="1"/>
      <c r="N803" s="1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220"/>
      <c r="J804" s="1"/>
      <c r="K804" s="1"/>
      <c r="L804" s="1"/>
      <c r="M804" s="1"/>
      <c r="N804" s="1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220"/>
      <c r="J805" s="1"/>
      <c r="K805" s="1"/>
      <c r="L805" s="1"/>
      <c r="M805" s="1"/>
      <c r="N805" s="1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220"/>
      <c r="J806" s="1"/>
      <c r="K806" s="1"/>
      <c r="L806" s="1"/>
      <c r="M806" s="1"/>
      <c r="N806" s="1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220"/>
      <c r="J807" s="1"/>
      <c r="K807" s="1"/>
      <c r="L807" s="1"/>
      <c r="M807" s="1"/>
      <c r="N807" s="1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220"/>
      <c r="J808" s="1"/>
      <c r="K808" s="1"/>
      <c r="L808" s="1"/>
      <c r="M808" s="1"/>
      <c r="N808" s="1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220"/>
      <c r="J809" s="1"/>
      <c r="K809" s="1"/>
      <c r="L809" s="1"/>
      <c r="M809" s="1"/>
      <c r="N809" s="1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220"/>
      <c r="J810" s="1"/>
      <c r="K810" s="1"/>
      <c r="L810" s="1"/>
      <c r="M810" s="1"/>
      <c r="N810" s="1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220"/>
      <c r="J811" s="1"/>
      <c r="K811" s="1"/>
      <c r="L811" s="1"/>
      <c r="M811" s="1"/>
      <c r="N811" s="1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220"/>
      <c r="J812" s="1"/>
      <c r="K812" s="1"/>
      <c r="L812" s="1"/>
      <c r="M812" s="1"/>
      <c r="N812" s="1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220"/>
      <c r="J813" s="1"/>
      <c r="K813" s="1"/>
      <c r="L813" s="1"/>
      <c r="M813" s="1"/>
      <c r="N813" s="1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220"/>
      <c r="J814" s="1"/>
      <c r="K814" s="1"/>
      <c r="L814" s="1"/>
      <c r="M814" s="1"/>
      <c r="N814" s="1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220"/>
      <c r="J815" s="1"/>
      <c r="K815" s="1"/>
      <c r="L815" s="1"/>
      <c r="M815" s="1"/>
      <c r="N815" s="1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220"/>
      <c r="J816" s="1"/>
      <c r="K816" s="1"/>
      <c r="L816" s="1"/>
      <c r="M816" s="1"/>
      <c r="N816" s="1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220"/>
      <c r="J817" s="1"/>
      <c r="K817" s="1"/>
      <c r="L817" s="1"/>
      <c r="M817" s="1"/>
      <c r="N817" s="1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220"/>
      <c r="J818" s="1"/>
      <c r="K818" s="1"/>
      <c r="L818" s="1"/>
      <c r="M818" s="1"/>
      <c r="N818" s="1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220"/>
      <c r="J819" s="1"/>
      <c r="K819" s="1"/>
      <c r="L819" s="1"/>
      <c r="M819" s="1"/>
      <c r="N819" s="1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220"/>
      <c r="J820" s="1"/>
      <c r="K820" s="1"/>
      <c r="L820" s="1"/>
      <c r="M820" s="1"/>
      <c r="N820" s="1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220"/>
      <c r="J821" s="1"/>
      <c r="K821" s="1"/>
      <c r="L821" s="1"/>
      <c r="M821" s="1"/>
      <c r="N821" s="1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220"/>
      <c r="J822" s="1"/>
      <c r="K822" s="1"/>
      <c r="L822" s="1"/>
      <c r="M822" s="1"/>
      <c r="N822" s="1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220"/>
      <c r="J823" s="1"/>
      <c r="K823" s="1"/>
      <c r="L823" s="1"/>
      <c r="M823" s="1"/>
      <c r="N823" s="1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220"/>
      <c r="J824" s="1"/>
      <c r="K824" s="1"/>
      <c r="L824" s="1"/>
      <c r="M824" s="1"/>
      <c r="N824" s="1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220"/>
      <c r="J825" s="1"/>
      <c r="K825" s="1"/>
      <c r="L825" s="1"/>
      <c r="M825" s="1"/>
      <c r="N825" s="1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220"/>
      <c r="J826" s="1"/>
      <c r="K826" s="1"/>
      <c r="L826" s="1"/>
      <c r="M826" s="1"/>
      <c r="N826" s="1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220"/>
      <c r="J827" s="1"/>
      <c r="K827" s="1"/>
      <c r="L827" s="1"/>
      <c r="M827" s="1"/>
      <c r="N827" s="1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220"/>
      <c r="J828" s="1"/>
      <c r="K828" s="1"/>
      <c r="L828" s="1"/>
      <c r="M828" s="1"/>
      <c r="N828" s="1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220"/>
      <c r="J829" s="1"/>
      <c r="K829" s="1"/>
      <c r="L829" s="1"/>
      <c r="M829" s="1"/>
      <c r="N829" s="1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220"/>
      <c r="J830" s="1"/>
      <c r="K830" s="1"/>
      <c r="L830" s="1"/>
      <c r="M830" s="1"/>
      <c r="N830" s="1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220"/>
      <c r="J831" s="1"/>
      <c r="K831" s="1"/>
      <c r="L831" s="1"/>
      <c r="M831" s="1"/>
      <c r="N831" s="1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220"/>
      <c r="J832" s="1"/>
      <c r="K832" s="1"/>
      <c r="L832" s="1"/>
      <c r="M832" s="1"/>
      <c r="N832" s="1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220"/>
      <c r="J833" s="1"/>
      <c r="K833" s="1"/>
      <c r="L833" s="1"/>
      <c r="M833" s="1"/>
      <c r="N833" s="1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220"/>
      <c r="J834" s="1"/>
      <c r="K834" s="1"/>
      <c r="L834" s="1"/>
      <c r="M834" s="1"/>
      <c r="N834" s="1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220"/>
      <c r="J835" s="1"/>
      <c r="K835" s="1"/>
      <c r="L835" s="1"/>
      <c r="M835" s="1"/>
      <c r="N835" s="1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220"/>
      <c r="J836" s="1"/>
      <c r="K836" s="1"/>
      <c r="L836" s="1"/>
      <c r="M836" s="1"/>
      <c r="N836" s="1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220"/>
      <c r="J837" s="1"/>
      <c r="K837" s="1"/>
      <c r="L837" s="1"/>
      <c r="M837" s="1"/>
      <c r="N837" s="1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220"/>
      <c r="J838" s="1"/>
      <c r="K838" s="1"/>
      <c r="L838" s="1"/>
      <c r="M838" s="1"/>
      <c r="N838" s="1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220"/>
      <c r="J839" s="1"/>
      <c r="K839" s="1"/>
      <c r="L839" s="1"/>
      <c r="M839" s="1"/>
      <c r="N839" s="1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220"/>
      <c r="J840" s="1"/>
      <c r="K840" s="1"/>
      <c r="L840" s="1"/>
      <c r="M840" s="1"/>
      <c r="N840" s="1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220"/>
      <c r="J841" s="1"/>
      <c r="K841" s="1"/>
      <c r="L841" s="1"/>
      <c r="M841" s="1"/>
      <c r="N841" s="1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220"/>
      <c r="J842" s="1"/>
      <c r="K842" s="1"/>
      <c r="L842" s="1"/>
      <c r="M842" s="1"/>
      <c r="N842" s="1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220"/>
      <c r="J843" s="1"/>
      <c r="K843" s="1"/>
      <c r="L843" s="1"/>
      <c r="M843" s="1"/>
      <c r="N843" s="1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220"/>
      <c r="J844" s="1"/>
      <c r="K844" s="1"/>
      <c r="L844" s="1"/>
      <c r="M844" s="1"/>
      <c r="N844" s="1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220"/>
      <c r="J845" s="1"/>
      <c r="K845" s="1"/>
      <c r="L845" s="1"/>
      <c r="M845" s="1"/>
      <c r="N845" s="1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220"/>
      <c r="J846" s="1"/>
      <c r="K846" s="1"/>
      <c r="L846" s="1"/>
      <c r="M846" s="1"/>
      <c r="N846" s="1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220"/>
      <c r="J847" s="1"/>
      <c r="K847" s="1"/>
      <c r="L847" s="1"/>
      <c r="M847" s="1"/>
      <c r="N847" s="1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220"/>
      <c r="J848" s="1"/>
      <c r="K848" s="1"/>
      <c r="L848" s="1"/>
      <c r="M848" s="1"/>
      <c r="N848" s="1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220"/>
      <c r="J849" s="1"/>
      <c r="K849" s="1"/>
      <c r="L849" s="1"/>
      <c r="M849" s="1"/>
      <c r="N849" s="1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220"/>
      <c r="J850" s="1"/>
      <c r="K850" s="1"/>
      <c r="L850" s="1"/>
      <c r="M850" s="1"/>
      <c r="N850" s="1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220"/>
      <c r="J851" s="1"/>
      <c r="K851" s="1"/>
      <c r="L851" s="1"/>
      <c r="M851" s="1"/>
      <c r="N851" s="1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220"/>
      <c r="J852" s="1"/>
      <c r="K852" s="1"/>
      <c r="L852" s="1"/>
      <c r="M852" s="1"/>
      <c r="N852" s="1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220"/>
      <c r="J853" s="1"/>
      <c r="K853" s="1"/>
      <c r="L853" s="1"/>
      <c r="M853" s="1"/>
      <c r="N853" s="1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220"/>
      <c r="J854" s="1"/>
      <c r="K854" s="1"/>
      <c r="L854" s="1"/>
      <c r="M854" s="1"/>
      <c r="N854" s="1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220"/>
      <c r="J855" s="1"/>
      <c r="K855" s="1"/>
      <c r="L855" s="1"/>
      <c r="M855" s="1"/>
      <c r="N855" s="1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220"/>
      <c r="J856" s="1"/>
      <c r="K856" s="1"/>
      <c r="L856" s="1"/>
      <c r="M856" s="1"/>
      <c r="N856" s="1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220"/>
      <c r="J857" s="1"/>
      <c r="K857" s="1"/>
      <c r="L857" s="1"/>
      <c r="M857" s="1"/>
      <c r="N857" s="1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220"/>
      <c r="J858" s="1"/>
      <c r="K858" s="1"/>
      <c r="L858" s="1"/>
      <c r="M858" s="1"/>
      <c r="N858" s="1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220"/>
      <c r="J859" s="1"/>
      <c r="K859" s="1"/>
      <c r="L859" s="1"/>
      <c r="M859" s="1"/>
      <c r="N859" s="1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220"/>
      <c r="J860" s="1"/>
      <c r="K860" s="1"/>
      <c r="L860" s="1"/>
      <c r="M860" s="1"/>
      <c r="N860" s="1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220"/>
      <c r="J861" s="1"/>
      <c r="K861" s="1"/>
      <c r="L861" s="1"/>
      <c r="M861" s="1"/>
      <c r="N861" s="1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220"/>
      <c r="J862" s="1"/>
      <c r="K862" s="1"/>
      <c r="L862" s="1"/>
      <c r="M862" s="1"/>
      <c r="N862" s="1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220"/>
      <c r="J863" s="1"/>
      <c r="K863" s="1"/>
      <c r="L863" s="1"/>
      <c r="M863" s="1"/>
      <c r="N863" s="1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220"/>
      <c r="J864" s="1"/>
      <c r="K864" s="1"/>
      <c r="L864" s="1"/>
      <c r="M864" s="1"/>
      <c r="N864" s="1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220"/>
      <c r="J865" s="1"/>
      <c r="K865" s="1"/>
      <c r="L865" s="1"/>
      <c r="M865" s="1"/>
      <c r="N865" s="1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220"/>
      <c r="J866" s="1"/>
      <c r="K866" s="1"/>
      <c r="L866" s="1"/>
      <c r="M866" s="1"/>
      <c r="N866" s="1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220"/>
      <c r="J867" s="1"/>
      <c r="K867" s="1"/>
      <c r="L867" s="1"/>
      <c r="M867" s="1"/>
      <c r="N867" s="1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220"/>
      <c r="J868" s="1"/>
      <c r="K868" s="1"/>
      <c r="L868" s="1"/>
      <c r="M868" s="1"/>
      <c r="N868" s="1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220"/>
      <c r="J869" s="1"/>
      <c r="K869" s="1"/>
      <c r="L869" s="1"/>
      <c r="M869" s="1"/>
      <c r="N869" s="1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220"/>
      <c r="J870" s="1"/>
      <c r="K870" s="1"/>
      <c r="L870" s="1"/>
      <c r="M870" s="1"/>
      <c r="N870" s="1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220"/>
      <c r="J871" s="1"/>
      <c r="K871" s="1"/>
      <c r="L871" s="1"/>
      <c r="M871" s="1"/>
      <c r="N871" s="1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220"/>
      <c r="J872" s="1"/>
      <c r="K872" s="1"/>
      <c r="L872" s="1"/>
      <c r="M872" s="1"/>
      <c r="N872" s="1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220"/>
      <c r="J873" s="1"/>
      <c r="K873" s="1"/>
      <c r="L873" s="1"/>
      <c r="M873" s="1"/>
      <c r="N873" s="1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220"/>
      <c r="J874" s="1"/>
      <c r="K874" s="1"/>
      <c r="L874" s="1"/>
      <c r="M874" s="1"/>
      <c r="N874" s="1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220"/>
      <c r="J875" s="1"/>
      <c r="K875" s="1"/>
      <c r="L875" s="1"/>
      <c r="M875" s="1"/>
      <c r="N875" s="1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220"/>
      <c r="J876" s="1"/>
      <c r="K876" s="1"/>
      <c r="L876" s="1"/>
      <c r="M876" s="1"/>
      <c r="N876" s="1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220"/>
      <c r="J877" s="1"/>
      <c r="K877" s="1"/>
      <c r="L877" s="1"/>
      <c r="M877" s="1"/>
      <c r="N877" s="1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220"/>
      <c r="J878" s="1"/>
      <c r="K878" s="1"/>
      <c r="L878" s="1"/>
      <c r="M878" s="1"/>
      <c r="N878" s="1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220"/>
      <c r="J879" s="1"/>
      <c r="K879" s="1"/>
      <c r="L879" s="1"/>
      <c r="M879" s="1"/>
      <c r="N879" s="1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220"/>
      <c r="J880" s="1"/>
      <c r="K880" s="1"/>
      <c r="L880" s="1"/>
      <c r="M880" s="1"/>
      <c r="N880" s="1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220"/>
      <c r="J881" s="1"/>
      <c r="K881" s="1"/>
      <c r="L881" s="1"/>
      <c r="M881" s="1"/>
      <c r="N881" s="1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220"/>
      <c r="J882" s="1"/>
      <c r="K882" s="1"/>
      <c r="L882" s="1"/>
      <c r="M882" s="1"/>
      <c r="N882" s="1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220"/>
      <c r="J883" s="1"/>
      <c r="K883" s="1"/>
      <c r="L883" s="1"/>
      <c r="M883" s="1"/>
      <c r="N883" s="1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220"/>
      <c r="J884" s="1"/>
      <c r="K884" s="1"/>
      <c r="L884" s="1"/>
      <c r="M884" s="1"/>
      <c r="N884" s="1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220"/>
      <c r="J885" s="1"/>
      <c r="K885" s="1"/>
      <c r="L885" s="1"/>
      <c r="M885" s="1"/>
      <c r="N885" s="1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220"/>
      <c r="J886" s="1"/>
      <c r="K886" s="1"/>
      <c r="L886" s="1"/>
      <c r="M886" s="1"/>
      <c r="N886" s="1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220"/>
      <c r="J887" s="1"/>
      <c r="K887" s="1"/>
      <c r="L887" s="1"/>
      <c r="M887" s="1"/>
      <c r="N887" s="1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220"/>
      <c r="J888" s="1"/>
      <c r="K888" s="1"/>
      <c r="L888" s="1"/>
      <c r="M888" s="1"/>
      <c r="N888" s="1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220"/>
      <c r="J889" s="1"/>
      <c r="K889" s="1"/>
      <c r="L889" s="1"/>
      <c r="M889" s="1"/>
      <c r="N889" s="1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220"/>
      <c r="J890" s="1"/>
      <c r="K890" s="1"/>
      <c r="L890" s="1"/>
      <c r="M890" s="1"/>
      <c r="N890" s="1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220"/>
      <c r="J891" s="1"/>
      <c r="K891" s="1"/>
      <c r="L891" s="1"/>
      <c r="M891" s="1"/>
      <c r="N891" s="1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220"/>
      <c r="J892" s="1"/>
      <c r="K892" s="1"/>
      <c r="L892" s="1"/>
      <c r="M892" s="1"/>
      <c r="N892" s="1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220"/>
      <c r="J893" s="1"/>
      <c r="K893" s="1"/>
      <c r="L893" s="1"/>
      <c r="M893" s="1"/>
      <c r="N893" s="1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220"/>
      <c r="J894" s="1"/>
      <c r="K894" s="1"/>
      <c r="L894" s="1"/>
      <c r="M894" s="1"/>
      <c r="N894" s="1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220"/>
      <c r="J895" s="1"/>
      <c r="K895" s="1"/>
      <c r="L895" s="1"/>
      <c r="M895" s="1"/>
      <c r="N895" s="1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220"/>
      <c r="J896" s="1"/>
      <c r="K896" s="1"/>
      <c r="L896" s="1"/>
      <c r="M896" s="1"/>
      <c r="N896" s="1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220"/>
      <c r="J897" s="1"/>
      <c r="K897" s="1"/>
      <c r="L897" s="1"/>
      <c r="M897" s="1"/>
      <c r="N897" s="1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220"/>
      <c r="J898" s="1"/>
      <c r="K898" s="1"/>
      <c r="L898" s="1"/>
      <c r="M898" s="1"/>
      <c r="N898" s="1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220"/>
      <c r="J899" s="1"/>
      <c r="K899" s="1"/>
      <c r="L899" s="1"/>
      <c r="M899" s="1"/>
      <c r="N899" s="1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220"/>
      <c r="J900" s="1"/>
      <c r="K900" s="1"/>
      <c r="L900" s="1"/>
      <c r="M900" s="1"/>
      <c r="N900" s="1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220"/>
      <c r="J901" s="1"/>
      <c r="K901" s="1"/>
      <c r="L901" s="1"/>
      <c r="M901" s="1"/>
      <c r="N901" s="1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220"/>
      <c r="J902" s="1"/>
      <c r="K902" s="1"/>
      <c r="L902" s="1"/>
      <c r="M902" s="1"/>
      <c r="N902" s="1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220"/>
      <c r="J903" s="1"/>
      <c r="K903" s="1"/>
      <c r="L903" s="1"/>
      <c r="M903" s="1"/>
      <c r="N903" s="1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220"/>
      <c r="J904" s="1"/>
      <c r="K904" s="1"/>
      <c r="L904" s="1"/>
      <c r="M904" s="1"/>
      <c r="N904" s="1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220"/>
      <c r="J905" s="1"/>
      <c r="K905" s="1"/>
      <c r="L905" s="1"/>
      <c r="M905" s="1"/>
      <c r="N905" s="1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220"/>
      <c r="J906" s="1"/>
      <c r="K906" s="1"/>
      <c r="L906" s="1"/>
      <c r="M906" s="1"/>
      <c r="N906" s="1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220"/>
      <c r="J907" s="1"/>
      <c r="K907" s="1"/>
      <c r="L907" s="1"/>
      <c r="M907" s="1"/>
      <c r="N907" s="1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220"/>
      <c r="J908" s="1"/>
      <c r="K908" s="1"/>
      <c r="L908" s="1"/>
      <c r="M908" s="1"/>
      <c r="N908" s="1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220"/>
      <c r="J909" s="1"/>
      <c r="K909" s="1"/>
      <c r="L909" s="1"/>
      <c r="M909" s="1"/>
      <c r="N909" s="1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220"/>
      <c r="J910" s="1"/>
      <c r="K910" s="1"/>
      <c r="L910" s="1"/>
      <c r="M910" s="1"/>
      <c r="N910" s="1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220"/>
      <c r="J911" s="1"/>
      <c r="K911" s="1"/>
      <c r="L911" s="1"/>
      <c r="M911" s="1"/>
      <c r="N911" s="1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220"/>
      <c r="J912" s="1"/>
      <c r="K912" s="1"/>
      <c r="L912" s="1"/>
      <c r="M912" s="1"/>
      <c r="N912" s="1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220"/>
      <c r="J913" s="1"/>
      <c r="K913" s="1"/>
      <c r="L913" s="1"/>
      <c r="M913" s="1"/>
      <c r="N913" s="1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220"/>
      <c r="J914" s="1"/>
      <c r="K914" s="1"/>
      <c r="L914" s="1"/>
      <c r="M914" s="1"/>
      <c r="N914" s="1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220"/>
      <c r="J915" s="1"/>
      <c r="K915" s="1"/>
      <c r="L915" s="1"/>
      <c r="M915" s="1"/>
      <c r="N915" s="1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220"/>
      <c r="J916" s="1"/>
      <c r="K916" s="1"/>
      <c r="L916" s="1"/>
      <c r="M916" s="1"/>
      <c r="N916" s="1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220"/>
      <c r="J917" s="1"/>
      <c r="K917" s="1"/>
      <c r="L917" s="1"/>
      <c r="M917" s="1"/>
      <c r="N917" s="1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220"/>
      <c r="J918" s="1"/>
      <c r="K918" s="1"/>
      <c r="L918" s="1"/>
      <c r="M918" s="1"/>
      <c r="N918" s="1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220"/>
      <c r="J919" s="1"/>
      <c r="K919" s="1"/>
      <c r="L919" s="1"/>
      <c r="M919" s="1"/>
      <c r="N919" s="1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220"/>
      <c r="J920" s="1"/>
      <c r="K920" s="1"/>
      <c r="L920" s="1"/>
      <c r="M920" s="1"/>
      <c r="N920" s="1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220"/>
      <c r="J921" s="1"/>
      <c r="K921" s="1"/>
      <c r="L921" s="1"/>
      <c r="M921" s="1"/>
      <c r="N921" s="1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220"/>
      <c r="J922" s="1"/>
      <c r="K922" s="1"/>
      <c r="L922" s="1"/>
      <c r="M922" s="1"/>
      <c r="N922" s="1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220"/>
      <c r="J923" s="1"/>
      <c r="K923" s="1"/>
      <c r="L923" s="1"/>
      <c r="M923" s="1"/>
      <c r="N923" s="1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220"/>
      <c r="J924" s="1"/>
      <c r="K924" s="1"/>
      <c r="L924" s="1"/>
      <c r="M924" s="1"/>
      <c r="N924" s="1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220"/>
      <c r="J925" s="1"/>
      <c r="K925" s="1"/>
      <c r="L925" s="1"/>
      <c r="M925" s="1"/>
      <c r="N925" s="1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220"/>
      <c r="J926" s="1"/>
      <c r="K926" s="1"/>
      <c r="L926" s="1"/>
      <c r="M926" s="1"/>
      <c r="N926" s="1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220"/>
      <c r="J927" s="1"/>
      <c r="K927" s="1"/>
      <c r="L927" s="1"/>
      <c r="M927" s="1"/>
      <c r="N927" s="1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220"/>
      <c r="J928" s="1"/>
      <c r="K928" s="1"/>
      <c r="L928" s="1"/>
      <c r="M928" s="1"/>
      <c r="N928" s="1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220"/>
      <c r="J929" s="1"/>
      <c r="K929" s="1"/>
      <c r="L929" s="1"/>
      <c r="M929" s="1"/>
      <c r="N929" s="1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220"/>
      <c r="J930" s="1"/>
      <c r="K930" s="1"/>
      <c r="L930" s="1"/>
      <c r="M930" s="1"/>
      <c r="N930" s="1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220"/>
      <c r="J931" s="1"/>
      <c r="K931" s="1"/>
      <c r="L931" s="1"/>
      <c r="M931" s="1"/>
      <c r="N931" s="1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220"/>
      <c r="J932" s="1"/>
      <c r="K932" s="1"/>
      <c r="L932" s="1"/>
      <c r="M932" s="1"/>
      <c r="N932" s="1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220"/>
      <c r="J933" s="1"/>
      <c r="K933" s="1"/>
      <c r="L933" s="1"/>
      <c r="M933" s="1"/>
      <c r="N933" s="1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220"/>
      <c r="J934" s="1"/>
      <c r="K934" s="1"/>
      <c r="L934" s="1"/>
      <c r="M934" s="1"/>
      <c r="N934" s="1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220"/>
      <c r="J935" s="1"/>
      <c r="K935" s="1"/>
      <c r="L935" s="1"/>
      <c r="M935" s="1"/>
      <c r="N935" s="1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220"/>
      <c r="J936" s="1"/>
      <c r="K936" s="1"/>
      <c r="L936" s="1"/>
      <c r="M936" s="1"/>
      <c r="N936" s="1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220"/>
      <c r="J937" s="1"/>
      <c r="K937" s="1"/>
      <c r="L937" s="1"/>
      <c r="M937" s="1"/>
      <c r="N937" s="1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220"/>
      <c r="J938" s="1"/>
      <c r="K938" s="1"/>
      <c r="L938" s="1"/>
      <c r="M938" s="1"/>
      <c r="N938" s="1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220"/>
      <c r="J939" s="1"/>
      <c r="K939" s="1"/>
      <c r="L939" s="1"/>
      <c r="M939" s="1"/>
      <c r="N939" s="1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220"/>
      <c r="J940" s="1"/>
      <c r="K940" s="1"/>
      <c r="L940" s="1"/>
      <c r="M940" s="1"/>
      <c r="N940" s="1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220"/>
      <c r="J941" s="1"/>
      <c r="K941" s="1"/>
      <c r="L941" s="1"/>
      <c r="M941" s="1"/>
      <c r="N941" s="1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220"/>
      <c r="J942" s="1"/>
      <c r="K942" s="1"/>
      <c r="L942" s="1"/>
      <c r="M942" s="1"/>
      <c r="N942" s="1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220"/>
      <c r="J943" s="1"/>
      <c r="K943" s="1"/>
      <c r="L943" s="1"/>
      <c r="M943" s="1"/>
      <c r="N943" s="1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220"/>
      <c r="J944" s="1"/>
      <c r="K944" s="1"/>
      <c r="L944" s="1"/>
      <c r="M944" s="1"/>
      <c r="N944" s="1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220"/>
      <c r="J945" s="1"/>
      <c r="K945" s="1"/>
      <c r="L945" s="1"/>
      <c r="M945" s="1"/>
      <c r="N945" s="1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220"/>
      <c r="J946" s="1"/>
      <c r="K946" s="1"/>
      <c r="L946" s="1"/>
      <c r="M946" s="1"/>
      <c r="N946" s="1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220"/>
      <c r="J947" s="1"/>
      <c r="K947" s="1"/>
      <c r="L947" s="1"/>
      <c r="M947" s="1"/>
      <c r="N947" s="1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220"/>
      <c r="J948" s="1"/>
      <c r="K948" s="1"/>
      <c r="L948" s="1"/>
      <c r="M948" s="1"/>
      <c r="N948" s="1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220"/>
      <c r="J949" s="1"/>
      <c r="K949" s="1"/>
      <c r="L949" s="1"/>
      <c r="M949" s="1"/>
      <c r="N949" s="1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220"/>
      <c r="J950" s="1"/>
      <c r="K950" s="1"/>
      <c r="L950" s="1"/>
      <c r="M950" s="1"/>
      <c r="N950" s="1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220"/>
      <c r="J951" s="1"/>
      <c r="K951" s="1"/>
      <c r="L951" s="1"/>
      <c r="M951" s="1"/>
      <c r="N951" s="1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220"/>
      <c r="J952" s="1"/>
      <c r="K952" s="1"/>
      <c r="L952" s="1"/>
      <c r="M952" s="1"/>
      <c r="N952" s="1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220"/>
      <c r="J953" s="1"/>
      <c r="K953" s="1"/>
      <c r="L953" s="1"/>
      <c r="M953" s="1"/>
      <c r="N953" s="1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220"/>
      <c r="J954" s="1"/>
      <c r="K954" s="1"/>
      <c r="L954" s="1"/>
      <c r="M954" s="1"/>
      <c r="N954" s="1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220"/>
      <c r="J955" s="1"/>
      <c r="K955" s="1"/>
      <c r="L955" s="1"/>
      <c r="M955" s="1"/>
      <c r="N955" s="1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220"/>
      <c r="J956" s="1"/>
      <c r="K956" s="1"/>
      <c r="L956" s="1"/>
      <c r="M956" s="1"/>
      <c r="N956" s="1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220"/>
      <c r="J957" s="1"/>
      <c r="K957" s="1"/>
      <c r="L957" s="1"/>
      <c r="M957" s="1"/>
      <c r="N957" s="1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220"/>
      <c r="J958" s="1"/>
      <c r="K958" s="1"/>
      <c r="L958" s="1"/>
      <c r="M958" s="1"/>
      <c r="N958" s="1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220"/>
      <c r="J959" s="1"/>
      <c r="K959" s="1"/>
      <c r="L959" s="1"/>
      <c r="M959" s="1"/>
      <c r="N959" s="1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220"/>
      <c r="J960" s="1"/>
      <c r="K960" s="1"/>
      <c r="L960" s="1"/>
      <c r="M960" s="1"/>
      <c r="N960" s="1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220"/>
      <c r="J961" s="1"/>
      <c r="K961" s="1"/>
      <c r="L961" s="1"/>
      <c r="M961" s="1"/>
      <c r="N961" s="1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220"/>
      <c r="J962" s="1"/>
      <c r="K962" s="1"/>
      <c r="L962" s="1"/>
      <c r="M962" s="1"/>
      <c r="N962" s="1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220"/>
      <c r="J963" s="1"/>
      <c r="K963" s="1"/>
      <c r="L963" s="1"/>
      <c r="M963" s="1"/>
      <c r="N963" s="1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220"/>
      <c r="J964" s="1"/>
      <c r="K964" s="1"/>
      <c r="L964" s="1"/>
      <c r="M964" s="1"/>
      <c r="N964" s="1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220"/>
      <c r="J965" s="1"/>
      <c r="K965" s="1"/>
      <c r="L965" s="1"/>
      <c r="M965" s="1"/>
      <c r="N965" s="1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220"/>
      <c r="J966" s="1"/>
      <c r="K966" s="1"/>
      <c r="L966" s="1"/>
      <c r="M966" s="1"/>
      <c r="N966" s="1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220"/>
      <c r="J967" s="1"/>
      <c r="K967" s="1"/>
      <c r="L967" s="1"/>
      <c r="M967" s="1"/>
      <c r="N967" s="1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220"/>
      <c r="J968" s="1"/>
      <c r="K968" s="1"/>
      <c r="L968" s="1"/>
      <c r="M968" s="1"/>
      <c r="N968" s="1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220"/>
      <c r="J969" s="1"/>
      <c r="K969" s="1"/>
      <c r="L969" s="1"/>
      <c r="M969" s="1"/>
      <c r="N969" s="1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220"/>
      <c r="J970" s="1"/>
      <c r="K970" s="1"/>
      <c r="L970" s="1"/>
      <c r="M970" s="1"/>
      <c r="N970" s="1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220"/>
      <c r="J971" s="1"/>
      <c r="K971" s="1"/>
      <c r="L971" s="1"/>
      <c r="M971" s="1"/>
      <c r="N971" s="1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220"/>
      <c r="J972" s="1"/>
      <c r="K972" s="1"/>
      <c r="L972" s="1"/>
      <c r="M972" s="1"/>
      <c r="N972" s="1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220"/>
      <c r="J973" s="1"/>
      <c r="K973" s="1"/>
      <c r="L973" s="1"/>
      <c r="M973" s="1"/>
      <c r="N973" s="1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220"/>
      <c r="J974" s="1"/>
      <c r="K974" s="1"/>
      <c r="L974" s="1"/>
      <c r="M974" s="1"/>
      <c r="N974" s="1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220"/>
      <c r="J975" s="1"/>
      <c r="K975" s="1"/>
      <c r="L975" s="1"/>
      <c r="M975" s="1"/>
      <c r="N975" s="1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220"/>
      <c r="J976" s="1"/>
      <c r="K976" s="1"/>
      <c r="L976" s="1"/>
      <c r="M976" s="1"/>
      <c r="N976" s="1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220"/>
      <c r="J977" s="1"/>
      <c r="K977" s="1"/>
      <c r="L977" s="1"/>
      <c r="M977" s="1"/>
      <c r="N977" s="1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220"/>
      <c r="J978" s="1"/>
      <c r="K978" s="1"/>
      <c r="L978" s="1"/>
      <c r="M978" s="1"/>
      <c r="N978" s="1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220"/>
      <c r="J979" s="1"/>
      <c r="K979" s="1"/>
      <c r="L979" s="1"/>
      <c r="M979" s="1"/>
      <c r="N979" s="1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220"/>
      <c r="J980" s="1"/>
      <c r="K980" s="1"/>
      <c r="L980" s="1"/>
      <c r="M980" s="1"/>
      <c r="N980" s="1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220"/>
      <c r="J981" s="1"/>
      <c r="K981" s="1"/>
      <c r="L981" s="1"/>
      <c r="M981" s="1"/>
      <c r="N981" s="1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220"/>
      <c r="J982" s="1"/>
      <c r="K982" s="1"/>
      <c r="L982" s="1"/>
      <c r="M982" s="1"/>
      <c r="N982" s="1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220"/>
      <c r="J983" s="1"/>
      <c r="K983" s="1"/>
      <c r="L983" s="1"/>
      <c r="M983" s="1"/>
      <c r="N983" s="1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220"/>
      <c r="J984" s="1"/>
      <c r="K984" s="1"/>
      <c r="L984" s="1"/>
      <c r="M984" s="1"/>
      <c r="N984" s="1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220"/>
      <c r="J985" s="1"/>
      <c r="K985" s="1"/>
      <c r="L985" s="1"/>
      <c r="M985" s="1"/>
      <c r="N985" s="1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220"/>
      <c r="J986" s="1"/>
      <c r="K986" s="1"/>
      <c r="L986" s="1"/>
      <c r="M986" s="1"/>
      <c r="N986" s="1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220"/>
      <c r="J987" s="1"/>
      <c r="K987" s="1"/>
      <c r="L987" s="1"/>
      <c r="M987" s="1"/>
      <c r="N987" s="1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220"/>
      <c r="J988" s="1"/>
      <c r="K988" s="1"/>
      <c r="L988" s="1"/>
      <c r="M988" s="1"/>
      <c r="N988" s="1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220"/>
      <c r="J989" s="1"/>
      <c r="K989" s="1"/>
      <c r="L989" s="1"/>
      <c r="M989" s="1"/>
      <c r="N989" s="1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220"/>
      <c r="J990" s="1"/>
      <c r="K990" s="1"/>
      <c r="L990" s="1"/>
      <c r="M990" s="1"/>
      <c r="N990" s="1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220"/>
      <c r="J991" s="1"/>
      <c r="K991" s="1"/>
      <c r="L991" s="1"/>
      <c r="M991" s="1"/>
      <c r="N991" s="1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220"/>
      <c r="J992" s="1"/>
      <c r="K992" s="1"/>
      <c r="L992" s="1"/>
      <c r="M992" s="1"/>
      <c r="N992" s="1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220"/>
      <c r="J993" s="1"/>
      <c r="K993" s="1"/>
      <c r="L993" s="1"/>
      <c r="M993" s="1"/>
      <c r="N993" s="1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220"/>
      <c r="J994" s="1"/>
      <c r="K994" s="1"/>
      <c r="L994" s="1"/>
      <c r="M994" s="1"/>
      <c r="N994" s="1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220"/>
      <c r="J995" s="1"/>
      <c r="K995" s="1"/>
      <c r="L995" s="1"/>
      <c r="M995" s="1"/>
      <c r="N995" s="1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220"/>
      <c r="J996" s="1"/>
      <c r="K996" s="1"/>
      <c r="L996" s="1"/>
      <c r="M996" s="1"/>
      <c r="N996" s="1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220"/>
      <c r="J997" s="1"/>
      <c r="K997" s="1"/>
      <c r="L997" s="1"/>
      <c r="M997" s="1"/>
      <c r="N997" s="1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220"/>
      <c r="J998" s="1"/>
      <c r="K998" s="1"/>
      <c r="L998" s="1"/>
      <c r="M998" s="1"/>
      <c r="N998" s="1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220"/>
      <c r="J999" s="1"/>
      <c r="K999" s="1"/>
      <c r="L999" s="1"/>
      <c r="M999" s="1"/>
      <c r="N999" s="1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220"/>
      <c r="J1000" s="1"/>
      <c r="K1000" s="1"/>
      <c r="L1000" s="1"/>
      <c r="M1000" s="1"/>
      <c r="N1000" s="1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220"/>
      <c r="J1001" s="1"/>
      <c r="K1001" s="1"/>
      <c r="L1001" s="1"/>
      <c r="M1001" s="1"/>
      <c r="N1001" s="1"/>
      <c r="O1001" s="3"/>
      <c r="P1001" s="3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220"/>
      <c r="J1002" s="1"/>
      <c r="K1002" s="1"/>
      <c r="L1002" s="1"/>
      <c r="M1002" s="1"/>
      <c r="N1002" s="1"/>
      <c r="O1002" s="3"/>
      <c r="P1002" s="3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220"/>
      <c r="J1003" s="1"/>
      <c r="K1003" s="1"/>
      <c r="L1003" s="1"/>
      <c r="M1003" s="1"/>
      <c r="N1003" s="1"/>
      <c r="O1003" s="3"/>
      <c r="P1003" s="3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220"/>
      <c r="J1004" s="1"/>
      <c r="K1004" s="1"/>
      <c r="L1004" s="1"/>
      <c r="M1004" s="1"/>
      <c r="N1004" s="1"/>
      <c r="O1004" s="3"/>
      <c r="P1004" s="3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220"/>
      <c r="J1005" s="1"/>
      <c r="K1005" s="1"/>
      <c r="L1005" s="1"/>
      <c r="M1005" s="1"/>
      <c r="N1005" s="1"/>
      <c r="O1005" s="3"/>
      <c r="P1005" s="3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220"/>
      <c r="J1006" s="1"/>
      <c r="K1006" s="1"/>
      <c r="L1006" s="1"/>
      <c r="M1006" s="1"/>
      <c r="N1006" s="1"/>
      <c r="O1006" s="3"/>
      <c r="P1006" s="3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220"/>
      <c r="J1007" s="1"/>
      <c r="K1007" s="1"/>
      <c r="L1007" s="1"/>
      <c r="M1007" s="1"/>
      <c r="N1007" s="1"/>
      <c r="O1007" s="3"/>
      <c r="P1007" s="3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220"/>
      <c r="J1008" s="1"/>
      <c r="K1008" s="1"/>
      <c r="L1008" s="1"/>
      <c r="M1008" s="1"/>
      <c r="N1008" s="1"/>
      <c r="O1008" s="3"/>
      <c r="P1008" s="3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220"/>
      <c r="J1009" s="1"/>
      <c r="K1009" s="1"/>
      <c r="L1009" s="1"/>
      <c r="M1009" s="1"/>
      <c r="N1009" s="1"/>
      <c r="O1009" s="3"/>
      <c r="P1009" s="3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220"/>
      <c r="J1010" s="1"/>
      <c r="K1010" s="1"/>
      <c r="L1010" s="1"/>
      <c r="M1010" s="1"/>
      <c r="N1010" s="1"/>
      <c r="O1010" s="3"/>
      <c r="P1010" s="3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220"/>
      <c r="J1011" s="1"/>
      <c r="K1011" s="1"/>
      <c r="L1011" s="1"/>
      <c r="M1011" s="1"/>
      <c r="N1011" s="1"/>
      <c r="O1011" s="3"/>
      <c r="P1011" s="3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220"/>
      <c r="J1012" s="1"/>
      <c r="K1012" s="1"/>
      <c r="L1012" s="1"/>
      <c r="M1012" s="1"/>
      <c r="N1012" s="1"/>
      <c r="O1012" s="3"/>
      <c r="P1012" s="3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220"/>
      <c r="J1013" s="1"/>
      <c r="K1013" s="1"/>
      <c r="L1013" s="1"/>
      <c r="M1013" s="1"/>
      <c r="N1013" s="1"/>
      <c r="O1013" s="3"/>
      <c r="P1013" s="3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220"/>
      <c r="J1014" s="1"/>
      <c r="K1014" s="1"/>
      <c r="L1014" s="1"/>
      <c r="M1014" s="1"/>
      <c r="N1014" s="1"/>
      <c r="O1014" s="3"/>
      <c r="P1014" s="3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220"/>
      <c r="J1015" s="1"/>
      <c r="K1015" s="1"/>
      <c r="L1015" s="1"/>
      <c r="M1015" s="1"/>
      <c r="N1015" s="1"/>
      <c r="O1015" s="3"/>
      <c r="P1015" s="3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220"/>
      <c r="J1016" s="1"/>
      <c r="K1016" s="1"/>
      <c r="L1016" s="1"/>
      <c r="M1016" s="1"/>
      <c r="N1016" s="1"/>
      <c r="O1016" s="3"/>
      <c r="P1016" s="3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</sheetData>
  <mergeCells count="15">
    <mergeCell ref="J4:J5"/>
    <mergeCell ref="K4:K5"/>
    <mergeCell ref="G36:G37"/>
    <mergeCell ref="H36:H37"/>
    <mergeCell ref="M4:M5"/>
    <mergeCell ref="N4:N5"/>
    <mergeCell ref="Q4:Q5"/>
    <mergeCell ref="T4:T5"/>
    <mergeCell ref="A2:O2"/>
    <mergeCell ref="A4:A5"/>
    <mergeCell ref="C4:C5"/>
    <mergeCell ref="D4:D5"/>
    <mergeCell ref="E4:E5"/>
    <mergeCell ref="F4:F5"/>
    <mergeCell ref="H4:H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86"/>
    <col customWidth="1" min="2" max="2" width="11.0"/>
    <col customWidth="1" min="3" max="3" width="10.0"/>
    <col customWidth="1" min="4" max="4" width="8.71"/>
    <col customWidth="1" min="5" max="5" width="80.29"/>
    <col customWidth="1" min="6" max="6" width="32.0"/>
    <col customWidth="1" min="7" max="7" width="25.0"/>
    <col customWidth="1" min="8" max="8" width="30.29"/>
    <col customWidth="1" min="17" max="17" width="17.57"/>
    <col customWidth="1" min="18" max="18" width="33.43"/>
    <col customWidth="1" min="19" max="19" width="43.43"/>
    <col customWidth="1" min="20" max="20" width="2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1"/>
      <c r="R1" s="4" t="s">
        <v>0</v>
      </c>
      <c r="S1" s="4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 t="s">
        <v>272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1"/>
      <c r="R2" s="9" t="s">
        <v>5</v>
      </c>
      <c r="S2" s="9" t="s">
        <v>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3"/>
      <c r="Q3" s="1"/>
      <c r="R3" s="9" t="s">
        <v>7</v>
      </c>
      <c r="S3" s="10" t="s">
        <v>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1" t="s">
        <v>9</v>
      </c>
      <c r="B4" s="12" t="s">
        <v>10</v>
      </c>
      <c r="C4" s="13" t="s">
        <v>11</v>
      </c>
      <c r="D4" s="12" t="s">
        <v>12</v>
      </c>
      <c r="E4" s="14" t="s">
        <v>13</v>
      </c>
      <c r="F4" s="15" t="s">
        <v>14</v>
      </c>
      <c r="G4" s="16" t="s">
        <v>15</v>
      </c>
      <c r="H4" s="17" t="s">
        <v>16</v>
      </c>
      <c r="I4" s="19" t="s">
        <v>17</v>
      </c>
      <c r="J4" s="20" t="s">
        <v>18</v>
      </c>
      <c r="K4" s="20" t="s">
        <v>19</v>
      </c>
      <c r="L4" s="22" t="s">
        <v>20</v>
      </c>
      <c r="M4" s="23" t="s">
        <v>21</v>
      </c>
      <c r="N4" s="20" t="s">
        <v>22</v>
      </c>
      <c r="O4" s="25" t="s">
        <v>20</v>
      </c>
      <c r="P4" s="26" t="s">
        <v>20</v>
      </c>
      <c r="Q4" s="27" t="s">
        <v>23</v>
      </c>
      <c r="R4" s="14" t="s">
        <v>24</v>
      </c>
      <c r="S4" s="14" t="s">
        <v>25</v>
      </c>
      <c r="T4" s="14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28"/>
      <c r="B5" s="29" t="s">
        <v>11</v>
      </c>
      <c r="C5" s="30"/>
      <c r="D5" s="31"/>
      <c r="E5" s="31"/>
      <c r="F5" s="28"/>
      <c r="G5" s="33" t="s">
        <v>27</v>
      </c>
      <c r="H5" s="34"/>
      <c r="I5" s="35" t="s">
        <v>28</v>
      </c>
      <c r="J5" s="31"/>
      <c r="K5" s="31"/>
      <c r="L5" s="36" t="s">
        <v>28</v>
      </c>
      <c r="M5" s="30"/>
      <c r="N5" s="31"/>
      <c r="O5" s="37" t="s">
        <v>29</v>
      </c>
      <c r="P5" s="38" t="s">
        <v>30</v>
      </c>
      <c r="Q5" s="31"/>
      <c r="R5" s="39" t="s">
        <v>31</v>
      </c>
      <c r="S5" s="40" t="s">
        <v>32</v>
      </c>
      <c r="T5" s="3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44">
        <v>1.0</v>
      </c>
      <c r="B6" s="49">
        <v>1.0</v>
      </c>
      <c r="C6" s="49">
        <v>1.0</v>
      </c>
      <c r="D6" s="49">
        <v>3.0</v>
      </c>
      <c r="E6" s="53" t="s">
        <v>277</v>
      </c>
      <c r="F6" s="244"/>
      <c r="G6" s="245"/>
      <c r="H6" s="248" t="s">
        <v>281</v>
      </c>
      <c r="I6" s="55">
        <f t="shared" ref="I6:P6" si="1">SUM(I7:I10)</f>
        <v>76000</v>
      </c>
      <c r="J6" s="104">
        <f t="shared" si="1"/>
        <v>1200</v>
      </c>
      <c r="K6" s="104">
        <f t="shared" si="1"/>
        <v>1200</v>
      </c>
      <c r="L6" s="105">
        <f t="shared" si="1"/>
        <v>76000</v>
      </c>
      <c r="M6" s="104">
        <f t="shared" si="1"/>
        <v>41000</v>
      </c>
      <c r="N6" s="104">
        <f t="shared" si="1"/>
        <v>0</v>
      </c>
      <c r="O6" s="105">
        <f t="shared" si="1"/>
        <v>35000</v>
      </c>
      <c r="P6" s="105">
        <f t="shared" si="1"/>
        <v>76000</v>
      </c>
      <c r="Q6" s="64"/>
      <c r="R6" s="64"/>
      <c r="S6" s="64"/>
      <c r="T6" s="64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250"/>
      <c r="B7" s="251"/>
      <c r="C7" s="251"/>
      <c r="D7" s="251"/>
      <c r="E7" s="74" t="s">
        <v>288</v>
      </c>
      <c r="F7" s="77" t="s">
        <v>289</v>
      </c>
      <c r="G7" s="81" t="s">
        <v>64</v>
      </c>
      <c r="H7" s="50" t="s">
        <v>290</v>
      </c>
      <c r="I7" s="83">
        <v>10000.0</v>
      </c>
      <c r="J7" s="233"/>
      <c r="K7" s="231"/>
      <c r="L7" s="87">
        <f t="shared" ref="L7:L10" si="2">I7-J7+K7</f>
        <v>10000</v>
      </c>
      <c r="M7" s="252"/>
      <c r="N7" s="241"/>
      <c r="O7" s="92">
        <f t="shared" ref="O7:O10" si="3">L7-M7</f>
        <v>10000</v>
      </c>
      <c r="P7" s="92">
        <f t="shared" ref="P7:P10" si="4">L7-N7</f>
        <v>10000</v>
      </c>
      <c r="R7" s="64"/>
      <c r="S7" s="64"/>
      <c r="T7" s="6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250"/>
      <c r="B8" s="251"/>
      <c r="C8" s="251"/>
      <c r="D8" s="251"/>
      <c r="E8" s="74" t="s">
        <v>294</v>
      </c>
      <c r="F8" s="77" t="s">
        <v>295</v>
      </c>
      <c r="G8" s="81">
        <v>80.0</v>
      </c>
      <c r="H8" s="50" t="s">
        <v>296</v>
      </c>
      <c r="I8" s="83">
        <v>25000.0</v>
      </c>
      <c r="J8" s="99">
        <v>1200.0</v>
      </c>
      <c r="K8" s="99"/>
      <c r="L8" s="87">
        <f t="shared" si="2"/>
        <v>23800</v>
      </c>
      <c r="M8" s="95">
        <v>23800.0</v>
      </c>
      <c r="N8" s="95"/>
      <c r="O8" s="92">
        <f t="shared" si="3"/>
        <v>0</v>
      </c>
      <c r="P8" s="92">
        <f t="shared" si="4"/>
        <v>23800</v>
      </c>
      <c r="Q8" s="123" t="s">
        <v>298</v>
      </c>
      <c r="R8" s="64"/>
      <c r="S8" s="64"/>
      <c r="T8" s="64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250"/>
      <c r="B9" s="254"/>
      <c r="C9" s="254"/>
      <c r="D9" s="254"/>
      <c r="E9" s="74" t="s">
        <v>299</v>
      </c>
      <c r="F9" s="77" t="s">
        <v>295</v>
      </c>
      <c r="G9" s="81">
        <v>60.0</v>
      </c>
      <c r="H9" s="50" t="s">
        <v>300</v>
      </c>
      <c r="I9" s="83">
        <v>25000.0</v>
      </c>
      <c r="J9" s="233"/>
      <c r="K9" s="233"/>
      <c r="L9" s="87">
        <f t="shared" si="2"/>
        <v>25000</v>
      </c>
      <c r="M9" s="241"/>
      <c r="N9" s="240"/>
      <c r="O9" s="92">
        <f t="shared" si="3"/>
        <v>25000</v>
      </c>
      <c r="P9" s="92">
        <f t="shared" si="4"/>
        <v>25000</v>
      </c>
      <c r="Q9" s="64"/>
      <c r="R9" s="64"/>
      <c r="S9" s="64"/>
      <c r="T9" s="64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256"/>
      <c r="B10" s="257"/>
      <c r="C10" s="257"/>
      <c r="D10" s="257"/>
      <c r="E10" s="260" t="s">
        <v>303</v>
      </c>
      <c r="F10" s="262" t="s">
        <v>295</v>
      </c>
      <c r="G10" s="264">
        <v>60.0</v>
      </c>
      <c r="H10" s="266" t="s">
        <v>300</v>
      </c>
      <c r="I10" s="267">
        <v>16000.0</v>
      </c>
      <c r="J10" s="231"/>
      <c r="K10" s="233">
        <v>1200.0</v>
      </c>
      <c r="L10" s="87">
        <f t="shared" si="2"/>
        <v>17200</v>
      </c>
      <c r="M10" s="240">
        <v>17200.0</v>
      </c>
      <c r="N10" s="241"/>
      <c r="O10" s="92">
        <f t="shared" si="3"/>
        <v>0</v>
      </c>
      <c r="P10" s="92">
        <f t="shared" si="4"/>
        <v>17200</v>
      </c>
      <c r="Q10" s="123" t="s">
        <v>298</v>
      </c>
      <c r="R10" s="64"/>
      <c r="S10" s="64"/>
      <c r="T10" s="6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44">
        <v>2.0</v>
      </c>
      <c r="B11" s="49">
        <v>1.0</v>
      </c>
      <c r="C11" s="49">
        <v>1.0</v>
      </c>
      <c r="D11" s="49">
        <v>3.0</v>
      </c>
      <c r="E11" s="100" t="s">
        <v>310</v>
      </c>
      <c r="F11" s="271"/>
      <c r="G11" s="245"/>
      <c r="H11" s="273" t="s">
        <v>281</v>
      </c>
      <c r="I11" s="55">
        <f t="shared" ref="I11:P11" si="5">sum(I12:I19)</f>
        <v>85000</v>
      </c>
      <c r="J11" s="104">
        <f t="shared" si="5"/>
        <v>0</v>
      </c>
      <c r="K11" s="104">
        <f t="shared" si="5"/>
        <v>0</v>
      </c>
      <c r="L11" s="105">
        <f t="shared" si="5"/>
        <v>85000</v>
      </c>
      <c r="M11" s="104">
        <f t="shared" si="5"/>
        <v>7935</v>
      </c>
      <c r="N11" s="104">
        <f t="shared" si="5"/>
        <v>7582</v>
      </c>
      <c r="O11" s="105">
        <f t="shared" si="5"/>
        <v>77065</v>
      </c>
      <c r="P11" s="105">
        <f t="shared" si="5"/>
        <v>77418</v>
      </c>
      <c r="Q11" s="64"/>
      <c r="R11" s="64"/>
      <c r="S11" s="64"/>
      <c r="T11" s="64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250"/>
      <c r="B12" s="254"/>
      <c r="C12" s="254"/>
      <c r="D12" s="254"/>
      <c r="E12" s="74" t="s">
        <v>314</v>
      </c>
      <c r="F12" s="77" t="s">
        <v>35</v>
      </c>
      <c r="G12" s="81" t="s">
        <v>64</v>
      </c>
      <c r="H12" s="50" t="s">
        <v>315</v>
      </c>
      <c r="I12" s="83">
        <v>10000.0</v>
      </c>
      <c r="J12" s="231"/>
      <c r="K12" s="231"/>
      <c r="L12" s="113">
        <f t="shared" ref="L12:L14" si="6">I12-J12+K12</f>
        <v>10000</v>
      </c>
      <c r="M12" s="231"/>
      <c r="N12" s="231"/>
      <c r="O12" s="92">
        <f t="shared" ref="O12:O14" si="7">L12-M12</f>
        <v>10000</v>
      </c>
      <c r="P12" s="92">
        <f t="shared" ref="P12:P14" si="8">L12-N12</f>
        <v>10000</v>
      </c>
      <c r="Q12" s="64"/>
      <c r="R12" s="64"/>
      <c r="S12" s="64"/>
      <c r="T12" s="6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250"/>
      <c r="B13" s="254"/>
      <c r="C13" s="254"/>
      <c r="D13" s="254"/>
      <c r="E13" s="74" t="s">
        <v>317</v>
      </c>
      <c r="F13" s="77" t="s">
        <v>35</v>
      </c>
      <c r="G13" s="81" t="s">
        <v>64</v>
      </c>
      <c r="H13" s="50" t="s">
        <v>318</v>
      </c>
      <c r="I13" s="83">
        <v>20000.0</v>
      </c>
      <c r="J13" s="231"/>
      <c r="K13" s="231"/>
      <c r="L13" s="113">
        <f t="shared" si="6"/>
        <v>20000</v>
      </c>
      <c r="M13" s="231"/>
      <c r="N13" s="231"/>
      <c r="O13" s="92">
        <f t="shared" si="7"/>
        <v>20000</v>
      </c>
      <c r="P13" s="92">
        <f t="shared" si="8"/>
        <v>20000</v>
      </c>
      <c r="Q13" s="64"/>
      <c r="R13" s="64"/>
      <c r="S13" s="64"/>
      <c r="T13" s="6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250"/>
      <c r="B14" s="254"/>
      <c r="C14" s="254"/>
      <c r="D14" s="254"/>
      <c r="E14" s="74" t="s">
        <v>322</v>
      </c>
      <c r="F14" s="77" t="s">
        <v>295</v>
      </c>
      <c r="G14" s="81">
        <v>40.0</v>
      </c>
      <c r="H14" s="50" t="s">
        <v>318</v>
      </c>
      <c r="I14" s="83">
        <v>10000.0</v>
      </c>
      <c r="J14" s="231"/>
      <c r="K14" s="231"/>
      <c r="L14" s="113">
        <f t="shared" si="6"/>
        <v>10000</v>
      </c>
      <c r="M14" s="233">
        <v>7935.0</v>
      </c>
      <c r="N14" s="233">
        <v>7582.0</v>
      </c>
      <c r="O14" s="92">
        <f t="shared" si="7"/>
        <v>2065</v>
      </c>
      <c r="P14" s="92">
        <f t="shared" si="8"/>
        <v>2418</v>
      </c>
      <c r="Q14" s="123" t="s">
        <v>324</v>
      </c>
      <c r="R14" s="123" t="s">
        <v>325</v>
      </c>
      <c r="S14" s="64"/>
      <c r="T14" s="6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250"/>
      <c r="B15" s="254"/>
      <c r="C15" s="254"/>
      <c r="D15" s="254"/>
      <c r="E15" s="74"/>
      <c r="F15" s="77"/>
      <c r="G15" s="81"/>
      <c r="H15" s="50"/>
      <c r="I15" s="83"/>
      <c r="J15" s="231"/>
      <c r="K15" s="231"/>
      <c r="L15" s="113"/>
      <c r="M15" s="231"/>
      <c r="N15" s="231"/>
      <c r="O15" s="122"/>
      <c r="P15" s="122"/>
      <c r="Q15" s="123" t="s">
        <v>328</v>
      </c>
      <c r="R15" s="123" t="s">
        <v>325</v>
      </c>
      <c r="S15" s="64"/>
      <c r="T15" s="6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250"/>
      <c r="B16" s="254"/>
      <c r="C16" s="254"/>
      <c r="D16" s="254"/>
      <c r="E16" s="74" t="s">
        <v>330</v>
      </c>
      <c r="F16" s="77" t="s">
        <v>295</v>
      </c>
      <c r="G16" s="81">
        <v>40.0</v>
      </c>
      <c r="H16" s="50" t="s">
        <v>290</v>
      </c>
      <c r="I16" s="83">
        <v>25000.0</v>
      </c>
      <c r="J16" s="231"/>
      <c r="K16" s="231"/>
      <c r="L16" s="113">
        <f t="shared" ref="L16:L19" si="9">I16-J16+K16</f>
        <v>25000</v>
      </c>
      <c r="M16" s="231"/>
      <c r="N16" s="231"/>
      <c r="O16" s="92">
        <f t="shared" ref="O16:O19" si="10">L16-M16</f>
        <v>25000</v>
      </c>
      <c r="P16" s="92">
        <f t="shared" ref="P16:P19" si="11">L16-N16</f>
        <v>25000</v>
      </c>
      <c r="Q16" s="64"/>
      <c r="R16" s="64"/>
      <c r="S16" s="64"/>
      <c r="T16" s="6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250"/>
      <c r="B17" s="254"/>
      <c r="C17" s="254"/>
      <c r="D17" s="254"/>
      <c r="E17" s="74" t="s">
        <v>333</v>
      </c>
      <c r="F17" s="77" t="s">
        <v>295</v>
      </c>
      <c r="G17" s="81">
        <v>40.0</v>
      </c>
      <c r="H17" s="50" t="s">
        <v>318</v>
      </c>
      <c r="I17" s="83">
        <v>10000.0</v>
      </c>
      <c r="J17" s="231"/>
      <c r="K17" s="231"/>
      <c r="L17" s="113">
        <f t="shared" si="9"/>
        <v>10000</v>
      </c>
      <c r="M17" s="231"/>
      <c r="N17" s="231"/>
      <c r="O17" s="92">
        <f t="shared" si="10"/>
        <v>10000</v>
      </c>
      <c r="P17" s="92">
        <f t="shared" si="11"/>
        <v>10000</v>
      </c>
      <c r="Q17" s="64"/>
      <c r="R17" s="64"/>
      <c r="S17" s="64"/>
      <c r="T17" s="64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250"/>
      <c r="B18" s="251"/>
      <c r="C18" s="251"/>
      <c r="D18" s="251"/>
      <c r="E18" s="74" t="s">
        <v>336</v>
      </c>
      <c r="F18" s="77" t="s">
        <v>295</v>
      </c>
      <c r="G18" s="81">
        <v>30.0</v>
      </c>
      <c r="H18" s="50" t="s">
        <v>300</v>
      </c>
      <c r="I18" s="83">
        <v>5000.0</v>
      </c>
      <c r="J18" s="99"/>
      <c r="K18" s="99"/>
      <c r="L18" s="113">
        <f t="shared" si="9"/>
        <v>5000</v>
      </c>
      <c r="M18" s="99"/>
      <c r="N18" s="99"/>
      <c r="O18" s="92">
        <f t="shared" si="10"/>
        <v>5000</v>
      </c>
      <c r="P18" s="92">
        <f t="shared" si="11"/>
        <v>5000</v>
      </c>
      <c r="Q18" s="64"/>
      <c r="R18" s="64"/>
      <c r="S18" s="64"/>
      <c r="T18" s="6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289"/>
      <c r="B19" s="257"/>
      <c r="C19" s="257"/>
      <c r="D19" s="257"/>
      <c r="E19" s="74" t="s">
        <v>341</v>
      </c>
      <c r="F19" s="77" t="s">
        <v>295</v>
      </c>
      <c r="G19" s="81">
        <v>30.0</v>
      </c>
      <c r="H19" s="50" t="s">
        <v>342</v>
      </c>
      <c r="I19" s="83">
        <v>5000.0</v>
      </c>
      <c r="J19" s="231"/>
      <c r="K19" s="231"/>
      <c r="L19" s="113">
        <f t="shared" si="9"/>
        <v>5000</v>
      </c>
      <c r="M19" s="231"/>
      <c r="N19" s="231"/>
      <c r="O19" s="92">
        <f t="shared" si="10"/>
        <v>5000</v>
      </c>
      <c r="P19" s="92">
        <f t="shared" si="11"/>
        <v>5000</v>
      </c>
      <c r="Q19" s="64"/>
      <c r="R19" s="64"/>
      <c r="S19" s="64"/>
      <c r="T19" s="64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44">
        <v>3.0</v>
      </c>
      <c r="B20" s="49">
        <v>1.0</v>
      </c>
      <c r="C20" s="49">
        <v>1.0</v>
      </c>
      <c r="D20" s="49">
        <v>1.0</v>
      </c>
      <c r="E20" s="100" t="s">
        <v>343</v>
      </c>
      <c r="F20" s="292"/>
      <c r="G20" s="169"/>
      <c r="H20" s="273" t="s">
        <v>281</v>
      </c>
      <c r="I20" s="55">
        <f t="shared" ref="I20:P20" si="12">sum(I21:I24)</f>
        <v>158740</v>
      </c>
      <c r="J20" s="104">
        <f t="shared" si="12"/>
        <v>0</v>
      </c>
      <c r="K20" s="104">
        <f t="shared" si="12"/>
        <v>0</v>
      </c>
      <c r="L20" s="105">
        <f t="shared" si="12"/>
        <v>158740</v>
      </c>
      <c r="M20" s="104">
        <f t="shared" si="12"/>
        <v>2650</v>
      </c>
      <c r="N20" s="104">
        <f t="shared" si="12"/>
        <v>1465</v>
      </c>
      <c r="O20" s="105">
        <f t="shared" si="12"/>
        <v>156090</v>
      </c>
      <c r="P20" s="105">
        <f t="shared" si="12"/>
        <v>157275</v>
      </c>
      <c r="Q20" s="64"/>
      <c r="R20" s="64"/>
      <c r="S20" s="64"/>
      <c r="T20" s="6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295"/>
      <c r="B21" s="254"/>
      <c r="C21" s="254"/>
      <c r="D21" s="254"/>
      <c r="E21" s="74" t="s">
        <v>347</v>
      </c>
      <c r="F21" s="77" t="s">
        <v>348</v>
      </c>
      <c r="G21" s="81" t="s">
        <v>64</v>
      </c>
      <c r="H21" s="50" t="s">
        <v>349</v>
      </c>
      <c r="I21" s="83">
        <v>116240.0</v>
      </c>
      <c r="J21" s="231"/>
      <c r="K21" s="231"/>
      <c r="L21" s="113">
        <f t="shared" ref="L21:L22" si="13">I21-J21+K21</f>
        <v>116240</v>
      </c>
      <c r="M21" s="241"/>
      <c r="N21" s="241"/>
      <c r="O21" s="92">
        <f t="shared" ref="O21:O22" si="14">L21-M21</f>
        <v>116240</v>
      </c>
      <c r="P21" s="92">
        <f t="shared" ref="P21:P22" si="15">L21-N21</f>
        <v>116240</v>
      </c>
      <c r="Q21" s="64"/>
      <c r="R21" s="64"/>
      <c r="S21" s="64"/>
      <c r="T21" s="6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295"/>
      <c r="B22" s="254"/>
      <c r="C22" s="254"/>
      <c r="D22" s="254"/>
      <c r="E22" s="74" t="s">
        <v>352</v>
      </c>
      <c r="F22" s="77" t="s">
        <v>353</v>
      </c>
      <c r="G22" s="81" t="s">
        <v>64</v>
      </c>
      <c r="H22" s="50" t="s">
        <v>315</v>
      </c>
      <c r="I22" s="83">
        <v>39500.0</v>
      </c>
      <c r="J22" s="231"/>
      <c r="K22" s="231"/>
      <c r="L22" s="113">
        <f t="shared" si="13"/>
        <v>39500</v>
      </c>
      <c r="M22" s="240">
        <v>2650.0</v>
      </c>
      <c r="N22" s="240">
        <v>1465.0</v>
      </c>
      <c r="O22" s="92">
        <f t="shared" si="14"/>
        <v>36850</v>
      </c>
      <c r="P22" s="92">
        <f t="shared" si="15"/>
        <v>38035</v>
      </c>
      <c r="Q22" s="123" t="s">
        <v>355</v>
      </c>
      <c r="R22" s="123" t="s">
        <v>356</v>
      </c>
      <c r="S22" s="64"/>
      <c r="T22" s="6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295"/>
      <c r="B23" s="254"/>
      <c r="C23" s="254"/>
      <c r="D23" s="254"/>
      <c r="E23" s="74"/>
      <c r="F23" s="77"/>
      <c r="G23" s="81"/>
      <c r="H23" s="50"/>
      <c r="I23" s="83"/>
      <c r="J23" s="231"/>
      <c r="K23" s="231"/>
      <c r="L23" s="113"/>
      <c r="M23" s="241"/>
      <c r="N23" s="241"/>
      <c r="O23" s="122"/>
      <c r="P23" s="122"/>
      <c r="Q23" s="123" t="s">
        <v>360</v>
      </c>
      <c r="R23" s="123" t="s">
        <v>356</v>
      </c>
      <c r="S23" s="64"/>
      <c r="T23" s="6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295"/>
      <c r="B24" s="254"/>
      <c r="C24" s="254"/>
      <c r="D24" s="254"/>
      <c r="E24" s="74" t="s">
        <v>361</v>
      </c>
      <c r="F24" s="77" t="s">
        <v>353</v>
      </c>
      <c r="G24" s="81" t="s">
        <v>64</v>
      </c>
      <c r="H24" s="50" t="s">
        <v>362</v>
      </c>
      <c r="I24" s="83">
        <v>3000.0</v>
      </c>
      <c r="J24" s="231"/>
      <c r="K24" s="231"/>
      <c r="L24" s="113">
        <f>I24-J24+K24</f>
        <v>3000</v>
      </c>
      <c r="M24" s="241"/>
      <c r="N24" s="241"/>
      <c r="O24" s="92">
        <f>L24-M24</f>
        <v>3000</v>
      </c>
      <c r="P24" s="92">
        <f>L24-N24</f>
        <v>3000</v>
      </c>
      <c r="Q24" s="64"/>
      <c r="R24" s="64"/>
      <c r="S24" s="64"/>
      <c r="T24" s="6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44">
        <v>4.0</v>
      </c>
      <c r="B25" s="49">
        <v>1.0</v>
      </c>
      <c r="C25" s="49">
        <v>1.0</v>
      </c>
      <c r="D25" s="49">
        <v>3.0</v>
      </c>
      <c r="E25" s="100" t="s">
        <v>363</v>
      </c>
      <c r="F25" s="306"/>
      <c r="G25" s="307"/>
      <c r="H25" s="248" t="s">
        <v>281</v>
      </c>
      <c r="I25" s="309">
        <f t="shared" ref="I25:P25" si="16">sum(I26:I31)</f>
        <v>330160</v>
      </c>
      <c r="J25" s="311">
        <f t="shared" si="16"/>
        <v>0</v>
      </c>
      <c r="K25" s="311">
        <f t="shared" si="16"/>
        <v>0</v>
      </c>
      <c r="L25" s="313">
        <f t="shared" si="16"/>
        <v>330160</v>
      </c>
      <c r="M25" s="311">
        <f t="shared" si="16"/>
        <v>9700</v>
      </c>
      <c r="N25" s="311">
        <f t="shared" si="16"/>
        <v>6830</v>
      </c>
      <c r="O25" s="313">
        <f t="shared" si="16"/>
        <v>320460</v>
      </c>
      <c r="P25" s="313">
        <f t="shared" si="16"/>
        <v>323330</v>
      </c>
      <c r="Q25" s="64"/>
      <c r="R25" s="64"/>
      <c r="S25" s="64"/>
      <c r="T25" s="6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39"/>
      <c r="B26" s="103"/>
      <c r="C26" s="103"/>
      <c r="D26" s="103"/>
      <c r="E26" s="74" t="s">
        <v>366</v>
      </c>
      <c r="F26" s="216" t="s">
        <v>367</v>
      </c>
      <c r="G26" s="147" t="s">
        <v>368</v>
      </c>
      <c r="H26" s="315" t="s">
        <v>369</v>
      </c>
      <c r="I26" s="137">
        <v>60000.0</v>
      </c>
      <c r="J26" s="231"/>
      <c r="K26" s="231"/>
      <c r="L26" s="92">
        <f t="shared" ref="L26:L28" si="17">I26-J26+K26</f>
        <v>60000</v>
      </c>
      <c r="M26" s="241"/>
      <c r="N26" s="241"/>
      <c r="O26" s="92">
        <f t="shared" ref="O26:O28" si="18">L26-M26</f>
        <v>60000</v>
      </c>
      <c r="P26" s="92">
        <f t="shared" ref="P26:P28" si="19">L26-N26</f>
        <v>60000</v>
      </c>
      <c r="Q26" s="64"/>
      <c r="R26" s="64"/>
      <c r="S26" s="64"/>
      <c r="T26" s="6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70"/>
      <c r="B27" s="72"/>
      <c r="C27" s="72"/>
      <c r="D27" s="72"/>
      <c r="E27" s="74" t="s">
        <v>372</v>
      </c>
      <c r="F27" s="321" t="s">
        <v>35</v>
      </c>
      <c r="G27" s="323" t="s">
        <v>64</v>
      </c>
      <c r="H27" s="48" t="s">
        <v>373</v>
      </c>
      <c r="I27" s="95">
        <v>162160.0</v>
      </c>
      <c r="J27" s="99"/>
      <c r="K27" s="99"/>
      <c r="L27" s="92">
        <f t="shared" si="17"/>
        <v>162160</v>
      </c>
      <c r="M27" s="95"/>
      <c r="N27" s="95"/>
      <c r="O27" s="92">
        <f t="shared" si="18"/>
        <v>162160</v>
      </c>
      <c r="P27" s="92">
        <f t="shared" si="19"/>
        <v>162160</v>
      </c>
      <c r="Q27" s="64"/>
      <c r="R27" s="64"/>
      <c r="S27" s="64"/>
      <c r="T27" s="6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ht="33.0" customHeight="1">
      <c r="A28" s="139"/>
      <c r="B28" s="72"/>
      <c r="C28" s="103"/>
      <c r="D28" s="103"/>
      <c r="E28" s="74" t="s">
        <v>374</v>
      </c>
      <c r="F28" s="77" t="s">
        <v>35</v>
      </c>
      <c r="G28" s="81" t="s">
        <v>64</v>
      </c>
      <c r="H28" s="50" t="s">
        <v>375</v>
      </c>
      <c r="I28" s="83">
        <v>32000.0</v>
      </c>
      <c r="J28" s="231"/>
      <c r="K28" s="231"/>
      <c r="L28" s="92">
        <f t="shared" si="17"/>
        <v>32000</v>
      </c>
      <c r="M28" s="240">
        <v>9700.0</v>
      </c>
      <c r="N28" s="240">
        <v>6830.0</v>
      </c>
      <c r="O28" s="92">
        <f t="shared" si="18"/>
        <v>22300</v>
      </c>
      <c r="P28" s="92">
        <f t="shared" si="19"/>
        <v>25170</v>
      </c>
      <c r="Q28" s="123" t="s">
        <v>376</v>
      </c>
      <c r="R28" s="123" t="s">
        <v>377</v>
      </c>
      <c r="S28" s="64"/>
      <c r="T28" s="6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39"/>
      <c r="B29" s="72"/>
      <c r="C29" s="103"/>
      <c r="D29" s="103"/>
      <c r="E29" s="74"/>
      <c r="F29" s="77"/>
      <c r="G29" s="81"/>
      <c r="H29" s="315"/>
      <c r="I29" s="83"/>
      <c r="J29" s="231"/>
      <c r="K29" s="231"/>
      <c r="L29" s="92"/>
      <c r="M29" s="241"/>
      <c r="N29" s="241"/>
      <c r="O29" s="122"/>
      <c r="P29" s="122"/>
      <c r="Q29" s="123" t="s">
        <v>379</v>
      </c>
      <c r="R29" s="123" t="s">
        <v>380</v>
      </c>
      <c r="S29" s="64"/>
      <c r="T29" s="6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39"/>
      <c r="B30" s="72"/>
      <c r="C30" s="103"/>
      <c r="D30" s="103"/>
      <c r="E30" s="74" t="s">
        <v>381</v>
      </c>
      <c r="F30" s="77" t="s">
        <v>35</v>
      </c>
      <c r="G30" s="81" t="s">
        <v>64</v>
      </c>
      <c r="H30" s="315" t="s">
        <v>382</v>
      </c>
      <c r="I30" s="83">
        <v>70000.0</v>
      </c>
      <c r="J30" s="231"/>
      <c r="K30" s="231"/>
      <c r="L30" s="92">
        <f t="shared" ref="L30:L31" si="20">I30-J30+K30</f>
        <v>70000</v>
      </c>
      <c r="M30" s="241"/>
      <c r="N30" s="241"/>
      <c r="O30" s="92">
        <f t="shared" ref="O30:O31" si="21">L30-M30</f>
        <v>70000</v>
      </c>
      <c r="P30" s="92">
        <f t="shared" ref="P30:P31" si="22">L30-N30</f>
        <v>70000</v>
      </c>
      <c r="Q30" s="64"/>
      <c r="R30" s="64"/>
      <c r="S30" s="64"/>
      <c r="T30" s="6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26"/>
      <c r="B31" s="141"/>
      <c r="C31" s="141"/>
      <c r="D31" s="141"/>
      <c r="E31" s="136" t="s">
        <v>385</v>
      </c>
      <c r="F31" s="216" t="s">
        <v>35</v>
      </c>
      <c r="G31" s="147" t="s">
        <v>64</v>
      </c>
      <c r="H31" s="54" t="s">
        <v>362</v>
      </c>
      <c r="I31" s="137">
        <v>6000.0</v>
      </c>
      <c r="J31" s="231"/>
      <c r="K31" s="231"/>
      <c r="L31" s="92">
        <f t="shared" si="20"/>
        <v>6000</v>
      </c>
      <c r="M31" s="241"/>
      <c r="N31" s="241"/>
      <c r="O31" s="92">
        <f t="shared" si="21"/>
        <v>6000</v>
      </c>
      <c r="P31" s="92">
        <f t="shared" si="22"/>
        <v>6000</v>
      </c>
      <c r="Q31" s="64"/>
      <c r="R31" s="64"/>
      <c r="S31" s="64"/>
      <c r="T31" s="6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76">
        <v>5.0</v>
      </c>
      <c r="B32" s="66">
        <v>1.0</v>
      </c>
      <c r="C32" s="66">
        <v>1.0</v>
      </c>
      <c r="D32" s="66">
        <v>4.0</v>
      </c>
      <c r="E32" s="53" t="s">
        <v>387</v>
      </c>
      <c r="F32" s="306"/>
      <c r="G32" s="340"/>
      <c r="H32" s="248" t="s">
        <v>281</v>
      </c>
      <c r="I32" s="69">
        <f t="shared" ref="I32:P32" si="23">SUM(I33:I35)</f>
        <v>258000</v>
      </c>
      <c r="J32" s="61">
        <f t="shared" si="23"/>
        <v>0</v>
      </c>
      <c r="K32" s="61">
        <f t="shared" si="23"/>
        <v>0</v>
      </c>
      <c r="L32" s="65">
        <f t="shared" si="23"/>
        <v>258000</v>
      </c>
      <c r="M32" s="61">
        <f t="shared" si="23"/>
        <v>0</v>
      </c>
      <c r="N32" s="61">
        <f t="shared" si="23"/>
        <v>0</v>
      </c>
      <c r="O32" s="65">
        <f t="shared" si="23"/>
        <v>258000</v>
      </c>
      <c r="P32" s="65">
        <f t="shared" si="23"/>
        <v>258000</v>
      </c>
      <c r="Q32" s="64"/>
      <c r="R32" s="64"/>
      <c r="S32" s="64"/>
      <c r="T32" s="64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70"/>
      <c r="B33" s="72"/>
      <c r="C33" s="72"/>
      <c r="D33" s="72"/>
      <c r="E33" s="74" t="s">
        <v>390</v>
      </c>
      <c r="F33" s="216" t="s">
        <v>102</v>
      </c>
      <c r="G33" s="147" t="s">
        <v>391</v>
      </c>
      <c r="H33" s="50" t="s">
        <v>392</v>
      </c>
      <c r="I33" s="83">
        <v>200000.0</v>
      </c>
      <c r="J33" s="233"/>
      <c r="K33" s="233"/>
      <c r="L33" s="113">
        <f t="shared" ref="L33:L36" si="24">I33-J33+K33</f>
        <v>200000</v>
      </c>
      <c r="M33" s="241"/>
      <c r="N33" s="240"/>
      <c r="O33" s="92">
        <f t="shared" ref="O33:O36" si="25">L33-M33</f>
        <v>200000</v>
      </c>
      <c r="P33" s="92">
        <f t="shared" ref="P33:P36" si="26">L33-N33</f>
        <v>200000</v>
      </c>
      <c r="Q33" s="64"/>
      <c r="R33" s="64"/>
      <c r="S33" s="64"/>
      <c r="T33" s="64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70"/>
      <c r="B34" s="72"/>
      <c r="C34" s="72"/>
      <c r="D34" s="72"/>
      <c r="E34" s="74" t="s">
        <v>394</v>
      </c>
      <c r="F34" s="321" t="s">
        <v>35</v>
      </c>
      <c r="G34" s="323" t="s">
        <v>64</v>
      </c>
      <c r="H34" s="50" t="s">
        <v>362</v>
      </c>
      <c r="I34" s="83">
        <v>50000.0</v>
      </c>
      <c r="J34" s="231"/>
      <c r="K34" s="231"/>
      <c r="L34" s="113">
        <f t="shared" si="24"/>
        <v>50000</v>
      </c>
      <c r="M34" s="241"/>
      <c r="N34" s="241"/>
      <c r="O34" s="92">
        <f t="shared" si="25"/>
        <v>50000</v>
      </c>
      <c r="P34" s="92">
        <f t="shared" si="26"/>
        <v>50000</v>
      </c>
      <c r="Q34" s="64"/>
      <c r="R34" s="64"/>
      <c r="S34" s="64"/>
      <c r="T34" s="6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353"/>
      <c r="B35" s="353"/>
      <c r="C35" s="353"/>
      <c r="D35" s="353"/>
      <c r="E35" s="74" t="s">
        <v>395</v>
      </c>
      <c r="F35" s="77" t="s">
        <v>35</v>
      </c>
      <c r="G35" s="81" t="s">
        <v>64</v>
      </c>
      <c r="H35" s="52" t="s">
        <v>362</v>
      </c>
      <c r="I35" s="355">
        <v>8000.0</v>
      </c>
      <c r="J35" s="231"/>
      <c r="K35" s="231"/>
      <c r="L35" s="113">
        <f t="shared" si="24"/>
        <v>8000</v>
      </c>
      <c r="M35" s="241"/>
      <c r="N35" s="241"/>
      <c r="O35" s="92">
        <f t="shared" si="25"/>
        <v>8000</v>
      </c>
      <c r="P35" s="92">
        <f t="shared" si="26"/>
        <v>8000</v>
      </c>
      <c r="Q35" s="64"/>
      <c r="R35" s="64"/>
      <c r="S35" s="64"/>
      <c r="T35" s="64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48"/>
      <c r="B36" s="149"/>
      <c r="C36" s="149"/>
      <c r="D36" s="149"/>
      <c r="E36" s="150" t="s">
        <v>398</v>
      </c>
      <c r="F36" s="151"/>
      <c r="G36" s="151"/>
      <c r="H36" s="152"/>
      <c r="I36" s="153">
        <f t="shared" ref="I36:K36" si="27">sum(I6,I11,I20,I25,I32)</f>
        <v>907900</v>
      </c>
      <c r="J36" s="361">
        <f t="shared" si="27"/>
        <v>1200</v>
      </c>
      <c r="K36" s="361">
        <f t="shared" si="27"/>
        <v>1200</v>
      </c>
      <c r="L36" s="155">
        <f t="shared" si="24"/>
        <v>907900</v>
      </c>
      <c r="M36" s="361">
        <f t="shared" ref="M36:N36" si="28">sum(M6,M11,M20,M25,M32)</f>
        <v>61285</v>
      </c>
      <c r="N36" s="361">
        <f t="shared" si="28"/>
        <v>15877</v>
      </c>
      <c r="O36" s="157">
        <f t="shared" si="25"/>
        <v>846615</v>
      </c>
      <c r="P36" s="157">
        <f t="shared" si="26"/>
        <v>892023</v>
      </c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3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3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3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3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3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</sheetData>
  <mergeCells count="13">
    <mergeCell ref="J4:J5"/>
    <mergeCell ref="K4:K5"/>
    <mergeCell ref="M4:M5"/>
    <mergeCell ref="N4:N5"/>
    <mergeCell ref="Q4:Q5"/>
    <mergeCell ref="T4:T5"/>
    <mergeCell ref="A2:O2"/>
    <mergeCell ref="A4:A5"/>
    <mergeCell ref="C4:C5"/>
    <mergeCell ref="D4:D5"/>
    <mergeCell ref="E4:E5"/>
    <mergeCell ref="F4:F5"/>
    <mergeCell ref="H4:H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86"/>
    <col customWidth="1" min="2" max="2" width="11.0"/>
    <col customWidth="1" min="3" max="3" width="10.0"/>
    <col customWidth="1" min="4" max="4" width="8.71"/>
    <col customWidth="1" min="5" max="5" width="78.71"/>
    <col customWidth="1" min="6" max="6" width="32.0"/>
    <col customWidth="1" min="7" max="7" width="21.57"/>
    <col customWidth="1" min="8" max="8" width="22.29"/>
    <col customWidth="1" min="17" max="17" width="17.57"/>
    <col customWidth="1" min="18" max="18" width="33.43"/>
    <col customWidth="1" min="19" max="19" width="43.43"/>
    <col customWidth="1" min="20" max="20" width="2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1"/>
      <c r="R1" s="4" t="s">
        <v>0</v>
      </c>
      <c r="S1" s="4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 t="s">
        <v>418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1"/>
      <c r="R2" s="9" t="s">
        <v>5</v>
      </c>
      <c r="S2" s="9" t="s">
        <v>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3"/>
      <c r="Q3" s="1"/>
      <c r="R3" s="9" t="s">
        <v>7</v>
      </c>
      <c r="S3" s="10" t="s">
        <v>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1" t="s">
        <v>9</v>
      </c>
      <c r="B4" s="12" t="s">
        <v>10</v>
      </c>
      <c r="C4" s="13" t="s">
        <v>11</v>
      </c>
      <c r="D4" s="12" t="s">
        <v>12</v>
      </c>
      <c r="E4" s="14" t="s">
        <v>13</v>
      </c>
      <c r="F4" s="15" t="s">
        <v>14</v>
      </c>
      <c r="G4" s="16" t="s">
        <v>15</v>
      </c>
      <c r="H4" s="17" t="s">
        <v>16</v>
      </c>
      <c r="I4" s="19" t="s">
        <v>17</v>
      </c>
      <c r="J4" s="20" t="s">
        <v>18</v>
      </c>
      <c r="K4" s="20" t="s">
        <v>19</v>
      </c>
      <c r="L4" s="22" t="s">
        <v>20</v>
      </c>
      <c r="M4" s="23" t="s">
        <v>21</v>
      </c>
      <c r="N4" s="20" t="s">
        <v>22</v>
      </c>
      <c r="O4" s="25" t="s">
        <v>20</v>
      </c>
      <c r="P4" s="26" t="s">
        <v>20</v>
      </c>
      <c r="Q4" s="27" t="s">
        <v>23</v>
      </c>
      <c r="R4" s="14" t="s">
        <v>24</v>
      </c>
      <c r="S4" s="14" t="s">
        <v>25</v>
      </c>
      <c r="T4" s="14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28"/>
      <c r="B5" s="32" t="s">
        <v>11</v>
      </c>
      <c r="C5" s="30"/>
      <c r="D5" s="31"/>
      <c r="E5" s="31"/>
      <c r="F5" s="28"/>
      <c r="G5" s="33" t="s">
        <v>27</v>
      </c>
      <c r="H5" s="34"/>
      <c r="I5" s="35" t="s">
        <v>28</v>
      </c>
      <c r="J5" s="31"/>
      <c r="K5" s="31"/>
      <c r="L5" s="36" t="s">
        <v>28</v>
      </c>
      <c r="M5" s="30"/>
      <c r="N5" s="31"/>
      <c r="O5" s="37" t="s">
        <v>29</v>
      </c>
      <c r="P5" s="38" t="s">
        <v>30</v>
      </c>
      <c r="Q5" s="31"/>
      <c r="R5" s="39" t="s">
        <v>31</v>
      </c>
      <c r="S5" s="40" t="s">
        <v>32</v>
      </c>
      <c r="T5" s="3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41">
        <v>1.0</v>
      </c>
      <c r="B6" s="45">
        <v>1.0</v>
      </c>
      <c r="C6" s="45">
        <v>1.0</v>
      </c>
      <c r="D6" s="45">
        <v>1.0</v>
      </c>
      <c r="E6" s="47" t="s">
        <v>419</v>
      </c>
      <c r="F6" s="412" t="s">
        <v>420</v>
      </c>
      <c r="G6" s="413">
        <v>4.0</v>
      </c>
      <c r="H6" s="75" t="s">
        <v>421</v>
      </c>
      <c r="I6" s="414">
        <v>7000.0</v>
      </c>
      <c r="J6" s="415"/>
      <c r="K6" s="415"/>
      <c r="L6" s="416">
        <f t="shared" ref="L6:L10" si="1">I6-J6+K6</f>
        <v>7000</v>
      </c>
      <c r="M6" s="417">
        <v>6780.0</v>
      </c>
      <c r="N6" s="415"/>
      <c r="O6" s="62">
        <f t="shared" ref="O6:O10" si="2">L6-M6</f>
        <v>220</v>
      </c>
      <c r="P6" s="62">
        <f t="shared" ref="P6:P10" si="3">L6-N6</f>
        <v>7000</v>
      </c>
      <c r="Q6" s="418"/>
      <c r="R6" s="64"/>
      <c r="S6" s="64"/>
      <c r="T6" s="64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41">
        <v>2.0</v>
      </c>
      <c r="B7" s="45">
        <v>1.0</v>
      </c>
      <c r="C7" s="45">
        <v>1.0</v>
      </c>
      <c r="D7" s="45">
        <v>1.0</v>
      </c>
      <c r="E7" s="47" t="s">
        <v>422</v>
      </c>
      <c r="F7" s="75" t="s">
        <v>423</v>
      </c>
      <c r="G7" s="75">
        <v>50.0</v>
      </c>
      <c r="H7" s="75" t="s">
        <v>421</v>
      </c>
      <c r="I7" s="69">
        <v>10000.0</v>
      </c>
      <c r="J7" s="303"/>
      <c r="K7" s="303"/>
      <c r="L7" s="416">
        <f t="shared" si="1"/>
        <v>10000</v>
      </c>
      <c r="M7" s="417"/>
      <c r="N7" s="303"/>
      <c r="O7" s="62">
        <f t="shared" si="2"/>
        <v>10000</v>
      </c>
      <c r="P7" s="62">
        <f t="shared" si="3"/>
        <v>10000</v>
      </c>
      <c r="Q7" s="418"/>
      <c r="R7" s="64"/>
      <c r="S7" s="64"/>
      <c r="T7" s="64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41">
        <v>3.0</v>
      </c>
      <c r="B8" s="45">
        <v>1.0</v>
      </c>
      <c r="C8" s="45">
        <v>1.0</v>
      </c>
      <c r="D8" s="45">
        <v>1.0</v>
      </c>
      <c r="E8" s="47" t="s">
        <v>424</v>
      </c>
      <c r="F8" s="75" t="s">
        <v>423</v>
      </c>
      <c r="G8" s="75">
        <v>60.0</v>
      </c>
      <c r="H8" s="75" t="s">
        <v>421</v>
      </c>
      <c r="I8" s="69">
        <v>10000.0</v>
      </c>
      <c r="J8" s="61"/>
      <c r="K8" s="61"/>
      <c r="L8" s="416">
        <f t="shared" si="1"/>
        <v>10000</v>
      </c>
      <c r="M8" s="61"/>
      <c r="N8" s="61"/>
      <c r="O8" s="62">
        <f t="shared" si="2"/>
        <v>10000</v>
      </c>
      <c r="P8" s="62">
        <f t="shared" si="3"/>
        <v>10000</v>
      </c>
      <c r="Q8" s="418"/>
      <c r="R8" s="64"/>
      <c r="S8" s="64"/>
      <c r="T8" s="64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419">
        <v>4.0</v>
      </c>
      <c r="B9" s="420">
        <v>1.0</v>
      </c>
      <c r="C9" s="420">
        <v>1.0</v>
      </c>
      <c r="D9" s="420">
        <v>1.0</v>
      </c>
      <c r="E9" s="421" t="s">
        <v>427</v>
      </c>
      <c r="F9" s="75" t="s">
        <v>295</v>
      </c>
      <c r="G9" s="75">
        <v>50.0</v>
      </c>
      <c r="H9" s="75" t="s">
        <v>421</v>
      </c>
      <c r="I9" s="69">
        <v>30000.0</v>
      </c>
      <c r="J9" s="61"/>
      <c r="K9" s="61"/>
      <c r="L9" s="416">
        <f t="shared" si="1"/>
        <v>30000</v>
      </c>
      <c r="M9" s="61"/>
      <c r="N9" s="61"/>
      <c r="O9" s="62">
        <f t="shared" si="2"/>
        <v>30000</v>
      </c>
      <c r="P9" s="62">
        <f t="shared" si="3"/>
        <v>30000</v>
      </c>
      <c r="Q9" s="418"/>
      <c r="R9" s="64"/>
      <c r="S9" s="64"/>
      <c r="T9" s="64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419">
        <v>5.0</v>
      </c>
      <c r="B10" s="420">
        <v>1.0</v>
      </c>
      <c r="C10" s="420">
        <v>1.0</v>
      </c>
      <c r="D10" s="420">
        <v>1.0</v>
      </c>
      <c r="E10" s="421" t="s">
        <v>428</v>
      </c>
      <c r="F10" s="75" t="s">
        <v>295</v>
      </c>
      <c r="G10" s="75">
        <v>70.0</v>
      </c>
      <c r="H10" s="75" t="s">
        <v>421</v>
      </c>
      <c r="I10" s="69">
        <v>250000.0</v>
      </c>
      <c r="J10" s="61"/>
      <c r="K10" s="61"/>
      <c r="L10" s="73">
        <f t="shared" si="1"/>
        <v>250000</v>
      </c>
      <c r="M10" s="422">
        <f t="shared" ref="M10:N10" si="4">M11+M12</f>
        <v>265814</v>
      </c>
      <c r="N10" s="422">
        <f t="shared" si="4"/>
        <v>171510</v>
      </c>
      <c r="O10" s="62">
        <f t="shared" si="2"/>
        <v>-15814</v>
      </c>
      <c r="P10" s="62">
        <f t="shared" si="3"/>
        <v>78490</v>
      </c>
      <c r="Q10" s="418"/>
      <c r="R10" s="64"/>
      <c r="S10" s="64"/>
      <c r="T10" s="6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75"/>
      <c r="B11" s="424"/>
      <c r="C11" s="424"/>
      <c r="D11" s="424"/>
      <c r="E11" s="219" t="s">
        <v>429</v>
      </c>
      <c r="F11" s="426" t="s">
        <v>430</v>
      </c>
      <c r="G11" s="426">
        <v>3.0</v>
      </c>
      <c r="H11" s="75"/>
      <c r="I11" s="95"/>
      <c r="J11" s="99"/>
      <c r="K11" s="99"/>
      <c r="L11" s="87"/>
      <c r="M11" s="95">
        <v>247364.0</v>
      </c>
      <c r="N11" s="99">
        <v>171510.0</v>
      </c>
      <c r="O11" s="122"/>
      <c r="P11" s="122"/>
      <c r="Q11" s="418"/>
      <c r="R11" s="64"/>
      <c r="S11" s="64"/>
      <c r="T11" s="123" t="s">
        <v>432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75"/>
      <c r="B12" s="424"/>
      <c r="C12" s="424"/>
      <c r="D12" s="424"/>
      <c r="E12" s="219" t="s">
        <v>433</v>
      </c>
      <c r="F12" s="163" t="s">
        <v>434</v>
      </c>
      <c r="G12" s="163">
        <v>170.0</v>
      </c>
      <c r="H12" s="75"/>
      <c r="I12" s="95"/>
      <c r="J12" s="99"/>
      <c r="K12" s="99"/>
      <c r="L12" s="87"/>
      <c r="M12" s="95">
        <v>18450.0</v>
      </c>
      <c r="N12" s="99"/>
      <c r="O12" s="122"/>
      <c r="P12" s="122"/>
      <c r="Q12" s="418"/>
      <c r="R12" s="64"/>
      <c r="S12" s="64"/>
      <c r="T12" s="6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41">
        <v>6.0</v>
      </c>
      <c r="B13" s="45">
        <v>1.0</v>
      </c>
      <c r="C13" s="45">
        <v>1.0</v>
      </c>
      <c r="D13" s="45">
        <v>3.0</v>
      </c>
      <c r="E13" s="47" t="s">
        <v>435</v>
      </c>
      <c r="F13" s="75" t="s">
        <v>436</v>
      </c>
      <c r="G13" s="75">
        <v>3.0</v>
      </c>
      <c r="H13" s="75" t="s">
        <v>421</v>
      </c>
      <c r="I13" s="69">
        <v>25000.0</v>
      </c>
      <c r="J13" s="61"/>
      <c r="K13" s="61"/>
      <c r="L13" s="416">
        <f t="shared" ref="L13:L22" si="5">I13-J13+K13</f>
        <v>25000</v>
      </c>
      <c r="M13" s="61"/>
      <c r="N13" s="61"/>
      <c r="O13" s="62">
        <f t="shared" ref="O13:O22" si="6">L13-M13</f>
        <v>25000</v>
      </c>
      <c r="P13" s="62">
        <f t="shared" ref="P13:P22" si="7">L13-N13</f>
        <v>25000</v>
      </c>
      <c r="Q13" s="418"/>
      <c r="R13" s="64"/>
      <c r="S13" s="64"/>
      <c r="T13" s="6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419">
        <v>7.0</v>
      </c>
      <c r="B14" s="420">
        <v>1.0</v>
      </c>
      <c r="C14" s="420">
        <v>1.0</v>
      </c>
      <c r="D14" s="420">
        <v>3.0</v>
      </c>
      <c r="E14" s="421" t="s">
        <v>439</v>
      </c>
      <c r="F14" s="75" t="s">
        <v>295</v>
      </c>
      <c r="G14" s="75">
        <v>40.0</v>
      </c>
      <c r="H14" s="75" t="s">
        <v>421</v>
      </c>
      <c r="I14" s="69">
        <v>20000.0</v>
      </c>
      <c r="J14" s="61"/>
      <c r="K14" s="61"/>
      <c r="L14" s="416">
        <f t="shared" si="5"/>
        <v>20000</v>
      </c>
      <c r="M14" s="61"/>
      <c r="N14" s="61"/>
      <c r="O14" s="62">
        <f t="shared" si="6"/>
        <v>20000</v>
      </c>
      <c r="P14" s="62">
        <f t="shared" si="7"/>
        <v>20000</v>
      </c>
      <c r="Q14" s="418"/>
      <c r="R14" s="64"/>
      <c r="S14" s="64"/>
      <c r="T14" s="6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419">
        <v>8.0</v>
      </c>
      <c r="B15" s="420">
        <v>1.0</v>
      </c>
      <c r="C15" s="420">
        <v>1.0</v>
      </c>
      <c r="D15" s="420">
        <v>3.0</v>
      </c>
      <c r="E15" s="47" t="s">
        <v>442</v>
      </c>
      <c r="F15" s="412" t="s">
        <v>423</v>
      </c>
      <c r="G15" s="412">
        <v>70.0</v>
      </c>
      <c r="H15" s="75" t="s">
        <v>421</v>
      </c>
      <c r="I15" s="69">
        <v>10000.0</v>
      </c>
      <c r="J15" s="61"/>
      <c r="K15" s="61"/>
      <c r="L15" s="416">
        <f t="shared" si="5"/>
        <v>10000</v>
      </c>
      <c r="M15" s="61"/>
      <c r="N15" s="61"/>
      <c r="O15" s="62">
        <f t="shared" si="6"/>
        <v>10000</v>
      </c>
      <c r="P15" s="62">
        <f t="shared" si="7"/>
        <v>10000</v>
      </c>
      <c r="Q15" s="418"/>
      <c r="R15" s="64"/>
      <c r="S15" s="64"/>
      <c r="T15" s="64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419">
        <v>9.0</v>
      </c>
      <c r="B16" s="420">
        <v>1.0</v>
      </c>
      <c r="C16" s="420">
        <v>1.0</v>
      </c>
      <c r="D16" s="420">
        <v>3.0</v>
      </c>
      <c r="E16" s="421" t="s">
        <v>446</v>
      </c>
      <c r="F16" s="75" t="s">
        <v>295</v>
      </c>
      <c r="G16" s="75">
        <v>30.0</v>
      </c>
      <c r="H16" s="75" t="s">
        <v>421</v>
      </c>
      <c r="I16" s="69">
        <v>15000.0</v>
      </c>
      <c r="J16" s="61"/>
      <c r="K16" s="61"/>
      <c r="L16" s="416">
        <f t="shared" si="5"/>
        <v>15000</v>
      </c>
      <c r="M16" s="61"/>
      <c r="N16" s="61"/>
      <c r="O16" s="62">
        <f t="shared" si="6"/>
        <v>15000</v>
      </c>
      <c r="P16" s="62">
        <f t="shared" si="7"/>
        <v>15000</v>
      </c>
      <c r="Q16" s="418"/>
      <c r="R16" s="64"/>
      <c r="S16" s="64"/>
      <c r="T16" s="6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419">
        <v>10.0</v>
      </c>
      <c r="B17" s="420">
        <v>1.0</v>
      </c>
      <c r="C17" s="420">
        <v>1.0</v>
      </c>
      <c r="D17" s="420">
        <v>3.0</v>
      </c>
      <c r="E17" s="421" t="s">
        <v>448</v>
      </c>
      <c r="F17" s="75" t="s">
        <v>449</v>
      </c>
      <c r="G17" s="75">
        <v>2.0</v>
      </c>
      <c r="H17" s="75" t="s">
        <v>421</v>
      </c>
      <c r="I17" s="69">
        <v>30000.0</v>
      </c>
      <c r="J17" s="61"/>
      <c r="K17" s="61"/>
      <c r="L17" s="416">
        <f t="shared" si="5"/>
        <v>30000</v>
      </c>
      <c r="M17" s="61"/>
      <c r="N17" s="61"/>
      <c r="O17" s="62">
        <f t="shared" si="6"/>
        <v>30000</v>
      </c>
      <c r="P17" s="62">
        <f t="shared" si="7"/>
        <v>30000</v>
      </c>
      <c r="Q17" s="418"/>
      <c r="R17" s="64"/>
      <c r="S17" s="64"/>
      <c r="T17" s="64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419">
        <v>11.0</v>
      </c>
      <c r="B18" s="420">
        <v>1.0</v>
      </c>
      <c r="C18" s="420">
        <v>1.0</v>
      </c>
      <c r="D18" s="420">
        <v>3.0</v>
      </c>
      <c r="E18" s="47" t="s">
        <v>450</v>
      </c>
      <c r="F18" s="75" t="s">
        <v>295</v>
      </c>
      <c r="G18" s="75">
        <v>30.0</v>
      </c>
      <c r="H18" s="75" t="s">
        <v>421</v>
      </c>
      <c r="I18" s="69">
        <v>6000.0</v>
      </c>
      <c r="J18" s="61"/>
      <c r="K18" s="61"/>
      <c r="L18" s="416">
        <f t="shared" si="5"/>
        <v>6000</v>
      </c>
      <c r="M18" s="61"/>
      <c r="N18" s="61"/>
      <c r="O18" s="62">
        <f t="shared" si="6"/>
        <v>6000</v>
      </c>
      <c r="P18" s="62">
        <f t="shared" si="7"/>
        <v>6000</v>
      </c>
      <c r="Q18" s="418"/>
      <c r="R18" s="64"/>
      <c r="S18" s="64"/>
      <c r="T18" s="6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419">
        <v>12.0</v>
      </c>
      <c r="B19" s="420">
        <v>1.0</v>
      </c>
      <c r="C19" s="420">
        <v>1.0</v>
      </c>
      <c r="D19" s="420">
        <v>3.0</v>
      </c>
      <c r="E19" s="421" t="s">
        <v>451</v>
      </c>
      <c r="F19" s="75" t="s">
        <v>452</v>
      </c>
      <c r="G19" s="75">
        <v>80.0</v>
      </c>
      <c r="H19" s="75" t="s">
        <v>421</v>
      </c>
      <c r="I19" s="69">
        <v>28050.0</v>
      </c>
      <c r="J19" s="61"/>
      <c r="K19" s="61"/>
      <c r="L19" s="416">
        <f t="shared" si="5"/>
        <v>28050</v>
      </c>
      <c r="M19" s="61"/>
      <c r="N19" s="61"/>
      <c r="O19" s="62">
        <f t="shared" si="6"/>
        <v>28050</v>
      </c>
      <c r="P19" s="62">
        <f t="shared" si="7"/>
        <v>28050</v>
      </c>
      <c r="Q19" s="418"/>
      <c r="R19" s="64"/>
      <c r="S19" s="64"/>
      <c r="T19" s="64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419">
        <v>13.0</v>
      </c>
      <c r="B20" s="420">
        <v>1.0</v>
      </c>
      <c r="C20" s="420">
        <v>1.0</v>
      </c>
      <c r="D20" s="420">
        <v>3.0</v>
      </c>
      <c r="E20" s="421" t="s">
        <v>454</v>
      </c>
      <c r="F20" s="75" t="s">
        <v>452</v>
      </c>
      <c r="G20" s="75">
        <v>80.0</v>
      </c>
      <c r="H20" s="75" t="s">
        <v>421</v>
      </c>
      <c r="I20" s="69">
        <v>10000.0</v>
      </c>
      <c r="J20" s="61"/>
      <c r="K20" s="61"/>
      <c r="L20" s="416">
        <f t="shared" si="5"/>
        <v>10000</v>
      </c>
      <c r="M20" s="61"/>
      <c r="N20" s="61"/>
      <c r="O20" s="62">
        <f t="shared" si="6"/>
        <v>10000</v>
      </c>
      <c r="P20" s="62">
        <f t="shared" si="7"/>
        <v>10000</v>
      </c>
      <c r="Q20" s="418"/>
      <c r="R20" s="64"/>
      <c r="S20" s="64"/>
      <c r="T20" s="6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441">
        <v>14.0</v>
      </c>
      <c r="B21" s="442">
        <v>3.0</v>
      </c>
      <c r="C21" s="442">
        <v>9.0</v>
      </c>
      <c r="D21" s="442">
        <v>1.0</v>
      </c>
      <c r="E21" s="421" t="s">
        <v>456</v>
      </c>
      <c r="F21" s="75" t="s">
        <v>458</v>
      </c>
      <c r="G21" s="75">
        <v>2.0</v>
      </c>
      <c r="H21" s="75" t="s">
        <v>421</v>
      </c>
      <c r="I21" s="69">
        <v>40000.0</v>
      </c>
      <c r="J21" s="61"/>
      <c r="K21" s="61"/>
      <c r="L21" s="416">
        <f t="shared" si="5"/>
        <v>40000</v>
      </c>
      <c r="M21" s="61"/>
      <c r="N21" s="61"/>
      <c r="O21" s="62">
        <f t="shared" si="6"/>
        <v>40000</v>
      </c>
      <c r="P21" s="62">
        <f t="shared" si="7"/>
        <v>40000</v>
      </c>
      <c r="Q21" s="418"/>
      <c r="R21" s="64"/>
      <c r="S21" s="64"/>
      <c r="T21" s="6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443">
        <v>15.0</v>
      </c>
      <c r="B22" s="444">
        <v>3.0</v>
      </c>
      <c r="C22" s="444">
        <v>9.0</v>
      </c>
      <c r="D22" s="442">
        <v>1.0</v>
      </c>
      <c r="E22" s="446" t="s">
        <v>459</v>
      </c>
      <c r="F22" s="75" t="s">
        <v>295</v>
      </c>
      <c r="G22" s="75">
        <v>40.0</v>
      </c>
      <c r="H22" s="75" t="s">
        <v>421</v>
      </c>
      <c r="I22" s="69">
        <v>20000.0</v>
      </c>
      <c r="J22" s="61"/>
      <c r="K22" s="61"/>
      <c r="L22" s="416">
        <f t="shared" si="5"/>
        <v>20000</v>
      </c>
      <c r="M22" s="61">
        <f t="shared" ref="M22:N22" si="8">SUM(M23)</f>
        <v>4410</v>
      </c>
      <c r="N22" s="61">
        <f t="shared" si="8"/>
        <v>0</v>
      </c>
      <c r="O22" s="62">
        <f t="shared" si="6"/>
        <v>15590</v>
      </c>
      <c r="P22" s="62">
        <f t="shared" si="7"/>
        <v>20000</v>
      </c>
      <c r="Q22" s="418"/>
      <c r="R22" s="64"/>
      <c r="S22" s="64"/>
      <c r="T22" s="6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448"/>
      <c r="B23" s="449"/>
      <c r="C23" s="449"/>
      <c r="D23" s="451"/>
      <c r="E23" s="140" t="s">
        <v>461</v>
      </c>
      <c r="F23" s="163"/>
      <c r="G23" s="163"/>
      <c r="H23" s="75"/>
      <c r="I23" s="111"/>
      <c r="J23" s="452"/>
      <c r="K23" s="452"/>
      <c r="L23" s="87"/>
      <c r="M23" s="95">
        <v>4410.0</v>
      </c>
      <c r="N23" s="452"/>
      <c r="O23" s="453"/>
      <c r="P23" s="453"/>
      <c r="Q23" s="418"/>
      <c r="R23" s="64"/>
      <c r="S23" s="64"/>
      <c r="T23" s="6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454">
        <v>16.0</v>
      </c>
      <c r="B24" s="455">
        <v>1.0</v>
      </c>
      <c r="C24" s="455">
        <v>1.0</v>
      </c>
      <c r="D24" s="455">
        <v>3.0</v>
      </c>
      <c r="E24" s="421" t="s">
        <v>465</v>
      </c>
      <c r="F24" s="75" t="s">
        <v>466</v>
      </c>
      <c r="G24" s="75">
        <v>80.0</v>
      </c>
      <c r="H24" s="75" t="s">
        <v>421</v>
      </c>
      <c r="I24" s="69">
        <v>15000.0</v>
      </c>
      <c r="J24" s="61"/>
      <c r="K24" s="61"/>
      <c r="L24" s="416">
        <f>I24-J24+K24</f>
        <v>15000</v>
      </c>
      <c r="M24" s="61">
        <v>0.0</v>
      </c>
      <c r="N24" s="61"/>
      <c r="O24" s="62">
        <f>L24-M24</f>
        <v>15000</v>
      </c>
      <c r="P24" s="62">
        <f>L24-N24</f>
        <v>15000</v>
      </c>
      <c r="Q24" s="418"/>
      <c r="R24" s="64"/>
      <c r="S24" s="64"/>
      <c r="T24" s="6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92">
        <v>17.0</v>
      </c>
      <c r="B25" s="457"/>
      <c r="C25" s="457"/>
      <c r="D25" s="457"/>
      <c r="E25" s="225" t="s">
        <v>468</v>
      </c>
      <c r="F25" s="78"/>
      <c r="G25" s="80"/>
      <c r="H25" s="458"/>
      <c r="I25" s="460">
        <f t="shared" ref="I25:P25" si="9">SUM(I26:I32)</f>
        <v>98190</v>
      </c>
      <c r="J25" s="61">
        <f t="shared" si="9"/>
        <v>0</v>
      </c>
      <c r="K25" s="61">
        <f t="shared" si="9"/>
        <v>0</v>
      </c>
      <c r="L25" s="65">
        <f t="shared" si="9"/>
        <v>98190</v>
      </c>
      <c r="M25" s="61">
        <f t="shared" si="9"/>
        <v>0</v>
      </c>
      <c r="N25" s="61">
        <f t="shared" si="9"/>
        <v>0</v>
      </c>
      <c r="O25" s="65">
        <f t="shared" si="9"/>
        <v>98190</v>
      </c>
      <c r="P25" s="65">
        <f t="shared" si="9"/>
        <v>98190</v>
      </c>
      <c r="Q25" s="418"/>
      <c r="R25" s="64"/>
      <c r="S25" s="64"/>
      <c r="T25" s="6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209"/>
      <c r="B26" s="45">
        <v>1.0</v>
      </c>
      <c r="C26" s="45">
        <v>1.0</v>
      </c>
      <c r="D26" s="45">
        <v>3.0</v>
      </c>
      <c r="E26" s="74" t="s">
        <v>470</v>
      </c>
      <c r="F26" s="162" t="s">
        <v>102</v>
      </c>
      <c r="G26" s="162" t="s">
        <v>472</v>
      </c>
      <c r="H26" s="75" t="s">
        <v>474</v>
      </c>
      <c r="I26" s="221">
        <v>15000.0</v>
      </c>
      <c r="J26" s="99"/>
      <c r="K26" s="99"/>
      <c r="L26" s="138">
        <f t="shared" ref="L26:L33" si="10">I26-J26+K26</f>
        <v>15000</v>
      </c>
      <c r="M26" s="99"/>
      <c r="N26" s="99"/>
      <c r="O26" s="92">
        <f t="shared" ref="O26:O33" si="11">L26-M26</f>
        <v>15000</v>
      </c>
      <c r="P26" s="92">
        <f t="shared" ref="P26:P33" si="12">L26-N26</f>
        <v>15000</v>
      </c>
      <c r="Q26" s="418"/>
      <c r="R26" s="64"/>
      <c r="S26" s="64"/>
      <c r="T26" s="6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209"/>
      <c r="B27" s="45">
        <v>1.0</v>
      </c>
      <c r="C27" s="45">
        <v>1.0</v>
      </c>
      <c r="D27" s="45">
        <v>1.0</v>
      </c>
      <c r="E27" s="74" t="s">
        <v>476</v>
      </c>
      <c r="F27" s="162" t="s">
        <v>102</v>
      </c>
      <c r="G27" s="162" t="s">
        <v>472</v>
      </c>
      <c r="H27" s="75" t="s">
        <v>474</v>
      </c>
      <c r="I27" s="221">
        <v>10000.0</v>
      </c>
      <c r="J27" s="99"/>
      <c r="K27" s="99"/>
      <c r="L27" s="138">
        <f t="shared" si="10"/>
        <v>10000</v>
      </c>
      <c r="M27" s="99"/>
      <c r="N27" s="99"/>
      <c r="O27" s="92">
        <f t="shared" si="11"/>
        <v>10000</v>
      </c>
      <c r="P27" s="92">
        <f t="shared" si="12"/>
        <v>10000</v>
      </c>
      <c r="Q27" s="418"/>
      <c r="R27" s="64"/>
      <c r="S27" s="64"/>
      <c r="T27" s="6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209"/>
      <c r="B28" s="45">
        <v>1.0</v>
      </c>
      <c r="C28" s="45">
        <v>1.0</v>
      </c>
      <c r="D28" s="45">
        <v>1.0</v>
      </c>
      <c r="E28" s="74" t="s">
        <v>477</v>
      </c>
      <c r="F28" s="162" t="s">
        <v>102</v>
      </c>
      <c r="G28" s="162" t="s">
        <v>472</v>
      </c>
      <c r="H28" s="75" t="s">
        <v>474</v>
      </c>
      <c r="I28" s="221">
        <v>10000.0</v>
      </c>
      <c r="J28" s="99"/>
      <c r="K28" s="99"/>
      <c r="L28" s="138">
        <f t="shared" si="10"/>
        <v>10000</v>
      </c>
      <c r="M28" s="99"/>
      <c r="N28" s="99"/>
      <c r="O28" s="92">
        <f t="shared" si="11"/>
        <v>10000</v>
      </c>
      <c r="P28" s="92">
        <f t="shared" si="12"/>
        <v>10000</v>
      </c>
      <c r="Q28" s="418"/>
      <c r="R28" s="64"/>
      <c r="S28" s="64"/>
      <c r="T28" s="6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99"/>
      <c r="B29" s="46">
        <v>1.0</v>
      </c>
      <c r="C29" s="46">
        <v>1.0</v>
      </c>
      <c r="D29" s="46">
        <v>1.0</v>
      </c>
      <c r="E29" s="74" t="s">
        <v>479</v>
      </c>
      <c r="F29" s="162" t="s">
        <v>102</v>
      </c>
      <c r="G29" s="162" t="s">
        <v>472</v>
      </c>
      <c r="H29" s="75" t="s">
        <v>474</v>
      </c>
      <c r="I29" s="221">
        <v>10000.0</v>
      </c>
      <c r="J29" s="233"/>
      <c r="K29" s="233"/>
      <c r="L29" s="138">
        <f t="shared" si="10"/>
        <v>10000</v>
      </c>
      <c r="M29" s="231"/>
      <c r="N29" s="233"/>
      <c r="O29" s="92">
        <f t="shared" si="11"/>
        <v>10000</v>
      </c>
      <c r="P29" s="92">
        <f t="shared" si="12"/>
        <v>10000</v>
      </c>
      <c r="Q29" s="418"/>
      <c r="R29" s="64"/>
      <c r="S29" s="64"/>
      <c r="T29" s="6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99"/>
      <c r="B30" s="46">
        <v>1.0</v>
      </c>
      <c r="C30" s="46">
        <v>1.0</v>
      </c>
      <c r="D30" s="46">
        <v>4.0</v>
      </c>
      <c r="E30" s="465" t="s">
        <v>481</v>
      </c>
      <c r="F30" s="162" t="s">
        <v>102</v>
      </c>
      <c r="G30" s="162" t="s">
        <v>472</v>
      </c>
      <c r="H30" s="75" t="s">
        <v>474</v>
      </c>
      <c r="I30" s="221">
        <v>10000.0</v>
      </c>
      <c r="J30" s="231"/>
      <c r="K30" s="231"/>
      <c r="L30" s="138">
        <f t="shared" si="10"/>
        <v>10000</v>
      </c>
      <c r="M30" s="231"/>
      <c r="N30" s="231"/>
      <c r="O30" s="92">
        <f t="shared" si="11"/>
        <v>10000</v>
      </c>
      <c r="P30" s="92">
        <f t="shared" si="12"/>
        <v>10000</v>
      </c>
      <c r="Q30" s="418"/>
      <c r="R30" s="64"/>
      <c r="S30" s="64"/>
      <c r="T30" s="6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99"/>
      <c r="B31" s="46">
        <v>1.0</v>
      </c>
      <c r="C31" s="46">
        <v>1.0</v>
      </c>
      <c r="D31" s="46">
        <v>3.0</v>
      </c>
      <c r="E31" s="465" t="s">
        <v>482</v>
      </c>
      <c r="F31" s="162" t="s">
        <v>102</v>
      </c>
      <c r="G31" s="162" t="s">
        <v>472</v>
      </c>
      <c r="H31" s="75" t="s">
        <v>474</v>
      </c>
      <c r="I31" s="221">
        <v>15000.0</v>
      </c>
      <c r="J31" s="231"/>
      <c r="K31" s="231"/>
      <c r="L31" s="138">
        <f t="shared" si="10"/>
        <v>15000</v>
      </c>
      <c r="M31" s="231"/>
      <c r="N31" s="231"/>
      <c r="O31" s="92">
        <f t="shared" si="11"/>
        <v>15000</v>
      </c>
      <c r="P31" s="92">
        <f t="shared" si="12"/>
        <v>15000</v>
      </c>
      <c r="Q31" s="418"/>
      <c r="R31" s="64"/>
      <c r="S31" s="64"/>
      <c r="T31" s="6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210"/>
      <c r="B32" s="45">
        <v>1.0</v>
      </c>
      <c r="C32" s="45">
        <v>1.0</v>
      </c>
      <c r="D32" s="45">
        <v>1.0</v>
      </c>
      <c r="E32" s="238" t="s">
        <v>484</v>
      </c>
      <c r="F32" s="162" t="s">
        <v>102</v>
      </c>
      <c r="G32" s="162" t="s">
        <v>472</v>
      </c>
      <c r="H32" s="75" t="s">
        <v>474</v>
      </c>
      <c r="I32" s="221">
        <v>28190.0</v>
      </c>
      <c r="J32" s="231"/>
      <c r="K32" s="231"/>
      <c r="L32" s="138">
        <f t="shared" si="10"/>
        <v>28190</v>
      </c>
      <c r="M32" s="231"/>
      <c r="N32" s="231"/>
      <c r="O32" s="92">
        <f t="shared" si="11"/>
        <v>28190</v>
      </c>
      <c r="P32" s="92">
        <f t="shared" si="12"/>
        <v>28190</v>
      </c>
      <c r="Q32" s="418"/>
      <c r="R32" s="64"/>
      <c r="S32" s="64"/>
      <c r="T32" s="64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468">
        <v>18.0</v>
      </c>
      <c r="B33" s="46">
        <v>3.0</v>
      </c>
      <c r="C33" s="46">
        <v>9.0</v>
      </c>
      <c r="D33" s="46">
        <v>1.0</v>
      </c>
      <c r="E33" s="225" t="s">
        <v>486</v>
      </c>
      <c r="F33" s="469"/>
      <c r="G33" s="469"/>
      <c r="H33" s="75" t="s">
        <v>474</v>
      </c>
      <c r="I33" s="86">
        <v>210000.0</v>
      </c>
      <c r="J33" s="415"/>
      <c r="K33" s="415"/>
      <c r="L33" s="304">
        <f t="shared" si="10"/>
        <v>210000</v>
      </c>
      <c r="M33" s="415">
        <v>150000.0</v>
      </c>
      <c r="N33" s="415"/>
      <c r="O33" s="62">
        <f t="shared" si="11"/>
        <v>60000</v>
      </c>
      <c r="P33" s="62">
        <f t="shared" si="12"/>
        <v>210000</v>
      </c>
      <c r="Q33" s="418"/>
      <c r="R33" s="64"/>
      <c r="S33" s="64"/>
      <c r="T33" s="64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211">
        <v>19.0</v>
      </c>
      <c r="B34" s="474"/>
      <c r="C34" s="474"/>
      <c r="D34" s="474"/>
      <c r="E34" s="206" t="s">
        <v>487</v>
      </c>
      <c r="F34" s="386"/>
      <c r="G34" s="386"/>
      <c r="H34" s="476"/>
      <c r="I34" s="86">
        <f t="shared" ref="I34:P34" si="13">sum(I35:I36)</f>
        <v>59000</v>
      </c>
      <c r="J34" s="61">
        <f t="shared" si="13"/>
        <v>0</v>
      </c>
      <c r="K34" s="61">
        <f t="shared" si="13"/>
        <v>0</v>
      </c>
      <c r="L34" s="65">
        <f t="shared" si="13"/>
        <v>59000</v>
      </c>
      <c r="M34" s="61">
        <f t="shared" si="13"/>
        <v>0</v>
      </c>
      <c r="N34" s="61">
        <f t="shared" si="13"/>
        <v>0</v>
      </c>
      <c r="O34" s="65">
        <f t="shared" si="13"/>
        <v>59000</v>
      </c>
      <c r="P34" s="65">
        <f t="shared" si="13"/>
        <v>59000</v>
      </c>
      <c r="Q34" s="418"/>
      <c r="R34" s="64"/>
      <c r="S34" s="64"/>
      <c r="T34" s="6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478"/>
      <c r="B35" s="480">
        <v>1.0</v>
      </c>
      <c r="C35" s="480">
        <v>1.0</v>
      </c>
      <c r="D35" s="480">
        <v>1.0</v>
      </c>
      <c r="E35" s="234" t="s">
        <v>490</v>
      </c>
      <c r="F35" s="162" t="s">
        <v>102</v>
      </c>
      <c r="G35" s="162" t="s">
        <v>472</v>
      </c>
      <c r="H35" s="75" t="s">
        <v>474</v>
      </c>
      <c r="I35" s="221">
        <v>10000.0</v>
      </c>
      <c r="J35" s="231"/>
      <c r="K35" s="231"/>
      <c r="L35" s="115">
        <f t="shared" ref="L35:L36" si="14">I35-J35+K35</f>
        <v>10000</v>
      </c>
      <c r="M35" s="231"/>
      <c r="N35" s="231"/>
      <c r="O35" s="92">
        <f t="shared" ref="O35:O36" si="15">L35-M35</f>
        <v>10000</v>
      </c>
      <c r="P35" s="92">
        <f t="shared" ref="P35:P36" si="16">L35-N35</f>
        <v>10000</v>
      </c>
      <c r="Q35" s="418"/>
      <c r="R35" s="64"/>
      <c r="S35" s="64"/>
      <c r="T35" s="64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237"/>
      <c r="B36" s="45">
        <v>1.0</v>
      </c>
      <c r="C36" s="45">
        <v>1.0</v>
      </c>
      <c r="D36" s="45">
        <v>1.0</v>
      </c>
      <c r="E36" s="74" t="s">
        <v>492</v>
      </c>
      <c r="F36" s="162" t="s">
        <v>102</v>
      </c>
      <c r="G36" s="162" t="s">
        <v>472</v>
      </c>
      <c r="H36" s="75" t="s">
        <v>474</v>
      </c>
      <c r="I36" s="221">
        <v>49000.0</v>
      </c>
      <c r="J36" s="231"/>
      <c r="K36" s="231"/>
      <c r="L36" s="115">
        <f t="shared" si="14"/>
        <v>49000</v>
      </c>
      <c r="M36" s="231"/>
      <c r="N36" s="231"/>
      <c r="O36" s="92">
        <f t="shared" si="15"/>
        <v>49000</v>
      </c>
      <c r="P36" s="92">
        <f t="shared" si="16"/>
        <v>49000</v>
      </c>
      <c r="Q36" s="418"/>
      <c r="R36" s="64"/>
      <c r="S36" s="64"/>
      <c r="T36" s="64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211">
        <v>20.0</v>
      </c>
      <c r="B37" s="212"/>
      <c r="C37" s="212"/>
      <c r="D37" s="212"/>
      <c r="E37" s="225" t="s">
        <v>493</v>
      </c>
      <c r="F37" s="485"/>
      <c r="G37" s="485"/>
      <c r="H37" s="64"/>
      <c r="I37" s="460">
        <f t="shared" ref="I37:P37" si="17">sum(I38:I39)</f>
        <v>41350</v>
      </c>
      <c r="J37" s="61">
        <f t="shared" si="17"/>
        <v>0</v>
      </c>
      <c r="K37" s="61">
        <f t="shared" si="17"/>
        <v>0</v>
      </c>
      <c r="L37" s="65">
        <f t="shared" si="17"/>
        <v>41350</v>
      </c>
      <c r="M37" s="61">
        <f t="shared" si="17"/>
        <v>8550</v>
      </c>
      <c r="N37" s="61">
        <f t="shared" si="17"/>
        <v>7050</v>
      </c>
      <c r="O37" s="65">
        <f t="shared" si="17"/>
        <v>32800</v>
      </c>
      <c r="P37" s="65">
        <f t="shared" si="17"/>
        <v>34300</v>
      </c>
      <c r="Q37" s="418"/>
      <c r="R37" s="64"/>
      <c r="S37" s="64"/>
      <c r="T37" s="64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253"/>
      <c r="B38" s="45">
        <v>1.0</v>
      </c>
      <c r="C38" s="45">
        <v>1.0</v>
      </c>
      <c r="D38" s="45">
        <v>1.0</v>
      </c>
      <c r="E38" s="234" t="s">
        <v>495</v>
      </c>
      <c r="F38" s="488"/>
      <c r="G38" s="488"/>
      <c r="H38" s="489"/>
      <c r="I38" s="221">
        <v>1350.0</v>
      </c>
      <c r="J38" s="231"/>
      <c r="K38" s="231"/>
      <c r="L38" s="115">
        <f t="shared" ref="L38:L39" si="18">I38-J38+K38</f>
        <v>1350</v>
      </c>
      <c r="M38" s="231"/>
      <c r="N38" s="231"/>
      <c r="O38" s="92">
        <f t="shared" ref="O38:O39" si="19">L38-M38</f>
        <v>1350</v>
      </c>
      <c r="P38" s="92">
        <f t="shared" ref="P38:P39" si="20">L38-N38</f>
        <v>1350</v>
      </c>
      <c r="Q38" s="418"/>
      <c r="R38" s="64"/>
      <c r="S38" s="64"/>
      <c r="T38" s="64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255"/>
      <c r="B39" s="45">
        <v>1.0</v>
      </c>
      <c r="C39" s="45">
        <v>2.0</v>
      </c>
      <c r="D39" s="45">
        <v>1.0</v>
      </c>
      <c r="E39" s="238" t="s">
        <v>497</v>
      </c>
      <c r="F39" s="492"/>
      <c r="G39" s="492"/>
      <c r="H39" s="489"/>
      <c r="I39" s="221">
        <v>40000.0</v>
      </c>
      <c r="J39" s="231"/>
      <c r="K39" s="231"/>
      <c r="L39" s="115">
        <f t="shared" si="18"/>
        <v>40000</v>
      </c>
      <c r="M39" s="233">
        <v>8550.0</v>
      </c>
      <c r="N39" s="233">
        <v>7050.0</v>
      </c>
      <c r="O39" s="92">
        <f t="shared" si="19"/>
        <v>31450</v>
      </c>
      <c r="P39" s="92">
        <f t="shared" si="20"/>
        <v>32950</v>
      </c>
      <c r="Q39" s="418"/>
      <c r="R39" s="64"/>
      <c r="S39" s="64"/>
      <c r="T39" s="64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211">
        <v>21.0</v>
      </c>
      <c r="B40" s="474"/>
      <c r="C40" s="474"/>
      <c r="D40" s="474"/>
      <c r="E40" s="225" t="s">
        <v>499</v>
      </c>
      <c r="F40" s="494"/>
      <c r="G40" s="494"/>
      <c r="H40" s="489"/>
      <c r="I40" s="495">
        <f t="shared" ref="I40:P40" si="21">sum(I41:I44)</f>
        <v>253500</v>
      </c>
      <c r="J40" s="287">
        <f t="shared" si="21"/>
        <v>9580</v>
      </c>
      <c r="K40" s="287">
        <f t="shared" si="21"/>
        <v>9580</v>
      </c>
      <c r="L40" s="67">
        <f t="shared" si="21"/>
        <v>253500</v>
      </c>
      <c r="M40" s="287">
        <f t="shared" si="21"/>
        <v>14580</v>
      </c>
      <c r="N40" s="287">
        <f t="shared" si="21"/>
        <v>14100</v>
      </c>
      <c r="O40" s="67">
        <f t="shared" si="21"/>
        <v>238920</v>
      </c>
      <c r="P40" s="67">
        <f t="shared" si="21"/>
        <v>239400</v>
      </c>
      <c r="Q40" s="496"/>
      <c r="R40" s="64"/>
      <c r="S40" s="64"/>
      <c r="T40" s="64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ht="18.0" customHeight="1">
      <c r="A41" s="253"/>
      <c r="B41" s="45">
        <v>1.0</v>
      </c>
      <c r="C41" s="45">
        <v>1.0</v>
      </c>
      <c r="D41" s="45">
        <v>3.0</v>
      </c>
      <c r="E41" s="238" t="s">
        <v>501</v>
      </c>
      <c r="F41" s="488"/>
      <c r="G41" s="488"/>
      <c r="H41" s="489"/>
      <c r="I41" s="221">
        <v>240000.0</v>
      </c>
      <c r="J41" s="233">
        <v>9580.0</v>
      </c>
      <c r="K41" s="231"/>
      <c r="L41" s="115">
        <f t="shared" ref="L41:L44" si="22">I41-J41+K41</f>
        <v>230420</v>
      </c>
      <c r="M41" s="231"/>
      <c r="N41" s="231"/>
      <c r="O41" s="92">
        <f t="shared" ref="O41:O44" si="23">L41-M41</f>
        <v>230420</v>
      </c>
      <c r="P41" s="92">
        <f t="shared" ref="P41:P44" si="24">L41-N41</f>
        <v>230420</v>
      </c>
      <c r="Q41" s="171" t="s">
        <v>502</v>
      </c>
      <c r="R41" s="64"/>
      <c r="S41" s="64"/>
      <c r="T41" s="64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253"/>
      <c r="B42" s="45">
        <v>1.0</v>
      </c>
      <c r="C42" s="45">
        <v>1.0</v>
      </c>
      <c r="D42" s="45">
        <v>1.0</v>
      </c>
      <c r="E42" s="497" t="s">
        <v>503</v>
      </c>
      <c r="F42" s="488"/>
      <c r="G42" s="488"/>
      <c r="H42" s="489"/>
      <c r="I42" s="221">
        <v>3500.0</v>
      </c>
      <c r="J42" s="231"/>
      <c r="K42" s="231"/>
      <c r="L42" s="115">
        <f t="shared" si="22"/>
        <v>3500</v>
      </c>
      <c r="M42" s="231"/>
      <c r="N42" s="231"/>
      <c r="O42" s="92">
        <f t="shared" si="23"/>
        <v>3500</v>
      </c>
      <c r="P42" s="92">
        <f t="shared" si="24"/>
        <v>3500</v>
      </c>
      <c r="Q42" s="418"/>
      <c r="R42" s="64"/>
      <c r="S42" s="64"/>
      <c r="T42" s="64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253"/>
      <c r="B43" s="45">
        <v>2.0</v>
      </c>
      <c r="C43" s="45">
        <v>7.0</v>
      </c>
      <c r="D43" s="45">
        <v>1.0</v>
      </c>
      <c r="E43" s="234" t="s">
        <v>505</v>
      </c>
      <c r="F43" s="488"/>
      <c r="G43" s="488"/>
      <c r="H43" s="489"/>
      <c r="I43" s="221">
        <v>5000.0</v>
      </c>
      <c r="J43" s="231"/>
      <c r="K43" s="231"/>
      <c r="L43" s="115">
        <f t="shared" si="22"/>
        <v>5000</v>
      </c>
      <c r="M43" s="231"/>
      <c r="N43" s="231"/>
      <c r="O43" s="92">
        <f t="shared" si="23"/>
        <v>5000</v>
      </c>
      <c r="P43" s="92">
        <f t="shared" si="24"/>
        <v>5000</v>
      </c>
      <c r="Q43" s="418"/>
      <c r="R43" s="64"/>
      <c r="S43" s="64"/>
      <c r="T43" s="64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255"/>
      <c r="B44" s="45">
        <v>1.0</v>
      </c>
      <c r="C44" s="45">
        <v>1.0</v>
      </c>
      <c r="D44" s="45">
        <v>3.0</v>
      </c>
      <c r="E44" s="234" t="s">
        <v>508</v>
      </c>
      <c r="F44" s="488"/>
      <c r="G44" s="488"/>
      <c r="H44" s="489"/>
      <c r="I44" s="221">
        <v>5000.0</v>
      </c>
      <c r="J44" s="231"/>
      <c r="K44" s="233">
        <v>9580.0</v>
      </c>
      <c r="L44" s="115">
        <f t="shared" si="22"/>
        <v>14580</v>
      </c>
      <c r="M44" s="233">
        <v>14580.0</v>
      </c>
      <c r="N44" s="233">
        <v>14100.0</v>
      </c>
      <c r="O44" s="92">
        <f t="shared" si="23"/>
        <v>0</v>
      </c>
      <c r="P44" s="92">
        <f t="shared" si="24"/>
        <v>480</v>
      </c>
      <c r="Q44" s="171" t="s">
        <v>502</v>
      </c>
      <c r="R44" s="64"/>
      <c r="S44" s="64"/>
      <c r="T44" s="64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211">
        <v>22.0</v>
      </c>
      <c r="B45" s="212"/>
      <c r="C45" s="212"/>
      <c r="D45" s="212"/>
      <c r="E45" s="206" t="s">
        <v>509</v>
      </c>
      <c r="F45" s="499"/>
      <c r="G45" s="499"/>
      <c r="H45" s="489"/>
      <c r="I45" s="86">
        <f t="shared" ref="I45:P45" si="25">sum(I46:I48)</f>
        <v>90000</v>
      </c>
      <c r="J45" s="61">
        <f t="shared" si="25"/>
        <v>0</v>
      </c>
      <c r="K45" s="61">
        <f t="shared" si="25"/>
        <v>0</v>
      </c>
      <c r="L45" s="65">
        <f t="shared" si="25"/>
        <v>90000</v>
      </c>
      <c r="M45" s="61">
        <f t="shared" si="25"/>
        <v>3450</v>
      </c>
      <c r="N45" s="61">
        <f t="shared" si="25"/>
        <v>3450</v>
      </c>
      <c r="O45" s="65">
        <f t="shared" si="25"/>
        <v>86550</v>
      </c>
      <c r="P45" s="65">
        <f t="shared" si="25"/>
        <v>86550</v>
      </c>
      <c r="Q45" s="418"/>
      <c r="R45" s="64"/>
      <c r="S45" s="64"/>
      <c r="T45" s="64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253"/>
      <c r="B46" s="45">
        <v>1.0</v>
      </c>
      <c r="C46" s="45">
        <v>1.0</v>
      </c>
      <c r="D46" s="45">
        <v>4.0</v>
      </c>
      <c r="E46" s="234" t="s">
        <v>511</v>
      </c>
      <c r="F46" s="488"/>
      <c r="G46" s="488"/>
      <c r="H46" s="489"/>
      <c r="I46" s="221">
        <v>50000.0</v>
      </c>
      <c r="J46" s="231"/>
      <c r="K46" s="231"/>
      <c r="L46" s="115">
        <f t="shared" ref="L46:L48" si="26">I46-J46+K46</f>
        <v>50000</v>
      </c>
      <c r="M46" s="231"/>
      <c r="N46" s="231"/>
      <c r="O46" s="92">
        <f t="shared" ref="O46:O48" si="27">L46-M46</f>
        <v>50000</v>
      </c>
      <c r="P46" s="92">
        <f t="shared" ref="P46:P48" si="28">L46-N46</f>
        <v>50000</v>
      </c>
      <c r="Q46" s="418"/>
      <c r="R46" s="64"/>
      <c r="S46" s="64"/>
      <c r="T46" s="64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253"/>
      <c r="B47" s="45">
        <v>1.0</v>
      </c>
      <c r="C47" s="45">
        <v>2.0</v>
      </c>
      <c r="D47" s="45">
        <v>1.0</v>
      </c>
      <c r="E47" s="234" t="s">
        <v>514</v>
      </c>
      <c r="F47" s="488"/>
      <c r="G47" s="488"/>
      <c r="H47" s="489"/>
      <c r="I47" s="221">
        <v>10000.0</v>
      </c>
      <c r="J47" s="231"/>
      <c r="K47" s="231"/>
      <c r="L47" s="115">
        <f t="shared" si="26"/>
        <v>10000</v>
      </c>
      <c r="M47" s="233">
        <v>3450.0</v>
      </c>
      <c r="N47" s="233">
        <v>3450.0</v>
      </c>
      <c r="O47" s="92">
        <f t="shared" si="27"/>
        <v>6550</v>
      </c>
      <c r="P47" s="92">
        <f t="shared" si="28"/>
        <v>6550</v>
      </c>
      <c r="Q47" s="418"/>
      <c r="R47" s="64"/>
      <c r="S47" s="64"/>
      <c r="T47" s="64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237"/>
      <c r="B48" s="500"/>
      <c r="C48" s="500"/>
      <c r="D48" s="500"/>
      <c r="E48" s="234" t="s">
        <v>515</v>
      </c>
      <c r="F48" s="488"/>
      <c r="G48" s="488"/>
      <c r="H48" s="489"/>
      <c r="I48" s="221">
        <v>30000.0</v>
      </c>
      <c r="J48" s="231"/>
      <c r="K48" s="231"/>
      <c r="L48" s="115">
        <f t="shared" si="26"/>
        <v>30000</v>
      </c>
      <c r="M48" s="231"/>
      <c r="N48" s="231"/>
      <c r="O48" s="92">
        <f t="shared" si="27"/>
        <v>30000</v>
      </c>
      <c r="P48" s="92">
        <f t="shared" si="28"/>
        <v>30000</v>
      </c>
      <c r="Q48" s="418"/>
      <c r="R48" s="64"/>
      <c r="S48" s="64"/>
      <c r="T48" s="64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211">
        <v>23.0</v>
      </c>
      <c r="B49" s="212"/>
      <c r="C49" s="212"/>
      <c r="D49" s="212"/>
      <c r="E49" s="206" t="s">
        <v>516</v>
      </c>
      <c r="F49" s="458"/>
      <c r="G49" s="458"/>
      <c r="H49" s="489"/>
      <c r="I49" s="495">
        <f t="shared" ref="I49:P49" si="29">sum(I50)</f>
        <v>100000</v>
      </c>
      <c r="J49" s="287">
        <f t="shared" si="29"/>
        <v>0</v>
      </c>
      <c r="K49" s="287">
        <f t="shared" si="29"/>
        <v>0</v>
      </c>
      <c r="L49" s="67">
        <f t="shared" si="29"/>
        <v>100000</v>
      </c>
      <c r="M49" s="287">
        <f t="shared" si="29"/>
        <v>0</v>
      </c>
      <c r="N49" s="287">
        <f t="shared" si="29"/>
        <v>0</v>
      </c>
      <c r="O49" s="67">
        <f t="shared" si="29"/>
        <v>100000</v>
      </c>
      <c r="P49" s="67">
        <f t="shared" si="29"/>
        <v>100000</v>
      </c>
      <c r="Q49" s="418"/>
      <c r="R49" s="64"/>
      <c r="S49" s="64"/>
      <c r="T49" s="64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237"/>
      <c r="B50" s="45">
        <v>2.0</v>
      </c>
      <c r="C50" s="45">
        <v>6.0</v>
      </c>
      <c r="D50" s="45">
        <v>1.0</v>
      </c>
      <c r="E50" s="502" t="s">
        <v>517</v>
      </c>
      <c r="F50" s="503"/>
      <c r="G50" s="503"/>
      <c r="H50" s="489"/>
      <c r="I50" s="221">
        <v>100000.0</v>
      </c>
      <c r="J50" s="231"/>
      <c r="K50" s="231"/>
      <c r="L50" s="115">
        <f>I50-J50+K50</f>
        <v>100000</v>
      </c>
      <c r="M50" s="231"/>
      <c r="N50" s="231"/>
      <c r="O50" s="92">
        <f>L50-M50</f>
        <v>100000</v>
      </c>
      <c r="P50" s="92">
        <f>L50-N50</f>
        <v>100000</v>
      </c>
      <c r="Q50" s="418"/>
      <c r="R50" s="64"/>
      <c r="S50" s="64"/>
      <c r="T50" s="64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76">
        <v>24.0</v>
      </c>
      <c r="B51" s="504"/>
      <c r="C51" s="504"/>
      <c r="D51" s="504"/>
      <c r="E51" s="505" t="s">
        <v>518</v>
      </c>
      <c r="F51" s="506"/>
      <c r="G51" s="507"/>
      <c r="H51" s="507"/>
      <c r="I51" s="508">
        <f t="shared" ref="I51:P51" si="30">sum(I52:I58)</f>
        <v>77000</v>
      </c>
      <c r="J51" s="61">
        <f t="shared" si="30"/>
        <v>0</v>
      </c>
      <c r="K51" s="61">
        <f t="shared" si="30"/>
        <v>0</v>
      </c>
      <c r="L51" s="65">
        <f t="shared" si="30"/>
        <v>77000</v>
      </c>
      <c r="M51" s="61">
        <f t="shared" si="30"/>
        <v>10110</v>
      </c>
      <c r="N51" s="61">
        <f t="shared" si="30"/>
        <v>0</v>
      </c>
      <c r="O51" s="65">
        <f t="shared" si="30"/>
        <v>66890</v>
      </c>
      <c r="P51" s="65">
        <f t="shared" si="30"/>
        <v>77000</v>
      </c>
      <c r="Q51" s="418"/>
      <c r="R51" s="64"/>
      <c r="S51" s="64"/>
      <c r="T51" s="64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509"/>
      <c r="B52" s="45">
        <v>1.0</v>
      </c>
      <c r="C52" s="45">
        <v>1.0</v>
      </c>
      <c r="D52" s="45">
        <v>3.0</v>
      </c>
      <c r="E52" s="74" t="s">
        <v>519</v>
      </c>
      <c r="F52" s="510">
        <v>241793.0</v>
      </c>
      <c r="G52" s="511">
        <v>22922.0</v>
      </c>
      <c r="H52" s="75" t="s">
        <v>520</v>
      </c>
      <c r="I52" s="95">
        <v>7240.0</v>
      </c>
      <c r="J52" s="231"/>
      <c r="K52" s="231"/>
      <c r="L52" s="297">
        <f t="shared" ref="L52:L59" si="31">I52-J52+K52</f>
        <v>7240</v>
      </c>
      <c r="M52" s="233">
        <v>7240.0</v>
      </c>
      <c r="N52" s="231"/>
      <c r="O52" s="92">
        <f t="shared" ref="O52:O59" si="32">L52-M52</f>
        <v>0</v>
      </c>
      <c r="P52" s="92">
        <f t="shared" ref="P52:P59" si="33">L52-N52</f>
        <v>7240</v>
      </c>
      <c r="Q52" s="418"/>
      <c r="R52" s="64"/>
      <c r="S52" s="64"/>
      <c r="T52" s="64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509"/>
      <c r="B53" s="45">
        <v>1.0</v>
      </c>
      <c r="C53" s="45">
        <v>1.0</v>
      </c>
      <c r="D53" s="45">
        <v>3.0</v>
      </c>
      <c r="E53" s="74" t="s">
        <v>521</v>
      </c>
      <c r="F53" s="510">
        <v>241793.0</v>
      </c>
      <c r="G53" s="512">
        <v>22968.0</v>
      </c>
      <c r="H53" s="75" t="s">
        <v>522</v>
      </c>
      <c r="I53" s="95">
        <v>9760.0</v>
      </c>
      <c r="J53" s="231"/>
      <c r="K53" s="231"/>
      <c r="L53" s="297">
        <f t="shared" si="31"/>
        <v>9760</v>
      </c>
      <c r="M53" s="233">
        <v>2870.0</v>
      </c>
      <c r="N53" s="233">
        <v>0.0</v>
      </c>
      <c r="O53" s="92">
        <f t="shared" si="32"/>
        <v>6890</v>
      </c>
      <c r="P53" s="92">
        <f t="shared" si="33"/>
        <v>9760</v>
      </c>
      <c r="Q53" s="418"/>
      <c r="R53" s="64"/>
      <c r="S53" s="64"/>
      <c r="T53" s="64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509"/>
      <c r="B54" s="45">
        <v>1.0</v>
      </c>
      <c r="C54" s="45">
        <v>1.0</v>
      </c>
      <c r="D54" s="45">
        <v>3.0</v>
      </c>
      <c r="E54" s="74" t="s">
        <v>523</v>
      </c>
      <c r="F54" s="510">
        <v>242158.0</v>
      </c>
      <c r="G54" s="163" t="s">
        <v>524</v>
      </c>
      <c r="H54" s="75" t="s">
        <v>525</v>
      </c>
      <c r="I54" s="95">
        <v>10000.0</v>
      </c>
      <c r="J54" s="231"/>
      <c r="K54" s="231"/>
      <c r="L54" s="297">
        <f t="shared" si="31"/>
        <v>10000</v>
      </c>
      <c r="M54" s="231"/>
      <c r="N54" s="231"/>
      <c r="O54" s="92">
        <f t="shared" si="32"/>
        <v>10000</v>
      </c>
      <c r="P54" s="92">
        <f t="shared" si="33"/>
        <v>10000</v>
      </c>
      <c r="Q54" s="418"/>
      <c r="R54" s="64"/>
      <c r="S54" s="64"/>
      <c r="T54" s="64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509"/>
      <c r="B55" s="45">
        <v>1.0</v>
      </c>
      <c r="C55" s="45">
        <v>1.0</v>
      </c>
      <c r="D55" s="45">
        <v>3.0</v>
      </c>
      <c r="E55" s="74" t="s">
        <v>526</v>
      </c>
      <c r="F55" s="510">
        <v>241824.0</v>
      </c>
      <c r="G55" s="163" t="s">
        <v>527</v>
      </c>
      <c r="H55" s="75" t="s">
        <v>528</v>
      </c>
      <c r="I55" s="95">
        <v>10000.0</v>
      </c>
      <c r="J55" s="231"/>
      <c r="K55" s="231"/>
      <c r="L55" s="297">
        <f t="shared" si="31"/>
        <v>10000</v>
      </c>
      <c r="M55" s="231"/>
      <c r="N55" s="231"/>
      <c r="O55" s="92">
        <f t="shared" si="32"/>
        <v>10000</v>
      </c>
      <c r="P55" s="92">
        <f t="shared" si="33"/>
        <v>10000</v>
      </c>
      <c r="Q55" s="418"/>
      <c r="R55" s="64"/>
      <c r="S55" s="64"/>
      <c r="T55" s="64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509"/>
      <c r="B56" s="45">
        <v>1.0</v>
      </c>
      <c r="C56" s="45">
        <v>1.0</v>
      </c>
      <c r="D56" s="45">
        <v>3.0</v>
      </c>
      <c r="E56" s="74" t="s">
        <v>529</v>
      </c>
      <c r="F56" s="510">
        <v>241824.0</v>
      </c>
      <c r="G56" s="163" t="s">
        <v>530</v>
      </c>
      <c r="H56" s="75" t="s">
        <v>531</v>
      </c>
      <c r="I56" s="95">
        <v>10000.0</v>
      </c>
      <c r="J56" s="231"/>
      <c r="K56" s="231"/>
      <c r="L56" s="297">
        <f t="shared" si="31"/>
        <v>10000</v>
      </c>
      <c r="M56" s="231"/>
      <c r="N56" s="231"/>
      <c r="O56" s="92">
        <f t="shared" si="32"/>
        <v>10000</v>
      </c>
      <c r="P56" s="92">
        <f t="shared" si="33"/>
        <v>10000</v>
      </c>
      <c r="Q56" s="418"/>
      <c r="R56" s="64"/>
      <c r="S56" s="64"/>
      <c r="T56" s="64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509"/>
      <c r="B57" s="45">
        <v>1.0</v>
      </c>
      <c r="C57" s="45">
        <v>1.0</v>
      </c>
      <c r="D57" s="45">
        <v>3.0</v>
      </c>
      <c r="E57" s="74" t="s">
        <v>532</v>
      </c>
      <c r="F57" s="510">
        <v>241793.0</v>
      </c>
      <c r="G57" s="163" t="s">
        <v>533</v>
      </c>
      <c r="H57" s="75" t="s">
        <v>534</v>
      </c>
      <c r="I57" s="95">
        <v>20000.0</v>
      </c>
      <c r="J57" s="231"/>
      <c r="K57" s="231"/>
      <c r="L57" s="297">
        <f t="shared" si="31"/>
        <v>20000</v>
      </c>
      <c r="M57" s="231"/>
      <c r="N57" s="231"/>
      <c r="O57" s="92">
        <f t="shared" si="32"/>
        <v>20000</v>
      </c>
      <c r="P57" s="92">
        <f t="shared" si="33"/>
        <v>20000</v>
      </c>
      <c r="Q57" s="418"/>
      <c r="R57" s="64"/>
      <c r="S57" s="64"/>
      <c r="T57" s="64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30"/>
      <c r="B58" s="45">
        <v>1.0</v>
      </c>
      <c r="C58" s="45">
        <v>1.0</v>
      </c>
      <c r="D58" s="45">
        <v>3.0</v>
      </c>
      <c r="E58" s="74" t="s">
        <v>535</v>
      </c>
      <c r="F58" s="510">
        <v>241793.0</v>
      </c>
      <c r="G58" s="163" t="s">
        <v>536</v>
      </c>
      <c r="H58" s="75" t="s">
        <v>537</v>
      </c>
      <c r="I58" s="95">
        <v>10000.0</v>
      </c>
      <c r="J58" s="231"/>
      <c r="K58" s="231"/>
      <c r="L58" s="297">
        <f t="shared" si="31"/>
        <v>10000</v>
      </c>
      <c r="M58" s="231"/>
      <c r="N58" s="231"/>
      <c r="O58" s="92">
        <f t="shared" si="32"/>
        <v>10000</v>
      </c>
      <c r="P58" s="92">
        <f t="shared" si="33"/>
        <v>10000</v>
      </c>
      <c r="Q58" s="418"/>
      <c r="R58" s="64"/>
      <c r="S58" s="64"/>
      <c r="T58" s="64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48"/>
      <c r="B59" s="149"/>
      <c r="C59" s="149"/>
      <c r="D59" s="149"/>
      <c r="E59" s="150" t="s">
        <v>538</v>
      </c>
      <c r="F59" s="151"/>
      <c r="G59" s="151"/>
      <c r="H59" s="152"/>
      <c r="I59" s="153">
        <f>sum(I6:I10,I13:I25,I33:I34,I37,I40,I45,I49,I51)</f>
        <v>1455090</v>
      </c>
      <c r="J59" s="361">
        <f t="shared" ref="J59:K59" si="34">sum(J6:J25,J33:J34,J37,J40,J45,J49,J51)</f>
        <v>9580</v>
      </c>
      <c r="K59" s="361">
        <f t="shared" si="34"/>
        <v>9580</v>
      </c>
      <c r="L59" s="181">
        <f t="shared" si="31"/>
        <v>1455090</v>
      </c>
      <c r="M59" s="361">
        <f>sum(M6:M10,M13:M22,M24,M25,M33,M34,M37,M40,M45,M49,M51)</f>
        <v>463694</v>
      </c>
      <c r="N59" s="361">
        <f>sum(N6:N25,N33:N34,N37,N40,N45,N49,N51)</f>
        <v>367620</v>
      </c>
      <c r="O59" s="155">
        <f t="shared" si="32"/>
        <v>991396</v>
      </c>
      <c r="P59" s="155">
        <f t="shared" si="33"/>
        <v>1087470</v>
      </c>
      <c r="Q59" s="501"/>
      <c r="R59" s="159"/>
      <c r="S59" s="159"/>
      <c r="T59" s="159"/>
      <c r="U59" s="159"/>
      <c r="V59" s="159"/>
      <c r="W59" s="159"/>
      <c r="X59" s="159"/>
      <c r="Y59" s="159"/>
      <c r="Z59" s="159"/>
      <c r="AA59" s="159"/>
      <c r="AB59" s="159"/>
      <c r="AC59" s="159"/>
      <c r="AD59" s="159"/>
      <c r="AE59" s="159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3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3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3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3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3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3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3"/>
      <c r="P1007" s="3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3"/>
      <c r="P1008" s="3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3"/>
      <c r="P1009" s="3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3"/>
      <c r="P1010" s="3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3"/>
      <c r="P1011" s="3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3"/>
      <c r="P1012" s="3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3"/>
      <c r="P1013" s="3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3"/>
      <c r="P1014" s="3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3"/>
      <c r="P1015" s="3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3"/>
      <c r="P1016" s="3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3"/>
      <c r="P1017" s="3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3"/>
      <c r="P1018" s="3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3"/>
      <c r="P1019" s="3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3"/>
      <c r="P1020" s="3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3"/>
      <c r="P1021" s="3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3"/>
      <c r="P1022" s="3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3"/>
      <c r="P1023" s="3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3"/>
      <c r="P1024" s="3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3"/>
      <c r="P1025" s="3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3"/>
      <c r="P1026" s="3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3"/>
      <c r="P1027" s="3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3"/>
      <c r="P1028" s="3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</row>
  </sheetData>
  <mergeCells count="13">
    <mergeCell ref="J4:J5"/>
    <mergeCell ref="K4:K5"/>
    <mergeCell ref="M4:M5"/>
    <mergeCell ref="N4:N5"/>
    <mergeCell ref="Q4:Q5"/>
    <mergeCell ref="T4:T5"/>
    <mergeCell ref="A2:O2"/>
    <mergeCell ref="A4:A5"/>
    <mergeCell ref="C4:C5"/>
    <mergeCell ref="D4:D5"/>
    <mergeCell ref="E4:E5"/>
    <mergeCell ref="F4:F5"/>
    <mergeCell ref="H4:H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3.86"/>
    <col customWidth="1" min="2" max="2" width="11.0"/>
    <col customWidth="1" min="3" max="3" width="10.0"/>
    <col customWidth="1" min="4" max="4" width="8.71"/>
    <col customWidth="1" min="5" max="5" width="74.86"/>
    <col customWidth="1" min="6" max="6" width="32.0"/>
    <col customWidth="1" min="7" max="7" width="21.57"/>
    <col customWidth="1" min="8" max="8" width="25.86"/>
    <col customWidth="1" min="17" max="17" width="17.57"/>
    <col customWidth="1" min="18" max="18" width="32.43"/>
    <col customWidth="1" min="19" max="19" width="43.43"/>
    <col customWidth="1" min="20" max="20" width="29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1"/>
      <c r="R1" s="4" t="s">
        <v>0</v>
      </c>
      <c r="S1" s="4" t="s">
        <v>1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 t="s">
        <v>425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1"/>
      <c r="R2" s="9" t="s">
        <v>5</v>
      </c>
      <c r="S2" s="9" t="s">
        <v>426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3"/>
      <c r="Q3" s="1"/>
      <c r="R3" s="9" t="s">
        <v>7</v>
      </c>
      <c r="S3" s="10" t="s">
        <v>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1" t="s">
        <v>9</v>
      </c>
      <c r="B4" s="12" t="s">
        <v>10</v>
      </c>
      <c r="C4" s="13" t="s">
        <v>11</v>
      </c>
      <c r="D4" s="12" t="s">
        <v>12</v>
      </c>
      <c r="E4" s="14" t="s">
        <v>13</v>
      </c>
      <c r="F4" s="15" t="s">
        <v>14</v>
      </c>
      <c r="G4" s="16" t="s">
        <v>15</v>
      </c>
      <c r="H4" s="17" t="s">
        <v>16</v>
      </c>
      <c r="I4" s="19" t="s">
        <v>17</v>
      </c>
      <c r="J4" s="20" t="s">
        <v>18</v>
      </c>
      <c r="K4" s="20" t="s">
        <v>19</v>
      </c>
      <c r="L4" s="22" t="s">
        <v>20</v>
      </c>
      <c r="M4" s="23" t="s">
        <v>21</v>
      </c>
      <c r="N4" s="20" t="s">
        <v>22</v>
      </c>
      <c r="O4" s="25" t="s">
        <v>20</v>
      </c>
      <c r="P4" s="26" t="s">
        <v>20</v>
      </c>
      <c r="Q4" s="27" t="s">
        <v>23</v>
      </c>
      <c r="R4" s="14" t="s">
        <v>24</v>
      </c>
      <c r="S4" s="14" t="s">
        <v>25</v>
      </c>
      <c r="T4" s="14" t="s">
        <v>26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28"/>
      <c r="B5" s="32" t="s">
        <v>11</v>
      </c>
      <c r="C5" s="30"/>
      <c r="D5" s="31"/>
      <c r="E5" s="31"/>
      <c r="F5" s="28"/>
      <c r="G5" s="33" t="s">
        <v>27</v>
      </c>
      <c r="H5" s="34"/>
      <c r="I5" s="35" t="s">
        <v>28</v>
      </c>
      <c r="J5" s="31"/>
      <c r="K5" s="31"/>
      <c r="L5" s="36" t="s">
        <v>28</v>
      </c>
      <c r="M5" s="30"/>
      <c r="N5" s="31"/>
      <c r="O5" s="37" t="s">
        <v>29</v>
      </c>
      <c r="P5" s="38" t="s">
        <v>30</v>
      </c>
      <c r="Q5" s="31"/>
      <c r="R5" s="39" t="s">
        <v>31</v>
      </c>
      <c r="S5" s="40" t="s">
        <v>32</v>
      </c>
      <c r="T5" s="3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44">
        <v>1.0</v>
      </c>
      <c r="B6" s="423">
        <v>1.0</v>
      </c>
      <c r="C6" s="423">
        <v>1.0</v>
      </c>
      <c r="D6" s="423">
        <v>1.0</v>
      </c>
      <c r="E6" s="53" t="s">
        <v>277</v>
      </c>
      <c r="F6" s="57" t="s">
        <v>119</v>
      </c>
      <c r="G6" s="425" t="s">
        <v>120</v>
      </c>
      <c r="H6" s="427" t="s">
        <v>431</v>
      </c>
      <c r="I6" s="132">
        <f t="shared" ref="I6:P6" si="1">sum(I7:I9)</f>
        <v>163470</v>
      </c>
      <c r="J6" s="61">
        <f t="shared" si="1"/>
        <v>0</v>
      </c>
      <c r="K6" s="61">
        <f t="shared" si="1"/>
        <v>0</v>
      </c>
      <c r="L6" s="65">
        <f t="shared" si="1"/>
        <v>163470</v>
      </c>
      <c r="M6" s="61">
        <f t="shared" si="1"/>
        <v>107340</v>
      </c>
      <c r="N6" s="61">
        <f t="shared" si="1"/>
        <v>8777</v>
      </c>
      <c r="O6" s="65">
        <f t="shared" si="1"/>
        <v>56130</v>
      </c>
      <c r="P6" s="65">
        <f t="shared" si="1"/>
        <v>154693</v>
      </c>
      <c r="Q6" s="64"/>
      <c r="R6" s="428"/>
      <c r="S6" s="428"/>
      <c r="T6" s="64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429"/>
      <c r="B7" s="430"/>
      <c r="C7" s="430"/>
      <c r="D7" s="430"/>
      <c r="E7" s="74" t="s">
        <v>437</v>
      </c>
      <c r="F7" s="431" t="s">
        <v>35</v>
      </c>
      <c r="G7" s="432" t="s">
        <v>438</v>
      </c>
      <c r="H7" s="433"/>
      <c r="I7" s="355">
        <v>20000.0</v>
      </c>
      <c r="J7" s="231"/>
      <c r="K7" s="231"/>
      <c r="L7" s="434">
        <f t="shared" ref="L7:L9" si="2">I7-J7+K7</f>
        <v>20000</v>
      </c>
      <c r="M7" s="84">
        <v>12100.0</v>
      </c>
      <c r="N7" s="233">
        <v>8777.0</v>
      </c>
      <c r="O7" s="115">
        <f t="shared" ref="O7:O9" si="3">L7-M7</f>
        <v>7900</v>
      </c>
      <c r="P7" s="115">
        <f t="shared" ref="P7:P9" si="4">L7-N7</f>
        <v>11223</v>
      </c>
      <c r="Q7" s="435" t="s">
        <v>440</v>
      </c>
      <c r="R7" s="436" t="s">
        <v>441</v>
      </c>
      <c r="S7" s="436" t="s">
        <v>443</v>
      </c>
      <c r="T7" s="123" t="s">
        <v>444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429"/>
      <c r="B8" s="430"/>
      <c r="C8" s="430"/>
      <c r="D8" s="430"/>
      <c r="E8" s="74" t="s">
        <v>445</v>
      </c>
      <c r="F8" s="77" t="s">
        <v>102</v>
      </c>
      <c r="G8" s="81" t="s">
        <v>97</v>
      </c>
      <c r="H8" s="433"/>
      <c r="I8" s="355">
        <v>128470.0</v>
      </c>
      <c r="J8" s="99"/>
      <c r="K8" s="99"/>
      <c r="L8" s="434">
        <f t="shared" si="2"/>
        <v>128470</v>
      </c>
      <c r="M8" s="99">
        <v>95240.0</v>
      </c>
      <c r="N8" s="99"/>
      <c r="O8" s="115">
        <f t="shared" si="3"/>
        <v>33230</v>
      </c>
      <c r="P8" s="115">
        <f t="shared" si="4"/>
        <v>128470</v>
      </c>
      <c r="Q8" s="64"/>
      <c r="R8" s="428"/>
      <c r="S8" s="428"/>
      <c r="T8" s="64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429"/>
      <c r="B9" s="437"/>
      <c r="C9" s="437"/>
      <c r="D9" s="437"/>
      <c r="E9" s="136" t="s">
        <v>447</v>
      </c>
      <c r="F9" s="216" t="s">
        <v>102</v>
      </c>
      <c r="G9" s="147" t="s">
        <v>97</v>
      </c>
      <c r="H9" s="433"/>
      <c r="I9" s="438">
        <v>15000.0</v>
      </c>
      <c r="J9" s="233"/>
      <c r="K9" s="233"/>
      <c r="L9" s="434">
        <f t="shared" si="2"/>
        <v>15000</v>
      </c>
      <c r="M9" s="231"/>
      <c r="N9" s="233"/>
      <c r="O9" s="115">
        <f t="shared" si="3"/>
        <v>15000</v>
      </c>
      <c r="P9" s="115">
        <f t="shared" si="4"/>
        <v>15000</v>
      </c>
      <c r="Q9" s="64"/>
      <c r="R9" s="428"/>
      <c r="S9" s="428"/>
      <c r="T9" s="64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44">
        <v>2.0</v>
      </c>
      <c r="B10" s="439">
        <v>1.0</v>
      </c>
      <c r="C10" s="439">
        <v>1.0</v>
      </c>
      <c r="D10" s="439">
        <v>1.0</v>
      </c>
      <c r="E10" s="53" t="s">
        <v>310</v>
      </c>
      <c r="F10" s="57" t="s">
        <v>42</v>
      </c>
      <c r="G10" s="440" t="s">
        <v>386</v>
      </c>
      <c r="H10" s="433"/>
      <c r="I10" s="309">
        <f t="shared" ref="I10:P10" si="5">sum(I11:I14)</f>
        <v>140000</v>
      </c>
      <c r="J10" s="61">
        <f t="shared" si="5"/>
        <v>0</v>
      </c>
      <c r="K10" s="61">
        <f t="shared" si="5"/>
        <v>0</v>
      </c>
      <c r="L10" s="65">
        <f t="shared" si="5"/>
        <v>140000</v>
      </c>
      <c r="M10" s="61">
        <f t="shared" si="5"/>
        <v>0</v>
      </c>
      <c r="N10" s="61">
        <f t="shared" si="5"/>
        <v>0</v>
      </c>
      <c r="O10" s="65">
        <f t="shared" si="5"/>
        <v>140000</v>
      </c>
      <c r="P10" s="65">
        <f t="shared" si="5"/>
        <v>140000</v>
      </c>
      <c r="Q10" s="64"/>
      <c r="R10" s="428"/>
      <c r="S10" s="428"/>
      <c r="T10" s="64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429"/>
      <c r="B11" s="437"/>
      <c r="C11" s="437"/>
      <c r="D11" s="437"/>
      <c r="E11" s="74" t="s">
        <v>453</v>
      </c>
      <c r="F11" s="77" t="s">
        <v>35</v>
      </c>
      <c r="G11" s="81" t="s">
        <v>64</v>
      </c>
      <c r="H11" s="433"/>
      <c r="I11" s="355">
        <v>15000.0</v>
      </c>
      <c r="J11" s="231"/>
      <c r="K11" s="231"/>
      <c r="L11" s="249">
        <f t="shared" ref="L11:L15" si="6">I11-J11+K11</f>
        <v>15000</v>
      </c>
      <c r="M11" s="231"/>
      <c r="N11" s="231"/>
      <c r="O11" s="115">
        <f t="shared" ref="O11:O15" si="7">L11-M11</f>
        <v>15000</v>
      </c>
      <c r="P11" s="115">
        <f t="shared" ref="P11:P15" si="8">L11-N11</f>
        <v>15000</v>
      </c>
      <c r="Q11" s="64"/>
      <c r="R11" s="428"/>
      <c r="S11" s="428"/>
      <c r="T11" s="64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429"/>
      <c r="B12" s="437"/>
      <c r="C12" s="437"/>
      <c r="D12" s="437"/>
      <c r="E12" s="74" t="s">
        <v>455</v>
      </c>
      <c r="F12" s="77" t="s">
        <v>35</v>
      </c>
      <c r="G12" s="81" t="s">
        <v>64</v>
      </c>
      <c r="H12" s="433"/>
      <c r="I12" s="355">
        <v>50000.0</v>
      </c>
      <c r="J12" s="231"/>
      <c r="K12" s="231"/>
      <c r="L12" s="249">
        <f t="shared" si="6"/>
        <v>50000</v>
      </c>
      <c r="M12" s="231"/>
      <c r="N12" s="231"/>
      <c r="O12" s="115">
        <f t="shared" si="7"/>
        <v>50000</v>
      </c>
      <c r="P12" s="115">
        <f t="shared" si="8"/>
        <v>50000</v>
      </c>
      <c r="Q12" s="64"/>
      <c r="R12" s="428"/>
      <c r="S12" s="428"/>
      <c r="T12" s="64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429"/>
      <c r="B13" s="437"/>
      <c r="C13" s="437"/>
      <c r="D13" s="437"/>
      <c r="E13" s="74" t="s">
        <v>457</v>
      </c>
      <c r="F13" s="77" t="s">
        <v>35</v>
      </c>
      <c r="G13" s="81" t="s">
        <v>64</v>
      </c>
      <c r="H13" s="433"/>
      <c r="I13" s="355">
        <v>25000.0</v>
      </c>
      <c r="J13" s="231"/>
      <c r="K13" s="231"/>
      <c r="L13" s="249">
        <f t="shared" si="6"/>
        <v>25000</v>
      </c>
      <c r="M13" s="231"/>
      <c r="N13" s="231"/>
      <c r="O13" s="115">
        <f t="shared" si="7"/>
        <v>25000</v>
      </c>
      <c r="P13" s="115">
        <f t="shared" si="8"/>
        <v>25000</v>
      </c>
      <c r="Q13" s="64"/>
      <c r="R13" s="428"/>
      <c r="S13" s="428"/>
      <c r="T13" s="64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445"/>
      <c r="B14" s="447"/>
      <c r="C14" s="447"/>
      <c r="D14" s="447"/>
      <c r="E14" s="74" t="s">
        <v>460</v>
      </c>
      <c r="F14" s="77" t="s">
        <v>35</v>
      </c>
      <c r="G14" s="81" t="s">
        <v>64</v>
      </c>
      <c r="H14" s="433"/>
      <c r="I14" s="355">
        <v>50000.0</v>
      </c>
      <c r="J14" s="231"/>
      <c r="K14" s="231"/>
      <c r="L14" s="249">
        <f t="shared" si="6"/>
        <v>50000</v>
      </c>
      <c r="M14" s="231"/>
      <c r="N14" s="231"/>
      <c r="O14" s="115">
        <f t="shared" si="7"/>
        <v>50000</v>
      </c>
      <c r="P14" s="115">
        <f t="shared" si="8"/>
        <v>50000</v>
      </c>
      <c r="Q14" s="64"/>
      <c r="R14" s="428"/>
      <c r="S14" s="428"/>
      <c r="T14" s="64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450">
        <v>3.0</v>
      </c>
      <c r="B15" s="43">
        <v>1.0</v>
      </c>
      <c r="C15" s="109">
        <v>1.0</v>
      </c>
      <c r="D15" s="109">
        <v>1.0</v>
      </c>
      <c r="E15" s="100" t="s">
        <v>343</v>
      </c>
      <c r="F15" s="101" t="s">
        <v>42</v>
      </c>
      <c r="G15" s="425" t="s">
        <v>386</v>
      </c>
      <c r="H15" s="433"/>
      <c r="I15" s="132">
        <v>250000.0</v>
      </c>
      <c r="J15" s="61"/>
      <c r="K15" s="61"/>
      <c r="L15" s="134">
        <f t="shared" si="6"/>
        <v>250000</v>
      </c>
      <c r="M15" s="61">
        <v>250000.0</v>
      </c>
      <c r="N15" s="61">
        <v>209252.0</v>
      </c>
      <c r="O15" s="67">
        <f t="shared" si="7"/>
        <v>0</v>
      </c>
      <c r="P15" s="67">
        <f t="shared" si="8"/>
        <v>40748</v>
      </c>
      <c r="Q15" s="64"/>
      <c r="R15" s="436" t="s">
        <v>462</v>
      </c>
      <c r="S15" s="436" t="s">
        <v>463</v>
      </c>
      <c r="T15" s="123" t="s">
        <v>444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76">
        <v>4.0</v>
      </c>
      <c r="B16" s="131">
        <v>1.0</v>
      </c>
      <c r="C16" s="131">
        <v>1.0</v>
      </c>
      <c r="D16" s="131">
        <v>1.0</v>
      </c>
      <c r="E16" s="100" t="s">
        <v>464</v>
      </c>
      <c r="F16" s="101" t="s">
        <v>423</v>
      </c>
      <c r="G16" s="425" t="s">
        <v>120</v>
      </c>
      <c r="H16" s="433"/>
      <c r="I16" s="132">
        <f t="shared" ref="I16:P16" si="9">sum(I17:I18)</f>
        <v>35000</v>
      </c>
      <c r="J16" s="61">
        <f t="shared" si="9"/>
        <v>0</v>
      </c>
      <c r="K16" s="61">
        <f t="shared" si="9"/>
        <v>0</v>
      </c>
      <c r="L16" s="65">
        <f t="shared" si="9"/>
        <v>35000</v>
      </c>
      <c r="M16" s="61">
        <f t="shared" si="9"/>
        <v>25000</v>
      </c>
      <c r="N16" s="61">
        <f t="shared" si="9"/>
        <v>13080</v>
      </c>
      <c r="O16" s="65">
        <f t="shared" si="9"/>
        <v>10000</v>
      </c>
      <c r="P16" s="65">
        <f t="shared" si="9"/>
        <v>21920</v>
      </c>
      <c r="Q16" s="64"/>
      <c r="R16" s="428"/>
      <c r="S16" s="428"/>
      <c r="T16" s="64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429"/>
      <c r="B17" s="430"/>
      <c r="C17" s="430"/>
      <c r="D17" s="430"/>
      <c r="E17" s="74" t="s">
        <v>467</v>
      </c>
      <c r="F17" s="77" t="s">
        <v>35</v>
      </c>
      <c r="G17" s="81">
        <v>55.0</v>
      </c>
      <c r="H17" s="433"/>
      <c r="I17" s="83">
        <v>10000.0</v>
      </c>
      <c r="J17" s="99"/>
      <c r="K17" s="99"/>
      <c r="L17" s="456">
        <f t="shared" ref="L17:L18" si="10">I17-J17+K17</f>
        <v>10000</v>
      </c>
      <c r="M17" s="99"/>
      <c r="N17" s="99"/>
      <c r="O17" s="115">
        <f t="shared" ref="O17:O18" si="11">L17-M17</f>
        <v>10000</v>
      </c>
      <c r="P17" s="115">
        <f t="shared" ref="P17:P18" si="12">L17-N17</f>
        <v>10000</v>
      </c>
      <c r="Q17" s="64"/>
      <c r="R17" s="428"/>
      <c r="S17" s="428"/>
      <c r="T17" s="64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459"/>
      <c r="B18" s="437"/>
      <c r="C18" s="437"/>
      <c r="D18" s="437"/>
      <c r="E18" s="136" t="s">
        <v>469</v>
      </c>
      <c r="F18" s="216" t="s">
        <v>35</v>
      </c>
      <c r="G18" s="147">
        <v>55.0</v>
      </c>
      <c r="H18" s="433"/>
      <c r="I18" s="83">
        <v>25000.0</v>
      </c>
      <c r="J18" s="231"/>
      <c r="K18" s="231"/>
      <c r="L18" s="456">
        <f t="shared" si="10"/>
        <v>25000</v>
      </c>
      <c r="M18" s="233">
        <v>25000.0</v>
      </c>
      <c r="N18" s="233">
        <v>13080.0</v>
      </c>
      <c r="O18" s="115">
        <f t="shared" si="11"/>
        <v>0</v>
      </c>
      <c r="P18" s="115">
        <f t="shared" si="12"/>
        <v>11920</v>
      </c>
      <c r="Q18" s="64"/>
      <c r="R18" s="436" t="s">
        <v>471</v>
      </c>
      <c r="S18" s="436" t="s">
        <v>473</v>
      </c>
      <c r="T18" s="64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461">
        <v>5.0</v>
      </c>
      <c r="B19" s="49">
        <v>1.0</v>
      </c>
      <c r="C19" s="439">
        <v>1.0</v>
      </c>
      <c r="D19" s="439">
        <v>1.0</v>
      </c>
      <c r="E19" s="53" t="s">
        <v>277</v>
      </c>
      <c r="F19" s="57" t="s">
        <v>119</v>
      </c>
      <c r="G19" s="440" t="s">
        <v>120</v>
      </c>
      <c r="H19" s="462" t="s">
        <v>475</v>
      </c>
      <c r="I19" s="309">
        <f t="shared" ref="I19:P19" si="13">sum(I20:I21)</f>
        <v>79550</v>
      </c>
      <c r="J19" s="61">
        <f t="shared" si="13"/>
        <v>0</v>
      </c>
      <c r="K19" s="61">
        <f t="shared" si="13"/>
        <v>0</v>
      </c>
      <c r="L19" s="65">
        <f t="shared" si="13"/>
        <v>79550</v>
      </c>
      <c r="M19" s="61">
        <f t="shared" si="13"/>
        <v>0</v>
      </c>
      <c r="N19" s="61">
        <f t="shared" si="13"/>
        <v>0</v>
      </c>
      <c r="O19" s="65">
        <f t="shared" si="13"/>
        <v>79550</v>
      </c>
      <c r="P19" s="65">
        <f t="shared" si="13"/>
        <v>79550</v>
      </c>
      <c r="Q19" s="64"/>
      <c r="R19" s="428"/>
      <c r="S19" s="428"/>
      <c r="T19" s="64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463"/>
      <c r="B20" s="254"/>
      <c r="C20" s="437"/>
      <c r="D20" s="437"/>
      <c r="E20" s="74" t="s">
        <v>478</v>
      </c>
      <c r="F20" s="77" t="s">
        <v>102</v>
      </c>
      <c r="G20" s="81" t="s">
        <v>97</v>
      </c>
      <c r="H20" s="433"/>
      <c r="I20" s="355">
        <v>20000.0</v>
      </c>
      <c r="J20" s="231"/>
      <c r="K20" s="231"/>
      <c r="L20" s="249">
        <f t="shared" ref="L20:L21" si="14">I20-J20+K20</f>
        <v>20000</v>
      </c>
      <c r="M20" s="231"/>
      <c r="N20" s="231"/>
      <c r="O20" s="115">
        <f t="shared" ref="O20:O21" si="15">L20-M20</f>
        <v>20000</v>
      </c>
      <c r="P20" s="115">
        <f t="shared" ref="P20:P21" si="16">L20-N20</f>
        <v>20000</v>
      </c>
      <c r="Q20" s="64"/>
      <c r="R20" s="428"/>
      <c r="S20" s="428"/>
      <c r="T20" s="6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464"/>
      <c r="B21" s="257"/>
      <c r="C21" s="447"/>
      <c r="D21" s="447"/>
      <c r="E21" s="74" t="s">
        <v>480</v>
      </c>
      <c r="F21" s="77" t="s">
        <v>102</v>
      </c>
      <c r="G21" s="81" t="s">
        <v>97</v>
      </c>
      <c r="H21" s="433"/>
      <c r="I21" s="355">
        <v>59550.0</v>
      </c>
      <c r="J21" s="231"/>
      <c r="K21" s="231"/>
      <c r="L21" s="249">
        <f t="shared" si="14"/>
        <v>59550</v>
      </c>
      <c r="M21" s="231"/>
      <c r="N21" s="231"/>
      <c r="O21" s="115">
        <f t="shared" si="15"/>
        <v>59550</v>
      </c>
      <c r="P21" s="115">
        <f t="shared" si="16"/>
        <v>59550</v>
      </c>
      <c r="Q21" s="64"/>
      <c r="R21" s="428"/>
      <c r="S21" s="428"/>
      <c r="T21" s="6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466">
        <v>6.0</v>
      </c>
      <c r="B22" s="467">
        <v>1.0</v>
      </c>
      <c r="C22" s="423">
        <v>1.0</v>
      </c>
      <c r="D22" s="423">
        <v>1.0</v>
      </c>
      <c r="E22" s="100" t="s">
        <v>310</v>
      </c>
      <c r="F22" s="101" t="s">
        <v>42</v>
      </c>
      <c r="G22" s="425" t="s">
        <v>386</v>
      </c>
      <c r="H22" s="433"/>
      <c r="I22" s="132">
        <f t="shared" ref="I22:P22" si="17">sum(I23:I24)</f>
        <v>80000</v>
      </c>
      <c r="J22" s="61">
        <f t="shared" si="17"/>
        <v>0</v>
      </c>
      <c r="K22" s="61">
        <f t="shared" si="17"/>
        <v>0</v>
      </c>
      <c r="L22" s="65">
        <f t="shared" si="17"/>
        <v>80000</v>
      </c>
      <c r="M22" s="61">
        <f t="shared" si="17"/>
        <v>0</v>
      </c>
      <c r="N22" s="61">
        <f t="shared" si="17"/>
        <v>0</v>
      </c>
      <c r="O22" s="65">
        <f t="shared" si="17"/>
        <v>80000</v>
      </c>
      <c r="P22" s="65">
        <f t="shared" si="17"/>
        <v>80000</v>
      </c>
      <c r="Q22" s="64"/>
      <c r="R22" s="428"/>
      <c r="S22" s="428"/>
      <c r="T22" s="6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463"/>
      <c r="B23" s="254"/>
      <c r="C23" s="437"/>
      <c r="D23" s="437"/>
      <c r="E23" s="74" t="s">
        <v>483</v>
      </c>
      <c r="F23" s="77" t="s">
        <v>35</v>
      </c>
      <c r="G23" s="81" t="s">
        <v>64</v>
      </c>
      <c r="H23" s="433"/>
      <c r="I23" s="355">
        <v>30000.0</v>
      </c>
      <c r="J23" s="231"/>
      <c r="K23" s="231"/>
      <c r="L23" s="249">
        <f t="shared" ref="L23:L25" si="18">I23-J23+K23</f>
        <v>30000</v>
      </c>
      <c r="M23" s="231"/>
      <c r="N23" s="231"/>
      <c r="O23" s="115">
        <f t="shared" ref="O23:O25" si="19">L23-M23</f>
        <v>30000</v>
      </c>
      <c r="P23" s="115">
        <f t="shared" ref="P23:P25" si="20">L23-N23</f>
        <v>30000</v>
      </c>
      <c r="Q23" s="64"/>
      <c r="R23" s="428"/>
      <c r="S23" s="428"/>
      <c r="T23" s="6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464"/>
      <c r="B24" s="257"/>
      <c r="C24" s="447"/>
      <c r="D24" s="447"/>
      <c r="E24" s="74" t="s">
        <v>485</v>
      </c>
      <c r="F24" s="77" t="s">
        <v>35</v>
      </c>
      <c r="G24" s="81" t="s">
        <v>64</v>
      </c>
      <c r="H24" s="433"/>
      <c r="I24" s="355">
        <v>50000.0</v>
      </c>
      <c r="J24" s="231"/>
      <c r="K24" s="231"/>
      <c r="L24" s="249">
        <f t="shared" si="18"/>
        <v>50000</v>
      </c>
      <c r="M24" s="231"/>
      <c r="N24" s="231"/>
      <c r="O24" s="115">
        <f t="shared" si="19"/>
        <v>50000</v>
      </c>
      <c r="P24" s="115">
        <f t="shared" si="20"/>
        <v>50000</v>
      </c>
      <c r="Q24" s="64"/>
      <c r="R24" s="428"/>
      <c r="S24" s="428"/>
      <c r="T24" s="64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78">
        <v>7.0</v>
      </c>
      <c r="B25" s="45">
        <v>1.0</v>
      </c>
      <c r="C25" s="45">
        <v>1.0</v>
      </c>
      <c r="D25" s="45">
        <v>1.0</v>
      </c>
      <c r="E25" s="470" t="s">
        <v>343</v>
      </c>
      <c r="F25" s="471" t="s">
        <v>42</v>
      </c>
      <c r="G25" s="472" t="s">
        <v>386</v>
      </c>
      <c r="H25" s="30"/>
      <c r="I25" s="473">
        <v>252000.0</v>
      </c>
      <c r="J25" s="61"/>
      <c r="K25" s="61"/>
      <c r="L25" s="475">
        <f t="shared" si="18"/>
        <v>252000</v>
      </c>
      <c r="M25" s="61"/>
      <c r="N25" s="61"/>
      <c r="O25" s="67">
        <f t="shared" si="19"/>
        <v>252000</v>
      </c>
      <c r="P25" s="67">
        <f t="shared" si="20"/>
        <v>252000</v>
      </c>
      <c r="Q25" s="64"/>
      <c r="R25" s="428"/>
      <c r="S25" s="428"/>
      <c r="T25" s="64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461">
        <v>8.0</v>
      </c>
      <c r="B26" s="49">
        <v>1.0</v>
      </c>
      <c r="C26" s="439">
        <v>1.0</v>
      </c>
      <c r="D26" s="439">
        <v>4.0</v>
      </c>
      <c r="E26" s="446" t="s">
        <v>488</v>
      </c>
      <c r="F26" s="57" t="s">
        <v>42</v>
      </c>
      <c r="G26" s="440" t="s">
        <v>386</v>
      </c>
      <c r="H26" s="477" t="s">
        <v>489</v>
      </c>
      <c r="I26" s="365">
        <f t="shared" ref="I26:P26" si="21">sum(I27:I28)</f>
        <v>212540</v>
      </c>
      <c r="J26" s="479">
        <f t="shared" si="21"/>
        <v>0</v>
      </c>
      <c r="K26" s="479">
        <f t="shared" si="21"/>
        <v>0</v>
      </c>
      <c r="L26" s="481">
        <f t="shared" si="21"/>
        <v>212540</v>
      </c>
      <c r="M26" s="479">
        <f t="shared" si="21"/>
        <v>0</v>
      </c>
      <c r="N26" s="479">
        <f t="shared" si="21"/>
        <v>0</v>
      </c>
      <c r="O26" s="481">
        <f t="shared" si="21"/>
        <v>212540</v>
      </c>
      <c r="P26" s="481">
        <f t="shared" si="21"/>
        <v>212540</v>
      </c>
      <c r="Q26" s="64"/>
      <c r="R26" s="428"/>
      <c r="S26" s="428"/>
      <c r="T26" s="64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463"/>
      <c r="B27" s="251"/>
      <c r="C27" s="437"/>
      <c r="D27" s="437"/>
      <c r="E27" s="74" t="s">
        <v>491</v>
      </c>
      <c r="F27" s="77" t="s">
        <v>35</v>
      </c>
      <c r="G27" s="81" t="s">
        <v>64</v>
      </c>
      <c r="H27" s="68"/>
      <c r="I27" s="482">
        <v>180000.0</v>
      </c>
      <c r="J27" s="231"/>
      <c r="K27" s="231"/>
      <c r="L27" s="483">
        <f t="shared" ref="L27:L28" si="22">I27-J27+K27</f>
        <v>180000</v>
      </c>
      <c r="M27" s="231"/>
      <c r="N27" s="231"/>
      <c r="O27" s="115">
        <f t="shared" ref="O27:O28" si="23">L27-M27</f>
        <v>180000</v>
      </c>
      <c r="P27" s="115">
        <f t="shared" ref="P27:P28" si="24">L27-N27</f>
        <v>180000</v>
      </c>
      <c r="Q27" s="64"/>
      <c r="R27" s="428"/>
      <c r="S27" s="428"/>
      <c r="T27" s="64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484"/>
      <c r="B28" s="486"/>
      <c r="C28" s="487"/>
      <c r="D28" s="487"/>
      <c r="E28" s="74" t="s">
        <v>494</v>
      </c>
      <c r="F28" s="77" t="s">
        <v>102</v>
      </c>
      <c r="G28" s="81" t="s">
        <v>97</v>
      </c>
      <c r="H28" s="68"/>
      <c r="I28" s="482">
        <v>32540.0</v>
      </c>
      <c r="J28" s="231"/>
      <c r="K28" s="231"/>
      <c r="L28" s="483">
        <f t="shared" si="22"/>
        <v>32540</v>
      </c>
      <c r="M28" s="231"/>
      <c r="N28" s="231"/>
      <c r="O28" s="115">
        <f t="shared" si="23"/>
        <v>32540</v>
      </c>
      <c r="P28" s="115">
        <f t="shared" si="24"/>
        <v>32540</v>
      </c>
      <c r="Q28" s="64"/>
      <c r="R28" s="428"/>
      <c r="S28" s="428"/>
      <c r="T28" s="64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466">
        <v>9.0</v>
      </c>
      <c r="B29" s="467">
        <v>1.0</v>
      </c>
      <c r="C29" s="423">
        <v>1.0</v>
      </c>
      <c r="D29" s="423">
        <v>1.0</v>
      </c>
      <c r="E29" s="490" t="s">
        <v>496</v>
      </c>
      <c r="F29" s="101" t="s">
        <v>42</v>
      </c>
      <c r="G29" s="425" t="s">
        <v>386</v>
      </c>
      <c r="H29" s="68"/>
      <c r="I29" s="491">
        <f t="shared" ref="I29:L29" si="25">sum(I30)</f>
        <v>50000</v>
      </c>
      <c r="J29" s="479">
        <f t="shared" si="25"/>
        <v>0</v>
      </c>
      <c r="K29" s="479">
        <f t="shared" si="25"/>
        <v>0</v>
      </c>
      <c r="L29" s="481">
        <f t="shared" si="25"/>
        <v>50000</v>
      </c>
      <c r="M29" s="479">
        <v>0.0</v>
      </c>
      <c r="N29" s="479">
        <f t="shared" ref="N29:P29" si="26">sum(N30)</f>
        <v>0</v>
      </c>
      <c r="O29" s="481">
        <f t="shared" si="26"/>
        <v>50000</v>
      </c>
      <c r="P29" s="481">
        <f t="shared" si="26"/>
        <v>50000</v>
      </c>
      <c r="Q29" s="64"/>
      <c r="R29" s="428"/>
      <c r="S29" s="428"/>
      <c r="T29" s="6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484"/>
      <c r="B30" s="486"/>
      <c r="C30" s="487"/>
      <c r="D30" s="487"/>
      <c r="E30" s="74" t="s">
        <v>498</v>
      </c>
      <c r="F30" s="77" t="s">
        <v>102</v>
      </c>
      <c r="G30" s="81" t="s">
        <v>97</v>
      </c>
      <c r="H30" s="68"/>
      <c r="I30" s="482">
        <v>50000.0</v>
      </c>
      <c r="J30" s="231"/>
      <c r="K30" s="231"/>
      <c r="L30" s="493">
        <f>I30-J30+K30</f>
        <v>50000</v>
      </c>
      <c r="M30" s="233">
        <v>0.0</v>
      </c>
      <c r="N30" s="233">
        <v>0.0</v>
      </c>
      <c r="O30" s="115">
        <f>L30-M30</f>
        <v>50000</v>
      </c>
      <c r="P30" s="115">
        <f>L30-N30</f>
        <v>50000</v>
      </c>
      <c r="Q30" s="64"/>
      <c r="R30" s="428"/>
      <c r="S30" s="428"/>
      <c r="T30" s="6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450">
        <v>10.0</v>
      </c>
      <c r="B31" s="172">
        <v>1.0</v>
      </c>
      <c r="C31" s="131">
        <v>1.0</v>
      </c>
      <c r="D31" s="131">
        <v>3.0</v>
      </c>
      <c r="E31" s="100" t="s">
        <v>500</v>
      </c>
      <c r="F31" s="101" t="s">
        <v>42</v>
      </c>
      <c r="G31" s="425" t="s">
        <v>386</v>
      </c>
      <c r="H31" s="68"/>
      <c r="I31" s="491">
        <f t="shared" ref="I31:P31" si="27">sum(I32)</f>
        <v>50000</v>
      </c>
      <c r="J31" s="479">
        <f t="shared" si="27"/>
        <v>0</v>
      </c>
      <c r="K31" s="479">
        <f t="shared" si="27"/>
        <v>0</v>
      </c>
      <c r="L31" s="481">
        <f t="shared" si="27"/>
        <v>50000</v>
      </c>
      <c r="M31" s="479">
        <f t="shared" si="27"/>
        <v>0</v>
      </c>
      <c r="N31" s="479">
        <f t="shared" si="27"/>
        <v>0</v>
      </c>
      <c r="O31" s="481">
        <f t="shared" si="27"/>
        <v>50000</v>
      </c>
      <c r="P31" s="481">
        <f t="shared" si="27"/>
        <v>50000</v>
      </c>
      <c r="Q31" s="64"/>
      <c r="R31" s="428"/>
      <c r="S31" s="428"/>
      <c r="T31" s="6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484"/>
      <c r="B32" s="486"/>
      <c r="C32" s="487"/>
      <c r="D32" s="487"/>
      <c r="E32" s="74" t="s">
        <v>504</v>
      </c>
      <c r="F32" s="77" t="s">
        <v>35</v>
      </c>
      <c r="G32" s="81" t="s">
        <v>64</v>
      </c>
      <c r="H32" s="68"/>
      <c r="I32" s="482">
        <v>50000.0</v>
      </c>
      <c r="J32" s="231"/>
      <c r="K32" s="231"/>
      <c r="L32" s="493">
        <f>I32-J32+K32</f>
        <v>50000</v>
      </c>
      <c r="M32" s="233"/>
      <c r="N32" s="231"/>
      <c r="O32" s="115">
        <f>L32-M32</f>
        <v>50000</v>
      </c>
      <c r="P32" s="115">
        <f>L32-N32</f>
        <v>50000</v>
      </c>
      <c r="Q32" s="64"/>
      <c r="R32" s="428"/>
      <c r="S32" s="428"/>
      <c r="T32" s="64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450">
        <v>11.0</v>
      </c>
      <c r="B33" s="172">
        <v>1.0</v>
      </c>
      <c r="C33" s="131">
        <v>1.0</v>
      </c>
      <c r="D33" s="131">
        <v>4.0</v>
      </c>
      <c r="E33" s="100" t="s">
        <v>506</v>
      </c>
      <c r="F33" s="101" t="s">
        <v>119</v>
      </c>
      <c r="G33" s="425" t="s">
        <v>507</v>
      </c>
      <c r="H33" s="68"/>
      <c r="I33" s="491">
        <f t="shared" ref="I33:P33" si="28">sum(I34:I35)</f>
        <v>20000</v>
      </c>
      <c r="J33" s="479">
        <f t="shared" si="28"/>
        <v>0</v>
      </c>
      <c r="K33" s="479">
        <f t="shared" si="28"/>
        <v>0</v>
      </c>
      <c r="L33" s="481">
        <f t="shared" si="28"/>
        <v>20000</v>
      </c>
      <c r="M33" s="479">
        <f t="shared" si="28"/>
        <v>0</v>
      </c>
      <c r="N33" s="479">
        <f t="shared" si="28"/>
        <v>0</v>
      </c>
      <c r="O33" s="481">
        <f t="shared" si="28"/>
        <v>20000</v>
      </c>
      <c r="P33" s="481">
        <f t="shared" si="28"/>
        <v>20000</v>
      </c>
      <c r="Q33" s="64"/>
      <c r="R33" s="428"/>
      <c r="S33" s="428"/>
      <c r="T33" s="64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498"/>
      <c r="B34" s="251"/>
      <c r="C34" s="430"/>
      <c r="D34" s="430"/>
      <c r="E34" s="74" t="s">
        <v>510</v>
      </c>
      <c r="F34" s="77" t="s">
        <v>35</v>
      </c>
      <c r="G34" s="81" t="s">
        <v>64</v>
      </c>
      <c r="H34" s="68"/>
      <c r="I34" s="482">
        <v>10000.0</v>
      </c>
      <c r="J34" s="231"/>
      <c r="K34" s="231"/>
      <c r="L34" s="483">
        <f t="shared" ref="L34:L36" si="29">I34-J34+K34</f>
        <v>10000</v>
      </c>
      <c r="M34" s="231"/>
      <c r="N34" s="231"/>
      <c r="O34" s="115">
        <f t="shared" ref="O34:O36" si="30">L34-M34</f>
        <v>10000</v>
      </c>
      <c r="P34" s="115">
        <f t="shared" ref="P34:P36" si="31">L34-N34</f>
        <v>10000</v>
      </c>
      <c r="Q34" s="64"/>
      <c r="R34" s="428"/>
      <c r="S34" s="428"/>
      <c r="T34" s="64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498"/>
      <c r="B35" s="486"/>
      <c r="C35" s="487"/>
      <c r="D35" s="487"/>
      <c r="E35" s="136" t="s">
        <v>512</v>
      </c>
      <c r="F35" s="216" t="s">
        <v>35</v>
      </c>
      <c r="G35" s="147" t="s">
        <v>64</v>
      </c>
      <c r="H35" s="31"/>
      <c r="I35" s="482">
        <v>10000.0</v>
      </c>
      <c r="J35" s="231"/>
      <c r="K35" s="231"/>
      <c r="L35" s="483">
        <f t="shared" si="29"/>
        <v>10000</v>
      </c>
      <c r="M35" s="231"/>
      <c r="N35" s="231"/>
      <c r="O35" s="115">
        <f t="shared" si="30"/>
        <v>10000</v>
      </c>
      <c r="P35" s="115">
        <f t="shared" si="31"/>
        <v>10000</v>
      </c>
      <c r="Q35" s="64"/>
      <c r="R35" s="428"/>
      <c r="S35" s="428"/>
      <c r="T35" s="64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79"/>
      <c r="B36" s="151"/>
      <c r="C36" s="151"/>
      <c r="D36" s="151"/>
      <c r="E36" s="150" t="s">
        <v>513</v>
      </c>
      <c r="F36" s="151"/>
      <c r="G36" s="151"/>
      <c r="H36" s="152"/>
      <c r="I36" s="153">
        <f t="shared" ref="I36:K36" si="32">sum(I6,I10,I15,I16,I19,I22,I25,I26,I29,I31,I33)</f>
        <v>1332560</v>
      </c>
      <c r="J36" s="361">
        <f t="shared" si="32"/>
        <v>0</v>
      </c>
      <c r="K36" s="361">
        <f t="shared" si="32"/>
        <v>0</v>
      </c>
      <c r="L36" s="181">
        <f t="shared" si="29"/>
        <v>1332560</v>
      </c>
      <c r="M36" s="361">
        <f t="shared" ref="M36:N36" si="33">sum(M6,M10,M15,M16,M19,M22,M25,M26,M29,M31,M33)</f>
        <v>382340</v>
      </c>
      <c r="N36" s="361">
        <f t="shared" si="33"/>
        <v>231109</v>
      </c>
      <c r="O36" s="186">
        <f t="shared" si="30"/>
        <v>950220</v>
      </c>
      <c r="P36" s="186">
        <f t="shared" si="31"/>
        <v>1101451</v>
      </c>
      <c r="Q36" s="159"/>
      <c r="R36" s="501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</row>
    <row r="37">
      <c r="A37" s="1"/>
      <c r="B37" s="1"/>
      <c r="C37" s="1"/>
      <c r="D37" s="1"/>
      <c r="E37" s="1"/>
      <c r="F37" s="1"/>
      <c r="G37" s="1"/>
      <c r="H37" s="1"/>
      <c r="I37" s="1"/>
      <c r="J37" s="3"/>
      <c r="K37" s="3"/>
      <c r="L37" s="3"/>
      <c r="M37" s="3"/>
      <c r="N37" s="3"/>
      <c r="O37" s="3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3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3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3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3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3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3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3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3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3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3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</sheetData>
  <mergeCells count="16">
    <mergeCell ref="J4:J5"/>
    <mergeCell ref="K4:K5"/>
    <mergeCell ref="H6:H18"/>
    <mergeCell ref="H19:H25"/>
    <mergeCell ref="H26:H35"/>
    <mergeCell ref="M4:M5"/>
    <mergeCell ref="N4:N5"/>
    <mergeCell ref="Q4:Q5"/>
    <mergeCell ref="T4:T5"/>
    <mergeCell ref="A2:O2"/>
    <mergeCell ref="A4:A5"/>
    <mergeCell ref="C4:C5"/>
    <mergeCell ref="D4:D5"/>
    <mergeCell ref="E4:E5"/>
    <mergeCell ref="F4:F5"/>
    <mergeCell ref="H4:H5"/>
  </mergeCells>
  <drawing r:id="rId1"/>
</worksheet>
</file>