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960EC020-D8E0-46A6-A2D9-991BEEE0262C}" xr6:coauthVersionLast="47" xr6:coauthVersionMax="47" xr10:uidLastSave="{00000000-0000-0000-0000-000000000000}"/>
  <bookViews>
    <workbookView xWindow="-108" yWindow="-108" windowWidth="23256" windowHeight="12456" firstSheet="20" activeTab="29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29" hidden="1">'2019'!$B$1:$B$98</definedName>
    <definedName name="_xlnm._FilterDatabase" localSheetId="30" hidden="1">'2020'!$A$1:$I$97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1" i="54" l="1"/>
  <c r="J73" i="54"/>
  <c r="J65" i="54"/>
  <c r="J22" i="54"/>
  <c r="J60" i="54"/>
  <c r="J76" i="54"/>
  <c r="J35" i="54"/>
  <c r="J37" i="54"/>
  <c r="J94" i="54"/>
  <c r="J16" i="54"/>
  <c r="J13" i="54"/>
  <c r="J68" i="54"/>
  <c r="J85" i="54"/>
  <c r="J15" i="54"/>
  <c r="J24" i="54"/>
  <c r="J26" i="54"/>
  <c r="J34" i="54"/>
  <c r="J75" i="54"/>
  <c r="J50" i="54"/>
  <c r="J58" i="54"/>
  <c r="J18" i="54"/>
  <c r="J20" i="54"/>
  <c r="J43" i="54"/>
  <c r="J44" i="54"/>
  <c r="J47" i="54"/>
  <c r="J9" i="54"/>
  <c r="J32" i="54"/>
  <c r="J39" i="54"/>
  <c r="J48" i="54"/>
  <c r="J66" i="54"/>
  <c r="J12" i="54"/>
  <c r="J17" i="54"/>
  <c r="J27" i="54"/>
  <c r="J69" i="54"/>
  <c r="J45" i="54"/>
  <c r="J53" i="54"/>
  <c r="J63" i="54"/>
  <c r="J81" i="54"/>
  <c r="J95" i="54"/>
  <c r="J40" i="54"/>
  <c r="J77" i="54"/>
  <c r="J86" i="54"/>
  <c r="J5" i="54"/>
  <c r="J10" i="54"/>
  <c r="J11" i="54"/>
  <c r="J46" i="54"/>
  <c r="J41" i="54"/>
  <c r="J49" i="54"/>
  <c r="J4" i="54"/>
  <c r="J42" i="54"/>
  <c r="J55" i="54"/>
  <c r="J61" i="54"/>
  <c r="J93" i="54"/>
  <c r="J70" i="54"/>
  <c r="J72" i="54"/>
  <c r="J88" i="54"/>
  <c r="J2" i="54"/>
  <c r="J8" i="54"/>
  <c r="J38" i="54"/>
  <c r="J51" i="54"/>
  <c r="J62" i="54"/>
  <c r="J67" i="54"/>
  <c r="J79" i="54"/>
  <c r="J25" i="54"/>
  <c r="J83" i="54"/>
  <c r="J6" i="54"/>
  <c r="J57" i="54"/>
  <c r="J59" i="54"/>
  <c r="J52" i="54"/>
  <c r="J78" i="54"/>
  <c r="J74" i="54"/>
  <c r="J3" i="54"/>
  <c r="J23" i="54"/>
  <c r="J19" i="54"/>
  <c r="J30" i="54"/>
  <c r="J91" i="54"/>
  <c r="J33" i="54"/>
  <c r="J71" i="54"/>
  <c r="J80" i="54"/>
  <c r="J96" i="54"/>
  <c r="J7" i="54"/>
  <c r="J28" i="54"/>
  <c r="J87" i="54"/>
  <c r="J89" i="54"/>
  <c r="J64" i="54"/>
  <c r="J14" i="54"/>
  <c r="J31" i="54"/>
  <c r="J56" i="54"/>
  <c r="J82" i="54"/>
  <c r="J54" i="54"/>
  <c r="J92" i="54"/>
  <c r="J97" i="54"/>
  <c r="J29" i="54"/>
  <c r="J90" i="54"/>
  <c r="J84" i="54"/>
  <c r="J36" i="54"/>
  <c r="I21" i="54"/>
  <c r="I73" i="54"/>
  <c r="I65" i="54"/>
  <c r="I22" i="54"/>
  <c r="I60" i="54"/>
  <c r="I76" i="54"/>
  <c r="K76" i="54" s="1"/>
  <c r="I35" i="54"/>
  <c r="I37" i="54"/>
  <c r="I94" i="54"/>
  <c r="K94" i="54" s="1"/>
  <c r="I16" i="54"/>
  <c r="K16" i="54" s="1"/>
  <c r="I13" i="54"/>
  <c r="K13" i="54" s="1"/>
  <c r="I68" i="54"/>
  <c r="I85" i="54"/>
  <c r="K85" i="54" s="1"/>
  <c r="I15" i="54"/>
  <c r="I24" i="54"/>
  <c r="K24" i="54" s="1"/>
  <c r="I26" i="54"/>
  <c r="K26" i="54" s="1"/>
  <c r="I34" i="54"/>
  <c r="I75" i="54"/>
  <c r="I50" i="54"/>
  <c r="I58" i="54"/>
  <c r="I18" i="54"/>
  <c r="K18" i="54" s="1"/>
  <c r="I20" i="54"/>
  <c r="K20" i="54" s="1"/>
  <c r="I43" i="54"/>
  <c r="I44" i="54"/>
  <c r="I47" i="54"/>
  <c r="I9" i="54"/>
  <c r="K9" i="54" s="1"/>
  <c r="I32" i="54"/>
  <c r="K32" i="54" s="1"/>
  <c r="I39" i="54"/>
  <c r="I48" i="54"/>
  <c r="K48" i="54" s="1"/>
  <c r="I66" i="54"/>
  <c r="I12" i="54"/>
  <c r="K12" i="54" s="1"/>
  <c r="I17" i="54"/>
  <c r="I27" i="54"/>
  <c r="I69" i="54"/>
  <c r="I45" i="54"/>
  <c r="I53" i="54"/>
  <c r="I63" i="54"/>
  <c r="I81" i="54"/>
  <c r="K81" i="54" s="1"/>
  <c r="I95" i="54"/>
  <c r="I40" i="54"/>
  <c r="K40" i="54" s="1"/>
  <c r="I77" i="54"/>
  <c r="K77" i="54" s="1"/>
  <c r="I86" i="54"/>
  <c r="I5" i="54"/>
  <c r="K5" i="54" s="1"/>
  <c r="I10" i="54"/>
  <c r="I11" i="54"/>
  <c r="I46" i="54"/>
  <c r="I41" i="54"/>
  <c r="K41" i="54" s="1"/>
  <c r="I49" i="54"/>
  <c r="I4" i="54"/>
  <c r="I42" i="54"/>
  <c r="K42" i="54" s="1"/>
  <c r="I55" i="54"/>
  <c r="I61" i="54"/>
  <c r="I93" i="54"/>
  <c r="K93" i="54" s="1"/>
  <c r="I70" i="54"/>
  <c r="K70" i="54" s="1"/>
  <c r="I72" i="54"/>
  <c r="I88" i="54"/>
  <c r="I2" i="54"/>
  <c r="K2" i="54" s="1"/>
  <c r="I8" i="54"/>
  <c r="K8" i="54" s="1"/>
  <c r="I38" i="54"/>
  <c r="K38" i="54" s="1"/>
  <c r="I51" i="54"/>
  <c r="I62" i="54"/>
  <c r="K62" i="54" s="1"/>
  <c r="I67" i="54"/>
  <c r="I79" i="54"/>
  <c r="K79" i="54" s="1"/>
  <c r="I25" i="54"/>
  <c r="K25" i="54" s="1"/>
  <c r="I83" i="54"/>
  <c r="I6" i="54"/>
  <c r="I57" i="54"/>
  <c r="K57" i="54" s="1"/>
  <c r="I59" i="54"/>
  <c r="I52" i="54"/>
  <c r="K52" i="54" s="1"/>
  <c r="I78" i="54"/>
  <c r="K78" i="54" s="1"/>
  <c r="I74" i="54"/>
  <c r="I3" i="54"/>
  <c r="K3" i="54" s="1"/>
  <c r="I23" i="54"/>
  <c r="I19" i="54"/>
  <c r="I30" i="54"/>
  <c r="K30" i="54" s="1"/>
  <c r="I91" i="54"/>
  <c r="K91" i="54" s="1"/>
  <c r="I33" i="54"/>
  <c r="I71" i="54"/>
  <c r="I80" i="54"/>
  <c r="K80" i="54" s="1"/>
  <c r="I96" i="54"/>
  <c r="I7" i="54"/>
  <c r="I28" i="54"/>
  <c r="K28" i="54" s="1"/>
  <c r="I87" i="54"/>
  <c r="K87" i="54" s="1"/>
  <c r="I89" i="54"/>
  <c r="K89" i="54" s="1"/>
  <c r="I64" i="54"/>
  <c r="K64" i="54" s="1"/>
  <c r="I14" i="54"/>
  <c r="K14" i="54" s="1"/>
  <c r="I31" i="54"/>
  <c r="I56" i="54"/>
  <c r="I82" i="54"/>
  <c r="I54" i="54"/>
  <c r="K54" i="54" s="1"/>
  <c r="I92" i="54"/>
  <c r="I97" i="54"/>
  <c r="I29" i="54"/>
  <c r="K29" i="54" s="1"/>
  <c r="I90" i="54"/>
  <c r="I84" i="54"/>
  <c r="K84" i="54" s="1"/>
  <c r="I36" i="54"/>
  <c r="K31" i="54"/>
  <c r="K50" i="54"/>
  <c r="K22" i="54"/>
  <c r="K27" i="54"/>
  <c r="K69" i="54"/>
  <c r="K72" i="54"/>
  <c r="K83" i="54"/>
  <c r="K74" i="54"/>
  <c r="K63" i="54"/>
  <c r="K65" i="54"/>
  <c r="K66" i="54"/>
  <c r="K45" i="54"/>
  <c r="K95" i="54"/>
  <c r="K55" i="54"/>
  <c r="K61" i="54"/>
  <c r="K35" i="54"/>
  <c r="K53" i="54"/>
  <c r="K59" i="54"/>
  <c r="K34" i="54"/>
  <c r="K58" i="54"/>
  <c r="K60" i="54"/>
  <c r="K43" i="54"/>
  <c r="K4" i="54"/>
  <c r="K7" i="54"/>
  <c r="K75" i="54"/>
  <c r="K6" i="54"/>
  <c r="K21" i="54"/>
  <c r="G40" i="55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12" i="55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I39" i="55" s="1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I40" i="55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K39" i="54" l="1"/>
  <c r="K10" i="54"/>
  <c r="K36" i="54"/>
  <c r="K33" i="54"/>
  <c r="K37" i="54"/>
  <c r="K11" i="54"/>
  <c r="K49" i="54"/>
  <c r="K96" i="54"/>
  <c r="K17" i="54"/>
  <c r="K90" i="54"/>
  <c r="K71" i="54"/>
  <c r="K67" i="54"/>
  <c r="K46" i="54"/>
  <c r="K15" i="54"/>
  <c r="K97" i="54"/>
  <c r="K68" i="54"/>
  <c r="K92" i="54"/>
  <c r="K19" i="54"/>
  <c r="K86" i="54"/>
  <c r="K82" i="54"/>
  <c r="K23" i="54"/>
  <c r="K47" i="54"/>
  <c r="K44" i="54"/>
  <c r="K56" i="54"/>
  <c r="K88" i="54"/>
  <c r="K51" i="54"/>
  <c r="K73" i="54"/>
  <c r="I56" i="55"/>
  <c r="I73" i="55"/>
</calcChain>
</file>

<file path=xl/sharedStrings.xml><?xml version="1.0" encoding="utf-8"?>
<sst xmlns="http://purl.oclc.org/ooxml/spreadsheetml/main" count="4654" uniqueCount="240">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</sst>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7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</cellStyleXfs>
  <cellXfs count="172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/>
    <xf numFmtId="1" fontId="10" fillId="0" borderId="0" xfId="0" applyNumberFormat="1" applyFont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49" fontId="10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0" fontId="11" fillId="0" borderId="0" xfId="0" applyFont="1"/>
    <xf numFmtId="49" fontId="12" fillId="0" borderId="0" xfId="0" applyNumberFormat="1" applyFont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164" fontId="10" fillId="0" borderId="6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2" borderId="9" xfId="0" applyFont="1" applyFill="1" applyBorder="1" applyAlignment="1">
      <alignment horizontal="center" vertical="center" wrapText="1"/>
    </xf>
    <xf numFmtId="4" fontId="13" fillId="2" borderId="10" xfId="0" applyNumberFormat="1" applyFont="1" applyFill="1" applyBorder="1" applyAlignment="1">
      <alignment horizontal="center" vertical="center" wrapText="1"/>
    </xf>
    <xf numFmtId="166" fontId="13" fillId="2" borderId="10" xfId="0" applyNumberFormat="1" applyFont="1" applyFill="1" applyBorder="1" applyAlignment="1">
      <alignment horizontal="center" vertical="center" wrapText="1"/>
    </xf>
    <xf numFmtId="166" fontId="13" fillId="2" borderId="11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4" fillId="2" borderId="9" xfId="0" applyFont="1" applyFill="1" applyBorder="1" applyAlignment="1">
      <alignment horizontal="left" vertical="top" wrapText="1"/>
    </xf>
    <xf numFmtId="4" fontId="14" fillId="2" borderId="10" xfId="0" applyNumberFormat="1" applyFont="1" applyFill="1" applyBorder="1" applyAlignment="1">
      <alignment horizontal="right" vertical="top" wrapText="1"/>
    </xf>
    <xf numFmtId="166" fontId="14" fillId="2" borderId="10" xfId="0" applyNumberFormat="1" applyFont="1" applyFill="1" applyBorder="1" applyAlignment="1">
      <alignment horizontal="right" vertical="top" wrapText="1"/>
    </xf>
    <xf numFmtId="166" fontId="14" fillId="2" borderId="11" xfId="0" applyNumberFormat="1" applyFont="1" applyFill="1" applyBorder="1" applyAlignment="1">
      <alignment horizontal="right" vertical="top" wrapText="1"/>
    </xf>
    <xf numFmtId="0" fontId="14" fillId="2" borderId="12" xfId="0" applyFont="1" applyFill="1" applyBorder="1" applyAlignment="1">
      <alignment horizontal="left" vertical="top" wrapText="1"/>
    </xf>
    <xf numFmtId="4" fontId="14" fillId="2" borderId="13" xfId="0" applyNumberFormat="1" applyFont="1" applyFill="1" applyBorder="1" applyAlignment="1">
      <alignment horizontal="right" vertical="top" wrapText="1"/>
    </xf>
    <xf numFmtId="166" fontId="14" fillId="2" borderId="13" xfId="0" applyNumberFormat="1" applyFont="1" applyFill="1" applyBorder="1" applyAlignment="1">
      <alignment horizontal="right" vertical="top" wrapText="1"/>
    </xf>
    <xf numFmtId="166" fontId="14" fillId="2" borderId="14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center" vertical="center" wrapText="1"/>
    </xf>
    <xf numFmtId="166" fontId="13" fillId="2" borderId="15" xfId="0" applyNumberFormat="1" applyFont="1" applyFill="1" applyBorder="1" applyAlignment="1">
      <alignment horizontal="center" vertical="center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4" fontId="14" fillId="2" borderId="15" xfId="0" applyNumberFormat="1" applyFont="1" applyFill="1" applyBorder="1" applyAlignment="1">
      <alignment horizontal="right" vertical="top" wrapText="1"/>
    </xf>
    <xf numFmtId="166" fontId="14" fillId="2" borderId="15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center" vertical="center" wrapText="1"/>
    </xf>
    <xf numFmtId="166" fontId="13" fillId="2" borderId="17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0" fontId="14" fillId="2" borderId="16" xfId="0" applyFont="1" applyFill="1" applyBorder="1" applyAlignment="1">
      <alignment horizontal="left" vertical="top" wrapText="1"/>
    </xf>
    <xf numFmtId="166" fontId="14" fillId="2" borderId="17" xfId="0" applyNumberFormat="1" applyFont="1" applyFill="1" applyBorder="1" applyAlignment="1">
      <alignment horizontal="right" vertical="top" wrapText="1"/>
    </xf>
    <xf numFmtId="4" fontId="14" fillId="2" borderId="18" xfId="0" applyNumberFormat="1" applyFont="1" applyFill="1" applyBorder="1" applyAlignment="1">
      <alignment horizontal="right" vertical="top" wrapText="1"/>
    </xf>
    <xf numFmtId="166" fontId="14" fillId="2" borderId="18" xfId="0" applyNumberFormat="1" applyFont="1" applyFill="1" applyBorder="1" applyAlignment="1">
      <alignment horizontal="right" vertical="top" wrapText="1"/>
    </xf>
    <xf numFmtId="166" fontId="14" fillId="2" borderId="19" xfId="0" applyNumberFormat="1" applyFont="1" applyFill="1" applyBorder="1" applyAlignment="1">
      <alignment horizontal="right" vertical="top" wrapText="1"/>
    </xf>
    <xf numFmtId="0" fontId="14" fillId="2" borderId="20" xfId="0" applyFont="1" applyFill="1" applyBorder="1" applyAlignment="1">
      <alignment horizontal="lef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6" fillId="3" borderId="26" xfId="0" applyNumberFormat="1" applyFont="1" applyFill="1" applyBorder="1" applyAlignment="1">
      <alignment horizontal="right" vertical="top" wrapText="1"/>
    </xf>
    <xf numFmtId="166" fontId="16" fillId="3" borderId="26" xfId="0" applyNumberFormat="1" applyFont="1" applyFill="1" applyBorder="1" applyAlignment="1">
      <alignment horizontal="right" vertical="top" wrapText="1"/>
    </xf>
    <xf numFmtId="166" fontId="16" fillId="3" borderId="27" xfId="0" applyNumberFormat="1" applyFont="1" applyFill="1" applyBorder="1" applyAlignment="1">
      <alignment horizontal="right" vertical="top" wrapText="1"/>
    </xf>
    <xf numFmtId="4" fontId="16" fillId="3" borderId="28" xfId="0" applyNumberFormat="1" applyFont="1" applyFill="1" applyBorder="1" applyAlignment="1">
      <alignment horizontal="right" vertical="top" wrapText="1"/>
    </xf>
    <xf numFmtId="166" fontId="16" fillId="3" borderId="28" xfId="0" applyNumberFormat="1" applyFont="1" applyFill="1" applyBorder="1" applyAlignment="1">
      <alignment horizontal="right" vertical="top" wrapText="1"/>
    </xf>
    <xf numFmtId="166" fontId="16" fillId="3" borderId="29" xfId="0" applyNumberFormat="1" applyFont="1" applyFill="1" applyBorder="1" applyAlignment="1">
      <alignment horizontal="right" vertical="top" wrapText="1"/>
    </xf>
    <xf numFmtId="0" fontId="15" fillId="0" borderId="0" xfId="1" applyFont="1" applyAlignment="1">
      <alignment horizontal="left"/>
    </xf>
    <xf numFmtId="0" fontId="9" fillId="0" borderId="0" xfId="1" applyAlignment="1">
      <alignment horizontal="center"/>
    </xf>
    <xf numFmtId="0" fontId="15" fillId="3" borderId="35" xfId="1" applyFont="1" applyFill="1" applyBorder="1" applyAlignment="1">
      <alignment horizontal="center" vertical="center" wrapText="1"/>
    </xf>
    <xf numFmtId="4" fontId="15" fillId="3" borderId="26" xfId="1" applyNumberFormat="1" applyFont="1" applyFill="1" applyBorder="1" applyAlignment="1">
      <alignment horizontal="center" vertical="center" wrapText="1"/>
    </xf>
    <xf numFmtId="166" fontId="15" fillId="3" borderId="26" xfId="1" applyNumberFormat="1" applyFont="1" applyFill="1" applyBorder="1" applyAlignment="1">
      <alignment horizontal="center" vertical="center" wrapText="1"/>
    </xf>
    <xf numFmtId="166" fontId="15" fillId="3" borderId="27" xfId="1" applyNumberFormat="1" applyFont="1" applyFill="1" applyBorder="1" applyAlignment="1">
      <alignment horizontal="center" vertical="center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6" fillId="3" borderId="35" xfId="1" applyFont="1" applyFill="1" applyBorder="1" applyAlignment="1">
      <alignment horizontal="left" vertical="top" wrapText="1"/>
    </xf>
    <xf numFmtId="4" fontId="16" fillId="3" borderId="26" xfId="1" applyNumberFormat="1" applyFont="1" applyFill="1" applyBorder="1" applyAlignment="1">
      <alignment horizontal="right" vertical="top" wrapText="1"/>
    </xf>
    <xf numFmtId="166" fontId="16" fillId="3" borderId="26" xfId="1" applyNumberFormat="1" applyFont="1" applyFill="1" applyBorder="1" applyAlignment="1">
      <alignment horizontal="right" vertical="top" wrapText="1"/>
    </xf>
    <xf numFmtId="166" fontId="16" fillId="3" borderId="27" xfId="1" applyNumberFormat="1" applyFont="1" applyFill="1" applyBorder="1" applyAlignment="1">
      <alignment horizontal="right" vertical="top" wrapText="1"/>
    </xf>
    <xf numFmtId="0" fontId="16" fillId="3" borderId="36" xfId="1" applyFont="1" applyFill="1" applyBorder="1" applyAlignment="1">
      <alignment horizontal="left" vertical="top" wrapText="1"/>
    </xf>
    <xf numFmtId="4" fontId="16" fillId="3" borderId="28" xfId="1" applyNumberFormat="1" applyFont="1" applyFill="1" applyBorder="1" applyAlignment="1">
      <alignment horizontal="right" vertical="top" wrapText="1"/>
    </xf>
    <xf numFmtId="166" fontId="16" fillId="3" borderId="28" xfId="1" applyNumberFormat="1" applyFont="1" applyFill="1" applyBorder="1" applyAlignment="1">
      <alignment horizontal="right" vertical="top" wrapText="1"/>
    </xf>
    <xf numFmtId="166" fontId="16" fillId="3" borderId="29" xfId="1" applyNumberFormat="1" applyFont="1" applyFill="1" applyBorder="1" applyAlignment="1">
      <alignment horizontal="right" vertical="top" wrapText="1"/>
    </xf>
    <xf numFmtId="0" fontId="15" fillId="0" borderId="0" xfId="2" applyFont="1" applyAlignment="1">
      <alignment horizontal="left"/>
    </xf>
    <xf numFmtId="0" fontId="8" fillId="0" borderId="0" xfId="2" applyAlignment="1">
      <alignment horizontal="center"/>
    </xf>
    <xf numFmtId="0" fontId="15" fillId="3" borderId="35" xfId="2" applyFont="1" applyFill="1" applyBorder="1" applyAlignment="1">
      <alignment horizontal="center" vertical="center" wrapText="1"/>
    </xf>
    <xf numFmtId="4" fontId="15" fillId="3" borderId="26" xfId="2" applyNumberFormat="1" applyFont="1" applyFill="1" applyBorder="1" applyAlignment="1">
      <alignment horizontal="center" vertical="center" wrapText="1"/>
    </xf>
    <xf numFmtId="166" fontId="15" fillId="3" borderId="26" xfId="2" applyNumberFormat="1" applyFont="1" applyFill="1" applyBorder="1" applyAlignment="1">
      <alignment horizontal="center" vertical="center" wrapText="1"/>
    </xf>
    <xf numFmtId="166" fontId="15" fillId="3" borderId="27" xfId="2" applyNumberFormat="1" applyFont="1" applyFill="1" applyBorder="1" applyAlignment="1">
      <alignment horizontal="center" vertical="center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6" fillId="3" borderId="35" xfId="2" applyFont="1" applyFill="1" applyBorder="1" applyAlignment="1">
      <alignment horizontal="left" vertical="top" wrapText="1"/>
    </xf>
    <xf numFmtId="4" fontId="16" fillId="3" borderId="26" xfId="2" applyNumberFormat="1" applyFont="1" applyFill="1" applyBorder="1" applyAlignment="1">
      <alignment horizontal="right" vertical="top" wrapText="1"/>
    </xf>
    <xf numFmtId="166" fontId="16" fillId="3" borderId="26" xfId="2" applyNumberFormat="1" applyFont="1" applyFill="1" applyBorder="1" applyAlignment="1">
      <alignment horizontal="right" vertical="top" wrapText="1"/>
    </xf>
    <xf numFmtId="166" fontId="16" fillId="3" borderId="27" xfId="2" applyNumberFormat="1" applyFont="1" applyFill="1" applyBorder="1" applyAlignment="1">
      <alignment horizontal="right" vertical="top" wrapText="1"/>
    </xf>
    <xf numFmtId="0" fontId="16" fillId="3" borderId="36" xfId="2" applyFont="1" applyFill="1" applyBorder="1" applyAlignment="1">
      <alignment horizontal="left" vertical="top" wrapText="1"/>
    </xf>
    <xf numFmtId="4" fontId="16" fillId="3" borderId="28" xfId="2" applyNumberFormat="1" applyFont="1" applyFill="1" applyBorder="1" applyAlignment="1">
      <alignment horizontal="right" vertical="top" wrapText="1"/>
    </xf>
    <xf numFmtId="166" fontId="16" fillId="3" borderId="28" xfId="2" applyNumberFormat="1" applyFont="1" applyFill="1" applyBorder="1" applyAlignment="1">
      <alignment horizontal="right" vertical="top" wrapText="1"/>
    </xf>
    <xf numFmtId="166" fontId="16" fillId="3" borderId="29" xfId="2" applyNumberFormat="1" applyFont="1" applyFill="1" applyBorder="1" applyAlignment="1">
      <alignment horizontal="right" vertical="top" wrapText="1"/>
    </xf>
    <xf numFmtId="0" fontId="7" fillId="0" borderId="0" xfId="3" applyAlignment="1">
      <alignment horizontal="center"/>
    </xf>
    <xf numFmtId="0" fontId="15" fillId="3" borderId="35" xfId="3" applyFont="1" applyFill="1" applyBorder="1" applyAlignment="1">
      <alignment horizontal="center" vertical="center" wrapText="1"/>
    </xf>
    <xf numFmtId="4" fontId="15" fillId="3" borderId="26" xfId="3" applyNumberFormat="1" applyFont="1" applyFill="1" applyBorder="1" applyAlignment="1">
      <alignment horizontal="center" vertical="center" wrapText="1"/>
    </xf>
    <xf numFmtId="166" fontId="15" fillId="3" borderId="26" xfId="3" applyNumberFormat="1" applyFont="1" applyFill="1" applyBorder="1" applyAlignment="1">
      <alignment horizontal="center" vertical="center" wrapText="1"/>
    </xf>
    <xf numFmtId="166" fontId="15" fillId="3" borderId="27" xfId="3" applyNumberFormat="1" applyFont="1" applyFill="1" applyBorder="1" applyAlignment="1">
      <alignment horizontal="center" vertical="center" wrapText="1"/>
    </xf>
    <xf numFmtId="0" fontId="15" fillId="3" borderId="35" xfId="3" applyFont="1" applyFill="1" applyBorder="1" applyAlignment="1">
      <alignment horizontal="left" vertical="top" wrapText="1"/>
    </xf>
    <xf numFmtId="4" fontId="15" fillId="3" borderId="26" xfId="3" applyNumberFormat="1" applyFont="1" applyFill="1" applyBorder="1" applyAlignment="1">
      <alignment horizontal="right" vertical="top" wrapText="1"/>
    </xf>
    <xf numFmtId="166" fontId="15" fillId="3" borderId="26" xfId="3" applyNumberFormat="1" applyFont="1" applyFill="1" applyBorder="1" applyAlignment="1">
      <alignment horizontal="right" vertical="top" wrapText="1"/>
    </xf>
    <xf numFmtId="166" fontId="15" fillId="3" borderId="27" xfId="3" applyNumberFormat="1" applyFont="1" applyFill="1" applyBorder="1" applyAlignment="1">
      <alignment horizontal="right" vertical="top" wrapText="1"/>
    </xf>
    <xf numFmtId="3" fontId="15" fillId="3" borderId="26" xfId="6" applyNumberFormat="1" applyFont="1" applyFill="1" applyBorder="1" applyAlignment="1">
      <alignment horizontal="right" vertical="top" wrapText="1"/>
    </xf>
    <xf numFmtId="0" fontId="5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7" fillId="0" borderId="0" xfId="3" applyNumberFormat="1" applyAlignment="1">
      <alignment horizontal="center"/>
    </xf>
    <xf numFmtId="2" fontId="4" fillId="0" borderId="0" xfId="3" applyNumberFormat="1" applyFont="1" applyAlignment="1">
      <alignment horizontal="center"/>
    </xf>
    <xf numFmtId="2" fontId="17" fillId="0" borderId="0" xfId="0" applyNumberFormat="1" applyFont="1"/>
    <xf numFmtId="2" fontId="7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49" fontId="3" fillId="0" borderId="0" xfId="3" applyNumberFormat="1" applyFont="1" applyAlignment="1">
      <alignment horizontal="center"/>
    </xf>
    <xf numFmtId="49" fontId="7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10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top" wrapText="1"/>
    </xf>
    <xf numFmtId="2" fontId="15" fillId="0" borderId="0" xfId="0" applyNumberFormat="1" applyFont="1" applyAlignment="1">
      <alignment horizontal="right" vertical="top" wrapText="1"/>
    </xf>
    <xf numFmtId="2" fontId="15" fillId="0" borderId="0" xfId="1" applyNumberFormat="1" applyFont="1" applyAlignment="1">
      <alignment horizontal="right" vertical="top" wrapText="1"/>
    </xf>
    <xf numFmtId="2" fontId="15" fillId="0" borderId="0" xfId="2" applyNumberFormat="1" applyFont="1" applyAlignment="1">
      <alignment horizontal="right" vertical="top" wrapText="1"/>
    </xf>
    <xf numFmtId="2" fontId="15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3" fontId="15" fillId="0" borderId="37" xfId="0" applyNumberFormat="1" applyFont="1" applyBorder="1" applyAlignment="1">
      <alignment horizontal="right" vertical="center"/>
    </xf>
    <xf numFmtId="3" fontId="15" fillId="4" borderId="37" xfId="0" applyNumberFormat="1" applyFont="1" applyFill="1" applyBorder="1" applyAlignment="1">
      <alignment horizontal="right" vertical="center"/>
    </xf>
    <xf numFmtId="0" fontId="2" fillId="0" borderId="0" xfId="3" applyFont="1" applyAlignment="1">
      <alignment horizont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5" fillId="3" borderId="30" xfId="1" applyFont="1" applyFill="1" applyBorder="1" applyAlignment="1">
      <alignment horizontal="center" vertical="center" wrapText="1"/>
    </xf>
    <xf numFmtId="0" fontId="15" fillId="3" borderId="31" xfId="1" applyFont="1" applyFill="1" applyBorder="1" applyAlignment="1">
      <alignment horizontal="center" vertical="center" wrapText="1"/>
    </xf>
    <xf numFmtId="0" fontId="15" fillId="3" borderId="32" xfId="1" applyFont="1" applyFill="1" applyBorder="1" applyAlignment="1">
      <alignment horizontal="center" vertical="center" wrapText="1"/>
    </xf>
    <xf numFmtId="0" fontId="15" fillId="3" borderId="33" xfId="1" applyFont="1" applyFill="1" applyBorder="1" applyAlignment="1">
      <alignment horizontal="center" vertical="center" wrapText="1"/>
    </xf>
    <xf numFmtId="0" fontId="15" fillId="3" borderId="34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left" wrapText="1"/>
    </xf>
    <xf numFmtId="0" fontId="9" fillId="0" borderId="0" xfId="1" applyAlignment="1">
      <alignment horizontal="center"/>
    </xf>
    <xf numFmtId="0" fontId="15" fillId="3" borderId="30" xfId="2" applyFont="1" applyFill="1" applyBorder="1" applyAlignment="1">
      <alignment horizontal="center" vertical="center" wrapText="1"/>
    </xf>
    <xf numFmtId="0" fontId="15" fillId="3" borderId="31" xfId="2" applyFont="1" applyFill="1" applyBorder="1" applyAlignment="1">
      <alignment horizontal="center" vertical="center" wrapText="1"/>
    </xf>
    <xf numFmtId="0" fontId="15" fillId="3" borderId="32" xfId="2" applyFont="1" applyFill="1" applyBorder="1" applyAlignment="1">
      <alignment horizontal="center" vertical="center" wrapText="1"/>
    </xf>
    <xf numFmtId="0" fontId="15" fillId="3" borderId="33" xfId="2" applyFont="1" applyFill="1" applyBorder="1" applyAlignment="1">
      <alignment horizontal="center" vertical="center" wrapText="1"/>
    </xf>
    <xf numFmtId="0" fontId="15" fillId="3" borderId="34" xfId="2" applyFont="1" applyFill="1" applyBorder="1" applyAlignment="1">
      <alignment horizontal="center" vertical="center" wrapText="1"/>
    </xf>
    <xf numFmtId="0" fontId="15" fillId="0" borderId="0" xfId="2" applyFont="1" applyAlignment="1">
      <alignment horizontal="left" wrapText="1"/>
    </xf>
    <xf numFmtId="0" fontId="8" fillId="0" borderId="0" xfId="2" applyAlignment="1">
      <alignment horizontal="center"/>
    </xf>
    <xf numFmtId="2" fontId="15" fillId="3" borderId="26" xfId="3" applyNumberFormat="1" applyFont="1" applyFill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9"/>
      <c r="B4" s="150"/>
      <c r="C4" s="150"/>
      <c r="D4" s="151"/>
      <c r="E4" s="152" t="s">
        <v>177</v>
      </c>
      <c r="F4" s="153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77734375" defaultRowHeight="13.2" x14ac:dyDescent="0.25"/>
  <cols>
    <col min="1" max="1" width="27.441406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26.332031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44140625" style="37" bestFit="1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25.77734375" style="80" customWidth="1"/>
    <col min="2" max="2" width="15.109375" style="80" customWidth="1"/>
    <col min="3" max="3" width="14.4414062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6"/>
      <c r="B4" s="157"/>
      <c r="C4" s="157"/>
      <c r="D4" s="158"/>
      <c r="E4" s="159" t="s">
        <v>177</v>
      </c>
      <c r="F4" s="160"/>
    </row>
    <row r="5" spans="1:6" ht="40.049999999999997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61" t="s">
        <v>210</v>
      </c>
      <c r="B127" s="162"/>
      <c r="C127" s="162"/>
      <c r="D127" s="162"/>
      <c r="E127" s="162"/>
      <c r="F127" s="162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34.44140625" style="98" customWidth="1"/>
    <col min="2" max="2" width="13.44140625" style="98" bestFit="1" customWidth="1"/>
    <col min="3" max="3" width="14.44140625" style="98" bestFit="1" customWidth="1"/>
    <col min="4" max="4" width="13.777343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63"/>
      <c r="B4" s="164"/>
      <c r="C4" s="164"/>
      <c r="D4" s="165"/>
      <c r="E4" s="166" t="s">
        <v>177</v>
      </c>
      <c r="F4" s="167"/>
    </row>
    <row r="5" spans="1:6" ht="40.049999999999997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8" t="s">
        <v>210</v>
      </c>
      <c r="B127" s="169"/>
      <c r="C127" s="169"/>
      <c r="D127" s="169"/>
      <c r="E127" s="169"/>
      <c r="F127" s="169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97"/>
  <sheetViews>
    <sheetView tabSelected="1" workbookViewId="0">
      <pane xSplit="2" ySplit="1" topLeftCell="C2" activePane="bottomRight" state="frozen"/>
      <selection pane="topRight" activeCell="B1" sqref="B1"/>
      <selection pane="bottomLeft" activeCell="B5" sqref="B5"/>
      <selection pane="bottomRight" activeCell="M110" sqref="M10:M110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7" width="15.6640625" style="115" customWidth="1"/>
    <col min="8" max="8" width="9.109375" style="115"/>
    <col min="9" max="9" width="25.109375" style="115" customWidth="1"/>
    <col min="10" max="10" width="13.6640625" style="115" customWidth="1"/>
    <col min="11" max="11" width="9.109375" style="130"/>
    <col min="12" max="16384" width="9.109375" style="115"/>
  </cols>
  <sheetData>
    <row r="1" spans="1:11" ht="40.049999999999997" customHeight="1" x14ac:dyDescent="0.3">
      <c r="A1" s="131" t="s">
        <v>227</v>
      </c>
      <c r="B1" s="116" t="s">
        <v>223</v>
      </c>
      <c r="C1" s="117" t="s">
        <v>219</v>
      </c>
      <c r="D1" s="118" t="s">
        <v>180</v>
      </c>
      <c r="E1" s="118" t="s">
        <v>221</v>
      </c>
      <c r="F1" s="118" t="s">
        <v>10</v>
      </c>
      <c r="G1" s="119" t="s">
        <v>11</v>
      </c>
      <c r="H1" s="144" t="s">
        <v>222</v>
      </c>
      <c r="I1" s="126" t="s">
        <v>224</v>
      </c>
      <c r="J1" s="126" t="s">
        <v>225</v>
      </c>
      <c r="K1" s="128" t="s">
        <v>226</v>
      </c>
    </row>
    <row r="2" spans="1:11" x14ac:dyDescent="0.3">
      <c r="A2" s="132" t="s">
        <v>230</v>
      </c>
      <c r="B2" s="120" t="s">
        <v>101</v>
      </c>
      <c r="C2" s="170">
        <v>1.85</v>
      </c>
      <c r="D2" s="122">
        <v>56.4</v>
      </c>
      <c r="E2" s="122">
        <v>30.2</v>
      </c>
      <c r="F2" s="122">
        <v>81.3</v>
      </c>
      <c r="G2" s="123">
        <v>85.9</v>
      </c>
      <c r="H2" s="142">
        <v>6806</v>
      </c>
      <c r="I2" s="115" t="str">
        <f>IF(C2&gt;=1.9,"Forte fécondité",IF(C2&gt;=1.7,"Dans la moyenne","Faible fécondité"))</f>
        <v>Dans la moyenne</v>
      </c>
      <c r="J2" s="115" t="str">
        <f>IF(E2&gt;=30.3,"Calendrier tardif","Calendrier précoce")</f>
        <v>Calendrier précoce</v>
      </c>
      <c r="K2" s="129" t="str">
        <f>IF(AND(I2="Faible fécondité",J2="Calendrier tardif"),"1",IF(AND(I2="Forte fécondité",J2="Calendrier tardif"),"4",IF(AND(J2="Calendrier tardif",I2="Dans la moyenne"),"3",IF(AND(J2="Calendrier précoce",I2="Faible fécondité"),"2",IF(AND(J2="Calendrier précoce",I2="Forte fécondité"),"5","3")))))</f>
        <v>3</v>
      </c>
    </row>
    <row r="3" spans="1:11" x14ac:dyDescent="0.3">
      <c r="A3" s="132" t="s">
        <v>231</v>
      </c>
      <c r="B3" s="120" t="s">
        <v>27</v>
      </c>
      <c r="C3" s="170">
        <v>1.9</v>
      </c>
      <c r="D3" s="122">
        <v>71.099999999999994</v>
      </c>
      <c r="E3" s="122">
        <v>29.2</v>
      </c>
      <c r="F3" s="122">
        <v>77</v>
      </c>
      <c r="G3" s="123">
        <v>83.3</v>
      </c>
      <c r="H3" s="142">
        <v>5338</v>
      </c>
      <c r="I3" s="115" t="str">
        <f>IF(C3&gt;=1.9,"Forte fécondité",IF(C3&gt;=1.7,"Dans la moyenne","Faible fécondité"))</f>
        <v>Forte fécondité</v>
      </c>
      <c r="J3" s="115" t="str">
        <f>IF(E3&gt;=30.3,"Calendrier tardif","Calendrier précoce")</f>
        <v>Calendrier précoce</v>
      </c>
      <c r="K3" s="129" t="str">
        <f>IF(AND(I3="Faible fécondité",J3="Calendrier tardif"),"1",IF(AND(I3="Forte fécondité",J3="Calendrier tardif"),"4",IF(AND(J3="Calendrier tardif",I3="Dans la moyenne"),"3",IF(AND(J3="Calendrier précoce",I3="Faible fécondité"),"2",IF(AND(J3="Calendrier précoce",I3="Forte fécondité"),"5","3")))))</f>
        <v>5</v>
      </c>
    </row>
    <row r="4" spans="1:11" x14ac:dyDescent="0.3">
      <c r="A4" s="132" t="s">
        <v>232</v>
      </c>
      <c r="B4" s="120" t="s">
        <v>110</v>
      </c>
      <c r="C4" s="170">
        <v>1.83</v>
      </c>
      <c r="D4" s="122">
        <v>73.400000000000006</v>
      </c>
      <c r="E4" s="122">
        <v>29.6</v>
      </c>
      <c r="F4" s="122">
        <v>78.099999999999994</v>
      </c>
      <c r="G4" s="123">
        <v>85.2</v>
      </c>
      <c r="H4" s="142">
        <v>2594</v>
      </c>
      <c r="I4" s="115" t="str">
        <f>IF(C4&gt;=1.9,"Forte fécondité",IF(C4&gt;=1.7,"Dans la moyenne","Faible fécondité"))</f>
        <v>Dans la moyenne</v>
      </c>
      <c r="J4" s="115" t="str">
        <f>IF(E4&gt;=30.3,"Calendrier tardif","Calendrier précoce")</f>
        <v>Calendrier précoce</v>
      </c>
      <c r="K4" s="129" t="str">
        <f>IF(AND(I4="Faible fécondité",J4="Calendrier tardif"),"1",IF(AND(I4="Forte fécondité",J4="Calendrier tardif"),"4",IF(AND(J4="Calendrier tardif",I4="Dans la moyenne"),"3",IF(AND(J4="Calendrier précoce",I4="Faible fécondité"),"2",IF(AND(J4="Calendrier précoce",I4="Forte fécondité"),"5","3")))))</f>
        <v>3</v>
      </c>
    </row>
    <row r="5" spans="1:11" x14ac:dyDescent="0.3">
      <c r="A5" s="132" t="s">
        <v>233</v>
      </c>
      <c r="B5" s="120" t="s">
        <v>121</v>
      </c>
      <c r="C5" s="170">
        <v>1.8</v>
      </c>
      <c r="D5" s="122">
        <v>68.599999999999994</v>
      </c>
      <c r="E5" s="122">
        <v>30</v>
      </c>
      <c r="F5" s="122">
        <v>79.400000000000006</v>
      </c>
      <c r="G5" s="123">
        <v>85.3</v>
      </c>
      <c r="H5" s="142">
        <v>1329</v>
      </c>
      <c r="I5" s="115" t="str">
        <f>IF(C5&gt;=1.9,"Forte fécondité",IF(C5&gt;=1.7,"Dans la moyenne","Faible fécondité"))</f>
        <v>Dans la moyenne</v>
      </c>
      <c r="J5" s="115" t="str">
        <f>IF(E5&gt;=30.3,"Calendrier tardif","Calendrier précoce")</f>
        <v>Calendrier précoce</v>
      </c>
      <c r="K5" s="129" t="str">
        <f>IF(AND(I5="Faible fécondité",J5="Calendrier tardif"),"1",IF(AND(I5="Forte fécondité",J5="Calendrier tardif"),"4",IF(AND(J5="Calendrier tardif",I5="Dans la moyenne"),"3",IF(AND(J5="Calendrier précoce",I5="Faible fécondité"),"2",IF(AND(J5="Calendrier précoce",I5="Forte fécondité"),"5","3")))))</f>
        <v>3</v>
      </c>
    </row>
    <row r="6" spans="1:11" x14ac:dyDescent="0.3">
      <c r="A6" s="132" t="s">
        <v>235</v>
      </c>
      <c r="B6" s="120" t="s">
        <v>123</v>
      </c>
      <c r="C6" s="170">
        <v>1.87</v>
      </c>
      <c r="D6" s="122">
        <v>53.3</v>
      </c>
      <c r="E6" s="122">
        <v>31.2</v>
      </c>
      <c r="F6" s="122">
        <v>80.599999999999994</v>
      </c>
      <c r="G6" s="123">
        <v>85.8</v>
      </c>
      <c r="H6" s="142">
        <v>11216</v>
      </c>
      <c r="I6" s="115" t="str">
        <f>IF(C6&gt;=1.9,"Forte fécondité",IF(C6&gt;=1.7,"Dans la moyenne","Faible fécondité"))</f>
        <v>Dans la moyenne</v>
      </c>
      <c r="J6" s="115" t="str">
        <f>IF(E6&gt;=30.3,"Calendrier tardif","Calendrier précoce")</f>
        <v>Calendrier tardif</v>
      </c>
      <c r="K6" s="129" t="str">
        <f>IF(AND(I6="Faible fécondité",J6="Calendrier tardif"),"1",IF(AND(I6="Forte fécondité",J6="Calendrier tardif"),"4",IF(AND(J6="Calendrier tardif",I6="Dans la moyenne"),"3",IF(AND(J6="Calendrier précoce",I6="Faible fécondité"),"2",IF(AND(J6="Calendrier précoce",I6="Forte fécondité"),"5","3")))))</f>
        <v>3</v>
      </c>
    </row>
    <row r="7" spans="1:11" x14ac:dyDescent="0.3">
      <c r="A7" s="132" t="s">
        <v>238</v>
      </c>
      <c r="B7" s="120" t="s">
        <v>102</v>
      </c>
      <c r="C7" s="170">
        <v>1.97</v>
      </c>
      <c r="D7" s="122">
        <v>68.5</v>
      </c>
      <c r="E7" s="122">
        <v>29.9</v>
      </c>
      <c r="F7" s="122">
        <v>79.3</v>
      </c>
      <c r="G7" s="123">
        <v>85.3</v>
      </c>
      <c r="H7" s="142">
        <v>2754</v>
      </c>
      <c r="I7" s="115" t="str">
        <f>IF(C7&gt;=1.9,"Forte fécondité",IF(C7&gt;=1.7,"Dans la moyenne","Faible fécondité"))</f>
        <v>Forte fécondité</v>
      </c>
      <c r="J7" s="115" t="str">
        <f>IF(E7&gt;=30.3,"Calendrier tardif","Calendrier précoce")</f>
        <v>Calendrier précoce</v>
      </c>
      <c r="K7" s="129" t="str">
        <f>IF(AND(I7="Faible fécondité",J7="Calendrier tardif"),"1",IF(AND(I7="Forte fécondité",J7="Calendrier tardif"),"4",IF(AND(J7="Calendrier tardif",I7="Dans la moyenne"),"3",IF(AND(J7="Calendrier précoce",I7="Faible fécondité"),"2",IF(AND(J7="Calendrier précoce",I7="Forte fécondité"),"5","3")))))</f>
        <v>5</v>
      </c>
    </row>
    <row r="8" spans="1:11" x14ac:dyDescent="0.3">
      <c r="A8" s="132" t="s">
        <v>236</v>
      </c>
      <c r="B8" s="120" t="s">
        <v>22</v>
      </c>
      <c r="C8" s="170">
        <v>1.85</v>
      </c>
      <c r="D8" s="122">
        <v>72.099999999999994</v>
      </c>
      <c r="E8" s="122">
        <v>28.9</v>
      </c>
      <c r="F8" s="122">
        <v>77.900000000000006</v>
      </c>
      <c r="G8" s="123">
        <v>84.2</v>
      </c>
      <c r="H8" s="142">
        <v>2458</v>
      </c>
      <c r="I8" s="115" t="str">
        <f>IF(C8&gt;=1.9,"Forte fécondité",IF(C8&gt;=1.7,"Dans la moyenne","Faible fécondité"))</f>
        <v>Dans la moyenne</v>
      </c>
      <c r="J8" s="115" t="str">
        <f>IF(E8&gt;=30.3,"Calendrier tardif","Calendrier précoce")</f>
        <v>Calendrier précoce</v>
      </c>
      <c r="K8" s="129" t="str">
        <f>IF(AND(I8="Faible fécondité",J8="Calendrier tardif"),"1",IF(AND(I8="Forte fécondité",J8="Calendrier tardif"),"4",IF(AND(J8="Calendrier tardif",I8="Dans la moyenne"),"3",IF(AND(J8="Calendrier précoce",I8="Faible fécondité"),"2",IF(AND(J8="Calendrier précoce",I8="Forte fécondité"),"5","3")))))</f>
        <v>3</v>
      </c>
    </row>
    <row r="9" spans="1:11" x14ac:dyDescent="0.3">
      <c r="A9" s="132" t="s">
        <v>237</v>
      </c>
      <c r="B9" s="120" t="s">
        <v>88</v>
      </c>
      <c r="C9" s="170">
        <v>1.72</v>
      </c>
      <c r="D9" s="122">
        <v>73.099999999999994</v>
      </c>
      <c r="E9" s="122">
        <v>29.8</v>
      </c>
      <c r="F9" s="122">
        <v>78.900000000000006</v>
      </c>
      <c r="G9" s="123">
        <v>85.4</v>
      </c>
      <c r="H9" s="142">
        <v>1196</v>
      </c>
      <c r="I9" s="115" t="str">
        <f>IF(C9&gt;=1.9,"Forte fécondité",IF(C9&gt;=1.7,"Dans la moyenne","Faible fécondité"))</f>
        <v>Dans la moyenne</v>
      </c>
      <c r="J9" s="115" t="str">
        <f>IF(E9&gt;=30.3,"Calendrier tardif","Calendrier précoce")</f>
        <v>Calendrier précoce</v>
      </c>
      <c r="K9" s="129" t="str">
        <f>IF(AND(I9="Faible fécondité",J9="Calendrier tardif"),"1",IF(AND(I9="Forte fécondité",J9="Calendrier tardif"),"4",IF(AND(J9="Calendrier tardif",I9="Dans la moyenne"),"3",IF(AND(J9="Calendrier précoce",I9="Faible fécondité"),"2",IF(AND(J9="Calendrier précoce",I9="Forte fécondité"),"5","3")))))</f>
        <v>3</v>
      </c>
    </row>
    <row r="10" spans="1:11" x14ac:dyDescent="0.3">
      <c r="A10" s="132">
        <v>10</v>
      </c>
      <c r="B10" s="120" t="s">
        <v>23</v>
      </c>
      <c r="C10" s="170">
        <v>1.8</v>
      </c>
      <c r="D10" s="122">
        <v>68.599999999999994</v>
      </c>
      <c r="E10" s="122">
        <v>29.8</v>
      </c>
      <c r="F10" s="122">
        <v>78.099999999999994</v>
      </c>
      <c r="G10" s="123">
        <v>84.5</v>
      </c>
      <c r="H10" s="142">
        <v>3088</v>
      </c>
      <c r="I10" s="115" t="str">
        <f>IF(C10&gt;=1.9,"Forte fécondité",IF(C10&gt;=1.7,"Dans la moyenne","Faible fécondité"))</f>
        <v>Dans la moyenne</v>
      </c>
      <c r="J10" s="115" t="str">
        <f>IF(E10&gt;=30.3,"Calendrier tardif","Calendrier précoce")</f>
        <v>Calendrier précoce</v>
      </c>
      <c r="K10" s="129" t="str">
        <f>IF(AND(I10="Faible fécondité",J10="Calendrier tardif"),"1",IF(AND(I10="Forte fécondité",J10="Calendrier tardif"),"4",IF(AND(J10="Calendrier tardif",I10="Dans la moyenne"),"3",IF(AND(J10="Calendrier précoce",I10="Faible fécondité"),"2",IF(AND(J10="Calendrier précoce",I10="Forte fécondité"),"5","3")))))</f>
        <v>3</v>
      </c>
    </row>
    <row r="11" spans="1:11" x14ac:dyDescent="0.3">
      <c r="A11" s="133">
        <v>11</v>
      </c>
      <c r="B11" s="120" t="s">
        <v>115</v>
      </c>
      <c r="C11" s="170">
        <v>1.8</v>
      </c>
      <c r="D11" s="122">
        <v>69.400000000000006</v>
      </c>
      <c r="E11" s="122">
        <v>29.7</v>
      </c>
      <c r="F11" s="122">
        <v>79.900000000000006</v>
      </c>
      <c r="G11" s="123">
        <v>85.2</v>
      </c>
      <c r="H11" s="142">
        <v>3237</v>
      </c>
      <c r="I11" s="115" t="str">
        <f>IF(C11&gt;=1.9,"Forte fécondité",IF(C11&gt;=1.7,"Dans la moyenne","Faible fécondité"))</f>
        <v>Dans la moyenne</v>
      </c>
      <c r="J11" s="115" t="str">
        <f>IF(E11&gt;=30.3,"Calendrier tardif","Calendrier précoce")</f>
        <v>Calendrier précoce</v>
      </c>
      <c r="K11" s="129" t="str">
        <f>IF(AND(I11="Faible fécondité",J11="Calendrier tardif"),"1",IF(AND(I11="Forte fécondité",J11="Calendrier tardif"),"4",IF(AND(J11="Calendrier tardif",I11="Dans la moyenne"),"3",IF(AND(J11="Calendrier précoce",I11="Faible fécondité"),"2",IF(AND(J11="Calendrier précoce",I11="Forte fécondité"),"5","3")))))</f>
        <v>3</v>
      </c>
    </row>
    <row r="12" spans="1:11" x14ac:dyDescent="0.3">
      <c r="A12" s="171">
        <v>12</v>
      </c>
      <c r="B12" s="120" t="s">
        <v>89</v>
      </c>
      <c r="C12" s="170">
        <v>1.74</v>
      </c>
      <c r="D12" s="122">
        <v>69.400000000000006</v>
      </c>
      <c r="E12" s="122">
        <v>30.4</v>
      </c>
      <c r="F12" s="122">
        <v>81.3</v>
      </c>
      <c r="G12" s="123">
        <v>85.9</v>
      </c>
      <c r="H12" s="142">
        <v>2178</v>
      </c>
      <c r="I12" s="115" t="str">
        <f>IF(C12&gt;=1.9,"Forte fécondité",IF(C12&gt;=1.7,"Dans la moyenne","Faible fécondité"))</f>
        <v>Dans la moyenne</v>
      </c>
      <c r="J12" s="115" t="str">
        <f>IF(E12&gt;=30.3,"Calendrier tardif","Calendrier précoce")</f>
        <v>Calendrier tardif</v>
      </c>
      <c r="K12" s="129" t="str">
        <f>IF(AND(I12="Faible fécondité",J12="Calendrier tardif"),"1",IF(AND(I12="Forte fécondité",J12="Calendrier tardif"),"4",IF(AND(J12="Calendrier tardif",I12="Dans la moyenne"),"3",IF(AND(J12="Calendrier précoce",I12="Faible fécondité"),"2",IF(AND(J12="Calendrier précoce",I12="Forte fécondité"),"5","3")))))</f>
        <v>3</v>
      </c>
    </row>
    <row r="13" spans="1:11" x14ac:dyDescent="0.3">
      <c r="A13" s="133">
        <v>67</v>
      </c>
      <c r="B13" s="120" t="s">
        <v>58</v>
      </c>
      <c r="C13" s="170">
        <v>1.64</v>
      </c>
      <c r="D13" s="122">
        <v>53.1</v>
      </c>
      <c r="E13" s="122">
        <v>31</v>
      </c>
      <c r="F13" s="122">
        <v>80.2</v>
      </c>
      <c r="G13" s="123">
        <v>85.5</v>
      </c>
      <c r="H13" s="142">
        <v>11797</v>
      </c>
      <c r="I13" s="115" t="str">
        <f>IF(C13&gt;=1.9,"Forte fécondité",IF(C13&gt;=1.7,"Dans la moyenne","Faible fécondité"))</f>
        <v>Faible fécondité</v>
      </c>
      <c r="J13" s="115" t="str">
        <f>IF(E13&gt;=30.3,"Calendrier tardif","Calendrier précoce")</f>
        <v>Calendrier tardif</v>
      </c>
      <c r="K13" s="129" t="str">
        <f>IF(AND(I13="Faible fécondité",J13="Calendrier tardif"),"1",IF(AND(I13="Forte fécondité",J13="Calendrier tardif"),"4",IF(AND(J13="Calendrier tardif",I13="Dans la moyenne"),"3",IF(AND(J13="Calendrier précoce",I13="Faible fécondité"),"2",IF(AND(J13="Calendrier précoce",I13="Forte fécondité"),"5","3")))))</f>
        <v>1</v>
      </c>
    </row>
    <row r="14" spans="1:11" x14ac:dyDescent="0.3">
      <c r="A14" s="133">
        <v>13</v>
      </c>
      <c r="B14" s="120" t="s">
        <v>124</v>
      </c>
      <c r="C14" s="170">
        <v>2</v>
      </c>
      <c r="D14" s="122">
        <v>57.8</v>
      </c>
      <c r="E14" s="122">
        <v>31</v>
      </c>
      <c r="F14" s="122">
        <v>80.400000000000006</v>
      </c>
      <c r="G14" s="123">
        <v>85.7</v>
      </c>
      <c r="H14" s="142">
        <v>24670</v>
      </c>
      <c r="I14" s="115" t="str">
        <f>IF(C14&gt;=1.9,"Forte fécondité",IF(C14&gt;=1.7,"Dans la moyenne","Faible fécondité"))</f>
        <v>Forte fécondité</v>
      </c>
      <c r="J14" s="115" t="str">
        <f>IF(E14&gt;=30.3,"Calendrier tardif","Calendrier précoce")</f>
        <v>Calendrier tardif</v>
      </c>
      <c r="K14" s="129" t="str">
        <f>IF(AND(I14="Faible fécondité",J14="Calendrier tardif"),"1",IF(AND(I14="Forte fécondité",J14="Calendrier tardif"),"4",IF(AND(J14="Calendrier tardif",I14="Dans la moyenne"),"3",IF(AND(J14="Calendrier précoce",I14="Faible fécondité"),"2",IF(AND(J14="Calendrier précoce",I14="Forte fécondité"),"5","3")))))</f>
        <v>4</v>
      </c>
    </row>
    <row r="15" spans="1:11" x14ac:dyDescent="0.3">
      <c r="A15" s="133">
        <v>14</v>
      </c>
      <c r="B15" s="120" t="s">
        <v>41</v>
      </c>
      <c r="C15" s="170">
        <v>1.67</v>
      </c>
      <c r="D15" s="122">
        <v>70.400000000000006</v>
      </c>
      <c r="E15" s="122">
        <v>30.6</v>
      </c>
      <c r="F15" s="122">
        <v>79</v>
      </c>
      <c r="G15" s="123">
        <v>85.2</v>
      </c>
      <c r="H15" s="142">
        <v>6552</v>
      </c>
      <c r="I15" s="115" t="str">
        <f>IF(C15&gt;=1.9,"Forte fécondité",IF(C15&gt;=1.7,"Dans la moyenne","Faible fécondité"))</f>
        <v>Faible fécondité</v>
      </c>
      <c r="J15" s="115" t="str">
        <f>IF(E15&gt;=30.3,"Calendrier tardif","Calendrier précoce")</f>
        <v>Calendrier tardif</v>
      </c>
      <c r="K15" s="129" t="str">
        <f>IF(AND(I15="Faible fécondité",J15="Calendrier tardif"),"1",IF(AND(I15="Forte fécondité",J15="Calendrier tardif"),"4",IF(AND(J15="Calendrier tardif",I15="Dans la moyenne"),"3",IF(AND(J15="Calendrier précoce",I15="Faible fécondité"),"2",IF(AND(J15="Calendrier précoce",I15="Forte fécondité"),"5","3")))))</f>
        <v>1</v>
      </c>
    </row>
    <row r="16" spans="1:11" x14ac:dyDescent="0.3">
      <c r="A16" s="171">
        <v>15</v>
      </c>
      <c r="B16" s="120" t="s">
        <v>111</v>
      </c>
      <c r="C16" s="170">
        <v>1.63</v>
      </c>
      <c r="D16" s="122">
        <v>76.7</v>
      </c>
      <c r="E16" s="122">
        <v>29.7</v>
      </c>
      <c r="F16" s="122">
        <v>79.599999999999994</v>
      </c>
      <c r="G16" s="123">
        <v>84.9</v>
      </c>
      <c r="H16" s="142">
        <v>1029</v>
      </c>
      <c r="I16" s="115" t="str">
        <f>IF(C16&gt;=1.9,"Forte fécondité",IF(C16&gt;=1.7,"Dans la moyenne","Faible fécondité"))</f>
        <v>Faible fécondité</v>
      </c>
      <c r="J16" s="115" t="str">
        <f>IF(E16&gt;=30.3,"Calendrier tardif","Calendrier précoce")</f>
        <v>Calendrier précoce</v>
      </c>
      <c r="K16" s="129" t="str">
        <f>IF(AND(I16="Faible fécondité",J16="Calendrier tardif"),"1",IF(AND(I16="Forte fécondité",J16="Calendrier tardif"),"4",IF(AND(J16="Calendrier tardif",I16="Dans la moyenne"),"3",IF(AND(J16="Calendrier précoce",I16="Faible fécondité"),"2",IF(AND(J16="Calendrier précoce",I16="Forte fécondité"),"5","3")))))</f>
        <v>2</v>
      </c>
    </row>
    <row r="17" spans="1:11" x14ac:dyDescent="0.3">
      <c r="A17" s="133">
        <v>16</v>
      </c>
      <c r="B17" s="120" t="s">
        <v>77</v>
      </c>
      <c r="C17" s="170">
        <v>1.74</v>
      </c>
      <c r="D17" s="122">
        <v>72.099999999999994</v>
      </c>
      <c r="E17" s="122">
        <v>29.6</v>
      </c>
      <c r="F17" s="122">
        <v>79</v>
      </c>
      <c r="G17" s="123">
        <v>84.9</v>
      </c>
      <c r="H17" s="142">
        <v>2931</v>
      </c>
      <c r="I17" s="115" t="str">
        <f>IF(C17&gt;=1.9,"Forte fécondité",IF(C17&gt;=1.7,"Dans la moyenne","Faible fécondité"))</f>
        <v>Dans la moyenne</v>
      </c>
      <c r="J17" s="115" t="str">
        <f>IF(E17&gt;=30.3,"Calendrier tardif","Calendrier précoce")</f>
        <v>Calendrier précoce</v>
      </c>
      <c r="K17" s="129" t="str">
        <f>IF(AND(I17="Faible fécondité",J17="Calendrier tardif"),"1",IF(AND(I17="Forte fécondité",J17="Calendrier tardif"),"4",IF(AND(J17="Calendrier tardif",I17="Dans la moyenne"),"3",IF(AND(J17="Calendrier précoce",I17="Faible fécondité"),"2",IF(AND(J17="Calendrier précoce",I17="Forte fécondité"),"5","3")))))</f>
        <v>3</v>
      </c>
    </row>
    <row r="18" spans="1:11" x14ac:dyDescent="0.3">
      <c r="A18" s="133">
        <v>17</v>
      </c>
      <c r="B18" s="120" t="s">
        <v>78</v>
      </c>
      <c r="C18" s="170">
        <v>1.7</v>
      </c>
      <c r="D18" s="122">
        <v>75.2</v>
      </c>
      <c r="E18" s="122">
        <v>30.1</v>
      </c>
      <c r="F18" s="122">
        <v>79</v>
      </c>
      <c r="G18" s="123">
        <v>85.3</v>
      </c>
      <c r="H18" s="142">
        <v>4941</v>
      </c>
      <c r="I18" s="115" t="str">
        <f>IF(C18&gt;=1.9,"Forte fécondité",IF(C18&gt;=1.7,"Dans la moyenne","Faible fécondité"))</f>
        <v>Dans la moyenne</v>
      </c>
      <c r="J18" s="115" t="str">
        <f>IF(E18&gt;=30.3,"Calendrier tardif","Calendrier précoce")</f>
        <v>Calendrier précoce</v>
      </c>
      <c r="K18" s="129" t="str">
        <f>IF(AND(I18="Faible fécondité",J18="Calendrier tardif"),"1",IF(AND(I18="Forte fécondité",J18="Calendrier tardif"),"4",IF(AND(J18="Calendrier tardif",I18="Dans la moyenne"),"3",IF(AND(J18="Calendrier précoce",I18="Faible fécondité"),"2",IF(AND(J18="Calendrier précoce",I18="Forte fécondité"),"5","3")))))</f>
        <v>3</v>
      </c>
    </row>
    <row r="19" spans="1:11" x14ac:dyDescent="0.3">
      <c r="A19" s="171">
        <v>18</v>
      </c>
      <c r="B19" s="120" t="s">
        <v>34</v>
      </c>
      <c r="C19" s="170">
        <v>1.92</v>
      </c>
      <c r="D19" s="122">
        <v>70.400000000000006</v>
      </c>
      <c r="E19" s="122">
        <v>29.7</v>
      </c>
      <c r="F19" s="122">
        <v>77.599999999999994</v>
      </c>
      <c r="G19" s="123">
        <v>84.8</v>
      </c>
      <c r="H19" s="142">
        <v>2601</v>
      </c>
      <c r="I19" s="115" t="str">
        <f>IF(C19&gt;=1.9,"Forte fécondité",IF(C19&gt;=1.7,"Dans la moyenne","Faible fécondité"))</f>
        <v>Forte fécondité</v>
      </c>
      <c r="J19" s="115" t="str">
        <f>IF(E19&gt;=30.3,"Calendrier tardif","Calendrier précoce")</f>
        <v>Calendrier précoce</v>
      </c>
      <c r="K19" s="129" t="str">
        <f>IF(AND(I19="Faible fécondité",J19="Calendrier tardif"),"1",IF(AND(I19="Forte fécondité",J19="Calendrier tardif"),"4",IF(AND(J19="Calendrier tardif",I19="Dans la moyenne"),"3",IF(AND(J19="Calendrier précoce",I19="Faible fécondité"),"2",IF(AND(J19="Calendrier précoce",I19="Forte fécondité"),"5","3")))))</f>
        <v>5</v>
      </c>
    </row>
    <row r="20" spans="1:11" x14ac:dyDescent="0.3">
      <c r="A20" s="133">
        <v>19</v>
      </c>
      <c r="B20" s="120" t="s">
        <v>97</v>
      </c>
      <c r="C20" s="170">
        <v>1.7</v>
      </c>
      <c r="D20" s="122">
        <v>69</v>
      </c>
      <c r="E20" s="122">
        <v>30</v>
      </c>
      <c r="F20" s="122">
        <v>79.3</v>
      </c>
      <c r="G20" s="123">
        <v>85</v>
      </c>
      <c r="H20" s="142">
        <v>1864</v>
      </c>
      <c r="I20" s="115" t="str">
        <f>IF(C20&gt;=1.9,"Forte fécondité",IF(C20&gt;=1.7,"Dans la moyenne","Faible fécondité"))</f>
        <v>Dans la moyenne</v>
      </c>
      <c r="J20" s="115" t="str">
        <f>IF(E20&gt;=30.3,"Calendrier tardif","Calendrier précoce")</f>
        <v>Calendrier précoce</v>
      </c>
      <c r="K20" s="129" t="str">
        <f>IF(AND(I20="Faible fécondité",J20="Calendrier tardif"),"1",IF(AND(I20="Forte fécondité",J20="Calendrier tardif"),"4",IF(AND(J20="Calendrier tardif",I20="Dans la moyenne"),"3",IF(AND(J20="Calendrier précoce",I20="Faible fécondité"),"2",IF(AND(J20="Calendrier précoce",I20="Forte fécondité"),"5","3")))))</f>
        <v>3</v>
      </c>
    </row>
    <row r="21" spans="1:11" x14ac:dyDescent="0.3">
      <c r="A21" s="132" t="s">
        <v>228</v>
      </c>
      <c r="B21" s="120" t="s">
        <v>128</v>
      </c>
      <c r="C21" s="170">
        <v>1.47</v>
      </c>
      <c r="D21" s="122">
        <v>65.3</v>
      </c>
      <c r="E21" s="122">
        <v>30.8</v>
      </c>
      <c r="F21" s="122">
        <v>80.5</v>
      </c>
      <c r="G21" s="123">
        <v>85.4</v>
      </c>
      <c r="H21" s="142">
        <v>1401</v>
      </c>
      <c r="I21" s="115" t="str">
        <f>IF(C21&gt;=1.9,"Forte fécondité",IF(C21&gt;=1.7,"Dans la moyenne","Faible fécondité"))</f>
        <v>Faible fécondité</v>
      </c>
      <c r="J21" s="115" t="str">
        <f>IF(E21&gt;=30.3,"Calendrier tardif","Calendrier précoce")</f>
        <v>Calendrier tardif</v>
      </c>
      <c r="K21" s="129" t="str">
        <f>IF(AND(I21="Faible fécondité",J21="Calendrier tardif"),"1",IF(AND(I21="Forte fécondité",J21="Calendrier tardif"),"4",IF(AND(J21="Calendrier tardif",I21="Dans la moyenne"),"3",IF(AND(J21="Calendrier précoce",I21="Faible fécondité"),"2",IF(AND(J21="Calendrier précoce",I21="Forte fécondité"),"5","3")))))</f>
        <v>1</v>
      </c>
    </row>
    <row r="22" spans="1:11" x14ac:dyDescent="0.3">
      <c r="A22" s="133">
        <v>21</v>
      </c>
      <c r="B22" s="120" t="s">
        <v>184</v>
      </c>
      <c r="C22" s="170">
        <v>1.59</v>
      </c>
      <c r="D22" s="122">
        <v>63.7</v>
      </c>
      <c r="E22" s="122">
        <v>31</v>
      </c>
      <c r="F22" s="122">
        <v>80.5</v>
      </c>
      <c r="G22" s="123">
        <v>86</v>
      </c>
      <c r="H22" s="142">
        <v>5165</v>
      </c>
      <c r="I22" s="115" t="str">
        <f>IF(C22&gt;=1.9,"Forte fécondité",IF(C22&gt;=1.7,"Dans la moyenne","Faible fécondité"))</f>
        <v>Faible fécondité</v>
      </c>
      <c r="J22" s="115" t="str">
        <f>IF(E22&gt;=30.3,"Calendrier tardif","Calendrier précoce")</f>
        <v>Calendrier tardif</v>
      </c>
      <c r="K22" s="129" t="str">
        <f>IF(AND(I22="Faible fécondité",J22="Calendrier tardif"),"1",IF(AND(I22="Forte fécondité",J22="Calendrier tardif"),"4",IF(AND(J22="Calendrier tardif",I22="Dans la moyenne"),"3",IF(AND(J22="Calendrier précoce",I22="Faible fécondité"),"2",IF(AND(J22="Calendrier précoce",I22="Forte fécondité"),"5","3")))))</f>
        <v>1</v>
      </c>
    </row>
    <row r="23" spans="1:11" x14ac:dyDescent="0.3">
      <c r="A23" s="171">
        <v>22</v>
      </c>
      <c r="B23" s="120" t="s">
        <v>72</v>
      </c>
      <c r="C23" s="170">
        <v>1.9</v>
      </c>
      <c r="D23" s="122">
        <v>75.2</v>
      </c>
      <c r="E23" s="122">
        <v>29.9</v>
      </c>
      <c r="F23" s="122">
        <v>77.900000000000006</v>
      </c>
      <c r="G23" s="123">
        <v>84.9</v>
      </c>
      <c r="H23" s="142">
        <v>5082</v>
      </c>
      <c r="I23" s="115" t="str">
        <f>IF(C23&gt;=1.9,"Forte fécondité",IF(C23&gt;=1.7,"Dans la moyenne","Faible fécondité"))</f>
        <v>Forte fécondité</v>
      </c>
      <c r="J23" s="115" t="str">
        <f>IF(E23&gt;=30.3,"Calendrier tardif","Calendrier précoce")</f>
        <v>Calendrier précoce</v>
      </c>
      <c r="K23" s="129" t="str">
        <f>IF(AND(I23="Faible fécondité",J23="Calendrier tardif"),"1",IF(AND(I23="Forte fécondité",J23="Calendrier tardif"),"4",IF(AND(J23="Calendrier tardif",I23="Dans la moyenne"),"3",IF(AND(J23="Calendrier précoce",I23="Faible fécondité"),"2",IF(AND(J23="Calendrier précoce",I23="Forte fécondité"),"5","3")))))</f>
        <v>5</v>
      </c>
    </row>
    <row r="24" spans="1:11" x14ac:dyDescent="0.3">
      <c r="A24" s="133">
        <v>23</v>
      </c>
      <c r="B24" s="120" t="s">
        <v>98</v>
      </c>
      <c r="C24" s="170">
        <v>1.68</v>
      </c>
      <c r="D24" s="122">
        <v>78.400000000000006</v>
      </c>
      <c r="E24" s="122">
        <v>29.3</v>
      </c>
      <c r="F24" s="122">
        <v>76.400000000000006</v>
      </c>
      <c r="G24" s="123">
        <v>84.3</v>
      </c>
      <c r="H24" s="142">
        <v>758</v>
      </c>
      <c r="I24" s="115" t="str">
        <f>IF(C24&gt;=1.9,"Forte fécondité",IF(C24&gt;=1.7,"Dans la moyenne","Faible fécondité"))</f>
        <v>Faible fécondité</v>
      </c>
      <c r="J24" s="115" t="str">
        <f>IF(E24&gt;=30.3,"Calendrier tardif","Calendrier précoce")</f>
        <v>Calendrier précoce</v>
      </c>
      <c r="K24" s="129" t="str">
        <f>IF(AND(I24="Faible fécondité",J24="Calendrier tardif"),"1",IF(AND(I24="Forte fécondité",J24="Calendrier tardif"),"4",IF(AND(J24="Calendrier tardif",I24="Dans la moyenne"),"3",IF(AND(J24="Calendrier précoce",I24="Faible fécondité"),"2",IF(AND(J24="Calendrier précoce",I24="Forte fécondité"),"5","3")))))</f>
        <v>2</v>
      </c>
    </row>
    <row r="25" spans="1:11" x14ac:dyDescent="0.3">
      <c r="A25" s="133">
        <v>79</v>
      </c>
      <c r="B25" s="120" t="s">
        <v>79</v>
      </c>
      <c r="C25" s="170">
        <v>1.86</v>
      </c>
      <c r="D25" s="122">
        <v>73.599999999999994</v>
      </c>
      <c r="E25" s="122">
        <v>29.6</v>
      </c>
      <c r="F25" s="122">
        <v>79.8</v>
      </c>
      <c r="G25" s="123">
        <v>85.2</v>
      </c>
      <c r="H25" s="142">
        <v>3146</v>
      </c>
      <c r="I25" s="115" t="str">
        <f>IF(C25&gt;=1.9,"Forte fécondité",IF(C25&gt;=1.7,"Dans la moyenne","Faible fécondité"))</f>
        <v>Dans la moyenne</v>
      </c>
      <c r="J25" s="115" t="str">
        <f>IF(E25&gt;=30.3,"Calendrier tardif","Calendrier précoce")</f>
        <v>Calendrier précoce</v>
      </c>
      <c r="K25" s="129" t="str">
        <f>IF(AND(I25="Faible fécondité",J25="Calendrier tardif"),"1",IF(AND(I25="Forte fécondité",J25="Calendrier tardif"),"4",IF(AND(J25="Calendrier tardif",I25="Dans la moyenne"),"3",IF(AND(J25="Calendrier précoce",I25="Faible fécondité"),"2",IF(AND(J25="Calendrier précoce",I25="Forte fécondité"),"5","3")))))</f>
        <v>3</v>
      </c>
    </row>
    <row r="26" spans="1:11" ht="13.8" customHeight="1" x14ac:dyDescent="0.3">
      <c r="A26" s="133">
        <v>24</v>
      </c>
      <c r="B26" s="120" t="s">
        <v>82</v>
      </c>
      <c r="C26" s="170">
        <v>1.68</v>
      </c>
      <c r="D26" s="122">
        <v>73.599999999999994</v>
      </c>
      <c r="E26" s="122">
        <v>29.8</v>
      </c>
      <c r="F26" s="122">
        <v>79</v>
      </c>
      <c r="G26" s="123">
        <v>85</v>
      </c>
      <c r="H26" s="142">
        <v>3012</v>
      </c>
      <c r="I26" s="115" t="str">
        <f>IF(C26&gt;=1.9,"Forte fécondité",IF(C26&gt;=1.7,"Dans la moyenne","Faible fécondité"))</f>
        <v>Faible fécondité</v>
      </c>
      <c r="J26" s="115" t="str">
        <f>IF(E26&gt;=30.3,"Calendrier tardif","Calendrier précoce")</f>
        <v>Calendrier précoce</v>
      </c>
      <c r="K26" s="129" t="str">
        <f>IF(AND(I26="Faible fécondité",J26="Calendrier tardif"),"1",IF(AND(I26="Forte fécondité",J26="Calendrier tardif"),"4",IF(AND(J26="Calendrier tardif",I26="Dans la moyenne"),"3",IF(AND(J26="Calendrier précoce",I26="Faible fécondité"),"2",IF(AND(J26="Calendrier précoce",I26="Forte fécondité"),"5","3")))))</f>
        <v>2</v>
      </c>
    </row>
    <row r="27" spans="1:11" x14ac:dyDescent="0.3">
      <c r="A27" s="133">
        <v>25</v>
      </c>
      <c r="B27" s="120" t="s">
        <v>61</v>
      </c>
      <c r="C27" s="170">
        <v>1.75</v>
      </c>
      <c r="D27" s="122">
        <v>59.4</v>
      </c>
      <c r="E27" s="122">
        <v>30.5</v>
      </c>
      <c r="F27" s="122">
        <v>80.099999999999994</v>
      </c>
      <c r="G27" s="123">
        <v>85.1</v>
      </c>
      <c r="H27" s="142">
        <v>5671</v>
      </c>
      <c r="I27" s="115" t="str">
        <f>IF(C27&gt;=1.9,"Forte fécondité",IF(C27&gt;=1.7,"Dans la moyenne","Faible fécondité"))</f>
        <v>Dans la moyenne</v>
      </c>
      <c r="J27" s="115" t="str">
        <f>IF(E27&gt;=30.3,"Calendrier tardif","Calendrier précoce")</f>
        <v>Calendrier tardif</v>
      </c>
      <c r="K27" s="129" t="str">
        <f>IF(AND(I27="Faible fécondité",J27="Calendrier tardif"),"1",IF(AND(I27="Forte fécondité",J27="Calendrier tardif"),"4",IF(AND(J27="Calendrier tardif",I27="Dans la moyenne"),"3",IF(AND(J27="Calendrier précoce",I27="Faible fécondité"),"2",IF(AND(J27="Calendrier précoce",I27="Forte fécondité"),"5","3")))))</f>
        <v>3</v>
      </c>
    </row>
    <row r="28" spans="1:11" x14ac:dyDescent="0.3">
      <c r="A28" s="171">
        <v>26</v>
      </c>
      <c r="B28" s="120" t="s">
        <v>103</v>
      </c>
      <c r="C28" s="170">
        <v>1.98</v>
      </c>
      <c r="D28" s="122">
        <v>60.9</v>
      </c>
      <c r="E28" s="122">
        <v>30.2</v>
      </c>
      <c r="F28" s="122">
        <v>80.2</v>
      </c>
      <c r="G28" s="123">
        <v>85.6</v>
      </c>
      <c r="H28" s="142">
        <v>5187</v>
      </c>
      <c r="I28" s="115" t="str">
        <f>IF(C28&gt;=1.9,"Forte fécondité",IF(C28&gt;=1.7,"Dans la moyenne","Faible fécondité"))</f>
        <v>Forte fécondité</v>
      </c>
      <c r="J28" s="115" t="str">
        <f>IF(E28&gt;=30.3,"Calendrier tardif","Calendrier précoce")</f>
        <v>Calendrier précoce</v>
      </c>
      <c r="K28" s="129" t="str">
        <f>IF(AND(I28="Faible fécondité",J28="Calendrier tardif"),"1",IF(AND(I28="Forte fécondité",J28="Calendrier tardif"),"4",IF(AND(J28="Calendrier tardif",I28="Dans la moyenne"),"3",IF(AND(J28="Calendrier précoce",I28="Faible fécondité"),"2",IF(AND(J28="Calendrier précoce",I28="Forte fécondité"),"5","3")))))</f>
        <v>5</v>
      </c>
    </row>
    <row r="29" spans="1:11" x14ac:dyDescent="0.3">
      <c r="A29" s="133">
        <v>91</v>
      </c>
      <c r="B29" s="120" t="s">
        <v>16</v>
      </c>
      <c r="C29" s="170">
        <v>2.17</v>
      </c>
      <c r="D29" s="122">
        <v>54.9</v>
      </c>
      <c r="E29" s="122">
        <v>31</v>
      </c>
      <c r="F29" s="122">
        <v>81.599999999999994</v>
      </c>
      <c r="G29" s="123">
        <v>86.2</v>
      </c>
      <c r="H29" s="142">
        <v>18370</v>
      </c>
      <c r="I29" s="115" t="str">
        <f>IF(C29&gt;=1.9,"Forte fécondité",IF(C29&gt;=1.7,"Dans la moyenne","Faible fécondité"))</f>
        <v>Forte fécondité</v>
      </c>
      <c r="J29" s="115" t="str">
        <f>IF(E29&gt;=30.3,"Calendrier tardif","Calendrier précoce")</f>
        <v>Calendrier tardif</v>
      </c>
      <c r="K29" s="129" t="str">
        <f>IF(AND(I29="Faible fécondité",J29="Calendrier tardif"),"1",IF(AND(I29="Forte fécondité",J29="Calendrier tardif"),"4",IF(AND(J29="Calendrier tardif",I29="Dans la moyenne"),"3",IF(AND(J29="Calendrier précoce",I29="Faible fécondité"),"2",IF(AND(J29="Calendrier précoce",I29="Forte fécondité"),"5","3")))))</f>
        <v>4</v>
      </c>
    </row>
    <row r="30" spans="1:11" x14ac:dyDescent="0.3">
      <c r="A30" s="133">
        <v>27</v>
      </c>
      <c r="B30" s="120" t="s">
        <v>31</v>
      </c>
      <c r="C30" s="170">
        <v>1.92</v>
      </c>
      <c r="D30" s="122">
        <v>68.8</v>
      </c>
      <c r="E30" s="122">
        <v>29.6</v>
      </c>
      <c r="F30" s="122">
        <v>78.2</v>
      </c>
      <c r="G30" s="123">
        <v>84.4</v>
      </c>
      <c r="H30" s="142">
        <v>6181</v>
      </c>
      <c r="I30" s="115" t="str">
        <f>IF(C30&gt;=1.9,"Forte fécondité",IF(C30&gt;=1.7,"Dans la moyenne","Faible fécondité"))</f>
        <v>Forte fécondité</v>
      </c>
      <c r="J30" s="115" t="str">
        <f>IF(E30&gt;=30.3,"Calendrier tardif","Calendrier précoce")</f>
        <v>Calendrier précoce</v>
      </c>
      <c r="K30" s="129" t="str">
        <f>IF(AND(I30="Faible fécondité",J30="Calendrier tardif"),"1",IF(AND(I30="Forte fécondité",J30="Calendrier tardif"),"4",IF(AND(J30="Calendrier tardif",I30="Dans la moyenne"),"3",IF(AND(J30="Calendrier précoce",I30="Faible fécondité"),"2",IF(AND(J30="Calendrier précoce",I30="Forte fécondité"),"5","3")))))</f>
        <v>5</v>
      </c>
    </row>
    <row r="31" spans="1:11" x14ac:dyDescent="0.3">
      <c r="A31" s="171">
        <v>28</v>
      </c>
      <c r="B31" s="120" t="s">
        <v>35</v>
      </c>
      <c r="C31" s="170">
        <v>2</v>
      </c>
      <c r="D31" s="122">
        <v>63.5</v>
      </c>
      <c r="E31" s="122">
        <v>30.1</v>
      </c>
      <c r="F31" s="122">
        <v>79</v>
      </c>
      <c r="G31" s="123">
        <v>84.9</v>
      </c>
      <c r="H31" s="142">
        <v>4439</v>
      </c>
      <c r="I31" s="115" t="str">
        <f>IF(C31&gt;=1.9,"Forte fécondité",IF(C31&gt;=1.7,"Dans la moyenne","Faible fécondité"))</f>
        <v>Forte fécondité</v>
      </c>
      <c r="J31" s="115" t="str">
        <f>IF(E31&gt;=30.3,"Calendrier tardif","Calendrier précoce")</f>
        <v>Calendrier précoce</v>
      </c>
      <c r="K31" s="129" t="str">
        <f>IF(AND(I31="Faible fécondité",J31="Calendrier tardif"),"1",IF(AND(I31="Forte fécondité",J31="Calendrier tardif"),"4",IF(AND(J31="Calendrier tardif",I31="Dans la moyenne"),"3",IF(AND(J31="Calendrier précoce",I31="Faible fécondité"),"2",IF(AND(J31="Calendrier précoce",I31="Forte fécondité"),"5","3")))))</f>
        <v>5</v>
      </c>
    </row>
    <row r="32" spans="1:11" x14ac:dyDescent="0.3">
      <c r="A32" s="171">
        <v>29</v>
      </c>
      <c r="B32" s="120" t="s">
        <v>73</v>
      </c>
      <c r="C32" s="170">
        <v>1.72</v>
      </c>
      <c r="D32" s="122">
        <v>71.8</v>
      </c>
      <c r="E32" s="122">
        <v>30.6</v>
      </c>
      <c r="F32" s="122">
        <v>78.3</v>
      </c>
      <c r="G32" s="123">
        <v>85</v>
      </c>
      <c r="H32" s="142">
        <v>7885</v>
      </c>
      <c r="I32" s="115" t="str">
        <f>IF(C32&gt;=1.9,"Forte fécondité",IF(C32&gt;=1.7,"Dans la moyenne","Faible fécondité"))</f>
        <v>Dans la moyenne</v>
      </c>
      <c r="J32" s="115" t="str">
        <f>IF(E32&gt;=30.3,"Calendrier tardif","Calendrier précoce")</f>
        <v>Calendrier tardif</v>
      </c>
      <c r="K32" s="129" t="str">
        <f>IF(AND(I32="Faible fécondité",J32="Calendrier tardif"),"1",IF(AND(I32="Forte fécondité",J32="Calendrier tardif"),"4",IF(AND(J32="Calendrier tardif",I32="Dans la moyenne"),"3",IF(AND(J32="Calendrier précoce",I32="Faible fécondité"),"2",IF(AND(J32="Calendrier précoce",I32="Forte fécondité"),"5","3")))))</f>
        <v>3</v>
      </c>
    </row>
    <row r="33" spans="1:11" x14ac:dyDescent="0.3">
      <c r="A33" s="133">
        <v>30</v>
      </c>
      <c r="B33" s="120" t="s">
        <v>116</v>
      </c>
      <c r="C33" s="170">
        <v>1.93</v>
      </c>
      <c r="D33" s="122">
        <v>60.9</v>
      </c>
      <c r="E33" s="122">
        <v>30.3</v>
      </c>
      <c r="F33" s="122">
        <v>79.7</v>
      </c>
      <c r="G33" s="123">
        <v>85.4</v>
      </c>
      <c r="H33" s="142">
        <v>7377</v>
      </c>
      <c r="I33" s="115" t="str">
        <f>IF(C33&gt;=1.9,"Forte fécondité",IF(C33&gt;=1.7,"Dans la moyenne","Faible fécondité"))</f>
        <v>Forte fécondité</v>
      </c>
      <c r="J33" s="115" t="str">
        <f>IF(E33&gt;=30.3,"Calendrier tardif","Calendrier précoce")</f>
        <v>Calendrier tardif</v>
      </c>
      <c r="K33" s="129" t="str">
        <f>IF(AND(I33="Faible fécondité",J33="Calendrier tardif"),"1",IF(AND(I33="Forte fécondité",J33="Calendrier tardif"),"4",IF(AND(J33="Calendrier tardif",I33="Dans la moyenne"),"3",IF(AND(J33="Calendrier précoce",I33="Faible fécondité"),"2",IF(AND(J33="Calendrier précoce",I33="Forte fécondité"),"5","3")))))</f>
        <v>4</v>
      </c>
    </row>
    <row r="34" spans="1:11" x14ac:dyDescent="0.3">
      <c r="A34" s="133">
        <v>32</v>
      </c>
      <c r="B34" s="120" t="s">
        <v>91</v>
      </c>
      <c r="C34" s="170">
        <v>1.68</v>
      </c>
      <c r="D34" s="122">
        <v>70.5</v>
      </c>
      <c r="E34" s="122">
        <v>30.3</v>
      </c>
      <c r="F34" s="122">
        <v>79.599999999999994</v>
      </c>
      <c r="G34" s="123">
        <v>85.8</v>
      </c>
      <c r="H34" s="142">
        <v>1409</v>
      </c>
      <c r="I34" s="115" t="str">
        <f>IF(C34&gt;=1.9,"Forte fécondité",IF(C34&gt;=1.7,"Dans la moyenne","Faible fécondité"))</f>
        <v>Faible fécondité</v>
      </c>
      <c r="J34" s="115" t="str">
        <f>IF(E34&gt;=30.3,"Calendrier tardif","Calendrier précoce")</f>
        <v>Calendrier tardif</v>
      </c>
      <c r="K34" s="129" t="str">
        <f>IF(AND(I34="Faible fécondité",J34="Calendrier tardif"),"1",IF(AND(I34="Forte fécondité",J34="Calendrier tardif"),"4",IF(AND(J34="Calendrier tardif",I34="Dans la moyenne"),"3",IF(AND(J34="Calendrier précoce",I34="Faible fécondité"),"2",IF(AND(J34="Calendrier précoce",I34="Forte fécondité"),"5","3")))))</f>
        <v>1</v>
      </c>
    </row>
    <row r="35" spans="1:11" x14ac:dyDescent="0.3">
      <c r="A35" s="171">
        <v>33</v>
      </c>
      <c r="B35" s="120" t="s">
        <v>83</v>
      </c>
      <c r="C35" s="170">
        <v>1.61</v>
      </c>
      <c r="D35" s="122">
        <v>64</v>
      </c>
      <c r="E35" s="122">
        <v>31.4</v>
      </c>
      <c r="F35" s="122">
        <v>80.2</v>
      </c>
      <c r="G35" s="123">
        <v>85.9</v>
      </c>
      <c r="H35" s="142">
        <v>16970</v>
      </c>
      <c r="I35" s="115" t="str">
        <f>IF(C35&gt;=1.9,"Forte fécondité",IF(C35&gt;=1.7,"Dans la moyenne","Faible fécondité"))</f>
        <v>Faible fécondité</v>
      </c>
      <c r="J35" s="115" t="str">
        <f>IF(E35&gt;=30.3,"Calendrier tardif","Calendrier précoce")</f>
        <v>Calendrier tardif</v>
      </c>
      <c r="K35" s="129" t="str">
        <f>IF(AND(I35="Faible fécondité",J35="Calendrier tardif"),"1",IF(AND(I35="Forte fécondité",J35="Calendrier tardif"),"4",IF(AND(J35="Calendrier tardif",I35="Dans la moyenne"),"3",IF(AND(J35="Calendrier précoce",I35="Faible fécondité"),"2",IF(AND(J35="Calendrier précoce",I35="Forte fécondité"),"5","3")))))</f>
        <v>1</v>
      </c>
    </row>
    <row r="36" spans="1:11" ht="15" customHeight="1" x14ac:dyDescent="0.3">
      <c r="A36" s="132" t="s">
        <v>229</v>
      </c>
      <c r="B36" s="120" t="s">
        <v>129</v>
      </c>
      <c r="C36" s="170">
        <v>1.4</v>
      </c>
      <c r="D36" s="122">
        <v>58.7</v>
      </c>
      <c r="E36" s="122">
        <v>31</v>
      </c>
      <c r="F36" s="122">
        <v>81.099999999999994</v>
      </c>
      <c r="G36" s="123">
        <v>86</v>
      </c>
      <c r="H36" s="142">
        <v>1286</v>
      </c>
      <c r="I36" s="115" t="str">
        <f>IF(C36&gt;=1.9,"Forte fécondité",IF(C36&gt;=1.7,"Dans la moyenne","Faible fécondité"))</f>
        <v>Faible fécondité</v>
      </c>
      <c r="J36" s="115" t="str">
        <f>IF(E36&gt;=30.3,"Calendrier tardif","Calendrier précoce")</f>
        <v>Calendrier tardif</v>
      </c>
      <c r="K36" s="129" t="str">
        <f>IF(AND(I36="Faible fécondité",J36="Calendrier tardif"),"1",IF(AND(I36="Forte fécondité",J36="Calendrier tardif"),"4",IF(AND(J36="Calendrier tardif",I36="Dans la moyenne"),"3",IF(AND(J36="Calendrier précoce",I36="Faible fécondité"),"2",IF(AND(J36="Calendrier précoce",I36="Forte fécondité"),"5","3")))))</f>
        <v>1</v>
      </c>
    </row>
    <row r="37" spans="1:11" x14ac:dyDescent="0.3">
      <c r="A37" s="132">
        <v>31</v>
      </c>
      <c r="B37" s="120" t="s">
        <v>90</v>
      </c>
      <c r="C37" s="170">
        <v>1.61</v>
      </c>
      <c r="D37" s="122">
        <v>60.6</v>
      </c>
      <c r="E37" s="122">
        <v>31.7</v>
      </c>
      <c r="F37" s="122">
        <v>81.3</v>
      </c>
      <c r="G37" s="123">
        <v>86.3</v>
      </c>
      <c r="H37" s="142">
        <v>15825</v>
      </c>
      <c r="I37" s="115" t="str">
        <f>IF(C37&gt;=1.9,"Forte fécondité",IF(C37&gt;=1.7,"Dans la moyenne","Faible fécondité"))</f>
        <v>Faible fécondité</v>
      </c>
      <c r="J37" s="115" t="str">
        <f>IF(E37&gt;=30.3,"Calendrier tardif","Calendrier précoce")</f>
        <v>Calendrier tardif</v>
      </c>
      <c r="K37" s="129" t="str">
        <f>IF(AND(I37="Faible fécondité",J37="Calendrier tardif"),"1",IF(AND(I37="Forte fécondité",J37="Calendrier tardif"),"4",IF(AND(J37="Calendrier tardif",I37="Dans la moyenne"),"3",IF(AND(J37="Calendrier précoce",I37="Faible fécondité"),"2",IF(AND(J37="Calendrier précoce",I37="Forte fécondité"),"5","3")))))</f>
        <v>1</v>
      </c>
    </row>
    <row r="38" spans="1:11" x14ac:dyDescent="0.3">
      <c r="A38" s="133">
        <v>43</v>
      </c>
      <c r="B38" s="120" t="s">
        <v>112</v>
      </c>
      <c r="C38" s="170">
        <v>1.85</v>
      </c>
      <c r="D38" s="122">
        <v>69.3</v>
      </c>
      <c r="E38" s="122">
        <v>30.2</v>
      </c>
      <c r="F38" s="122">
        <v>79.2</v>
      </c>
      <c r="G38" s="123">
        <v>85.8</v>
      </c>
      <c r="H38" s="142">
        <v>1893</v>
      </c>
      <c r="I38" s="115" t="str">
        <f>IF(C38&gt;=1.9,"Forte fécondité",IF(C38&gt;=1.7,"Dans la moyenne","Faible fécondité"))</f>
        <v>Dans la moyenne</v>
      </c>
      <c r="J38" s="115" t="str">
        <f>IF(E38&gt;=30.3,"Calendrier tardif","Calendrier précoce")</f>
        <v>Calendrier précoce</v>
      </c>
      <c r="K38" s="129" t="str">
        <f>IF(AND(I38="Faible fécondité",J38="Calendrier tardif"),"1",IF(AND(I38="Forte fécondité",J38="Calendrier tardif"),"4",IF(AND(J38="Calendrier tardif",I38="Dans la moyenne"),"3",IF(AND(J38="Calendrier précoce",I38="Faible fécondité"),"2",IF(AND(J38="Calendrier précoce",I38="Forte fécondité"),"5","3")))))</f>
        <v>3</v>
      </c>
    </row>
    <row r="39" spans="1:11" x14ac:dyDescent="0.3">
      <c r="A39" s="133">
        <v>52</v>
      </c>
      <c r="B39" s="120" t="s">
        <v>25</v>
      </c>
      <c r="C39" s="170">
        <v>1.72</v>
      </c>
      <c r="D39" s="122">
        <v>72.5</v>
      </c>
      <c r="E39" s="122">
        <v>29.1</v>
      </c>
      <c r="F39" s="122">
        <v>77.900000000000006</v>
      </c>
      <c r="G39" s="123">
        <v>84.4</v>
      </c>
      <c r="H39" s="142">
        <v>1381</v>
      </c>
      <c r="I39" s="115" t="str">
        <f>IF(C39&gt;=1.9,"Forte fécondité",IF(C39&gt;=1.7,"Dans la moyenne","Faible fécondité"))</f>
        <v>Dans la moyenne</v>
      </c>
      <c r="J39" s="115" t="str">
        <f>IF(E39&gt;=30.3,"Calendrier tardif","Calendrier précoce")</f>
        <v>Calendrier précoce</v>
      </c>
      <c r="K39" s="129" t="str">
        <f>IF(AND(I39="Faible fécondité",J39="Calendrier tardif"),"1",IF(AND(I39="Forte fécondité",J39="Calendrier tardif"),"4",IF(AND(J39="Calendrier tardif",I39="Dans la moyenne"),"3",IF(AND(J39="Calendrier précoce",I39="Faible fécondité"),"2",IF(AND(J39="Calendrier précoce",I39="Forte fécondité"),"5","3")))))</f>
        <v>3</v>
      </c>
    </row>
    <row r="40" spans="1:11" x14ac:dyDescent="0.3">
      <c r="A40" s="132" t="s">
        <v>234</v>
      </c>
      <c r="B40" s="120" t="s">
        <v>122</v>
      </c>
      <c r="C40" s="170">
        <v>1.79</v>
      </c>
      <c r="D40" s="122">
        <v>71.2</v>
      </c>
      <c r="E40" s="122">
        <v>30.4</v>
      </c>
      <c r="F40" s="122">
        <v>80.400000000000006</v>
      </c>
      <c r="G40" s="123">
        <v>85.6</v>
      </c>
      <c r="H40" s="142">
        <v>1157</v>
      </c>
      <c r="I40" s="115" t="str">
        <f>IF(C40&gt;=1.9,"Forte fécondité",IF(C40&gt;=1.7,"Dans la moyenne","Faible fécondité"))</f>
        <v>Dans la moyenne</v>
      </c>
      <c r="J40" s="115" t="str">
        <f>IF(E40&gt;=30.3,"Calendrier tardif","Calendrier précoce")</f>
        <v>Calendrier tardif</v>
      </c>
      <c r="K40" s="129" t="str">
        <f>IF(AND(I40="Faible fécondité",J40="Calendrier tardif"),"1",IF(AND(I40="Forte fécondité",J40="Calendrier tardif"),"4",IF(AND(J40="Calendrier tardif",I40="Dans la moyenne"),"3",IF(AND(J40="Calendrier précoce",I40="Faible fécondité"),"2",IF(AND(J40="Calendrier précoce",I40="Forte fécondité"),"5","3")))))</f>
        <v>3</v>
      </c>
    </row>
    <row r="41" spans="1:11" x14ac:dyDescent="0.3">
      <c r="A41" s="133">
        <v>70</v>
      </c>
      <c r="B41" s="120" t="s">
        <v>63</v>
      </c>
      <c r="C41" s="170">
        <v>1.82</v>
      </c>
      <c r="D41" s="122">
        <v>69</v>
      </c>
      <c r="E41" s="122">
        <v>29.5</v>
      </c>
      <c r="F41" s="122">
        <v>78.400000000000006</v>
      </c>
      <c r="G41" s="123">
        <v>85.5</v>
      </c>
      <c r="H41" s="142">
        <v>1954</v>
      </c>
      <c r="I41" s="115" t="str">
        <f>IF(C41&gt;=1.9,"Forte fécondité",IF(C41&gt;=1.7,"Dans la moyenne","Faible fécondité"))</f>
        <v>Dans la moyenne</v>
      </c>
      <c r="J41" s="115" t="str">
        <f>IF(E41&gt;=30.3,"Calendrier tardif","Calendrier précoce")</f>
        <v>Calendrier précoce</v>
      </c>
      <c r="K41" s="129" t="str">
        <f>IF(AND(I41="Faible fécondité",J41="Calendrier tardif"),"1",IF(AND(I41="Forte fécondité",J41="Calendrier tardif"),"4",IF(AND(J41="Calendrier tardif",I41="Dans la moyenne"),"3",IF(AND(J41="Calendrier précoce",I41="Faible fécondité"),"2",IF(AND(J41="Calendrier précoce",I41="Forte fécondité"),"5","3")))))</f>
        <v>3</v>
      </c>
    </row>
    <row r="42" spans="1:11" x14ac:dyDescent="0.3">
      <c r="A42" s="133">
        <v>74</v>
      </c>
      <c r="B42" s="120" t="s">
        <v>108</v>
      </c>
      <c r="C42" s="170">
        <v>1.83</v>
      </c>
      <c r="D42" s="122">
        <v>55.8</v>
      </c>
      <c r="E42" s="122">
        <v>30.8</v>
      </c>
      <c r="F42" s="122">
        <v>80.900000000000006</v>
      </c>
      <c r="G42" s="123">
        <v>86.6</v>
      </c>
      <c r="H42" s="142">
        <v>9680</v>
      </c>
      <c r="I42" s="115" t="str">
        <f>IF(C42&gt;=1.9,"Forte fécondité",IF(C42&gt;=1.7,"Dans la moyenne","Faible fécondité"))</f>
        <v>Dans la moyenne</v>
      </c>
      <c r="J42" s="115" t="str">
        <f>IF(E42&gt;=30.3,"Calendrier tardif","Calendrier précoce")</f>
        <v>Calendrier tardif</v>
      </c>
      <c r="K42" s="129" t="str">
        <f>IF(AND(I42="Faible fécondité",J42="Calendrier tardif"),"1",IF(AND(I42="Forte fécondité",J42="Calendrier tardif"),"4",IF(AND(J42="Calendrier tardif",I42="Dans la moyenne"),"3",IF(AND(J42="Calendrier précoce",I42="Faible fécondité"),"2",IF(AND(J42="Calendrier précoce",I42="Forte fécondité"),"5","3")))))</f>
        <v>3</v>
      </c>
    </row>
    <row r="43" spans="1:11" x14ac:dyDescent="0.3">
      <c r="A43" s="133">
        <v>65</v>
      </c>
      <c r="B43" s="120" t="s">
        <v>93</v>
      </c>
      <c r="C43" s="170">
        <v>1.71</v>
      </c>
      <c r="D43" s="122">
        <v>73.5</v>
      </c>
      <c r="E43" s="122">
        <v>30</v>
      </c>
      <c r="F43" s="122">
        <v>80.3</v>
      </c>
      <c r="G43" s="123">
        <v>85.6</v>
      </c>
      <c r="H43" s="142">
        <v>1897</v>
      </c>
      <c r="I43" s="115" t="str">
        <f>IF(C43&gt;=1.9,"Forte fécondité",IF(C43&gt;=1.7,"Dans la moyenne","Faible fécondité"))</f>
        <v>Dans la moyenne</v>
      </c>
      <c r="J43" s="115" t="str">
        <f>IF(E43&gt;=30.3,"Calendrier tardif","Calendrier précoce")</f>
        <v>Calendrier précoce</v>
      </c>
      <c r="K43" s="129" t="str">
        <f>IF(AND(I43="Faible fécondité",J43="Calendrier tardif"),"1",IF(AND(I43="Forte fécondité",J43="Calendrier tardif"),"4",IF(AND(J43="Calendrier tardif",I43="Dans la moyenne"),"3",IF(AND(J43="Calendrier précoce",I43="Faible fécondité"),"2",IF(AND(J43="Calendrier précoce",I43="Forte fécondité"),"5","3")))))</f>
        <v>3</v>
      </c>
    </row>
    <row r="44" spans="1:11" x14ac:dyDescent="0.3">
      <c r="A44" s="133">
        <v>87</v>
      </c>
      <c r="B44" s="120" t="s">
        <v>99</v>
      </c>
      <c r="C44" s="170">
        <v>1.71</v>
      </c>
      <c r="D44" s="122">
        <v>69.599999999999994</v>
      </c>
      <c r="E44" s="122">
        <v>30.4</v>
      </c>
      <c r="F44" s="122">
        <v>79.400000000000006</v>
      </c>
      <c r="G44" s="123">
        <v>85.7</v>
      </c>
      <c r="H44" s="142">
        <v>3288</v>
      </c>
      <c r="I44" s="115" t="str">
        <f>IF(C44&gt;=1.9,"Forte fécondité",IF(C44&gt;=1.7,"Dans la moyenne","Faible fécondité"))</f>
        <v>Dans la moyenne</v>
      </c>
      <c r="J44" s="115" t="str">
        <f>IF(E44&gt;=30.3,"Calendrier tardif","Calendrier précoce")</f>
        <v>Calendrier tardif</v>
      </c>
      <c r="K44" s="129" t="str">
        <f>IF(AND(I44="Faible fécondité",J44="Calendrier tardif"),"1",IF(AND(I44="Forte fécondité",J44="Calendrier tardif"),"4",IF(AND(J44="Calendrier tardif",I44="Dans la moyenne"),"3",IF(AND(J44="Calendrier précoce",I44="Faible fécondité"),"2",IF(AND(J44="Calendrier précoce",I44="Forte fécondité"),"5","3")))))</f>
        <v>3</v>
      </c>
    </row>
    <row r="45" spans="1:11" x14ac:dyDescent="0.3">
      <c r="A45" s="133">
        <v>68</v>
      </c>
      <c r="B45" s="120" t="s">
        <v>59</v>
      </c>
      <c r="C45" s="170">
        <v>1.76</v>
      </c>
      <c r="D45" s="122">
        <v>52.6</v>
      </c>
      <c r="E45" s="122">
        <v>30.3</v>
      </c>
      <c r="F45" s="122">
        <v>80.3</v>
      </c>
      <c r="G45" s="123">
        <v>85.1</v>
      </c>
      <c r="H45" s="142">
        <v>7536</v>
      </c>
      <c r="I45" s="115" t="str">
        <f>IF(C45&gt;=1.9,"Forte fécondité",IF(C45&gt;=1.7,"Dans la moyenne","Faible fécondité"))</f>
        <v>Dans la moyenne</v>
      </c>
      <c r="J45" s="115" t="str">
        <f>IF(E45&gt;=30.3,"Calendrier tardif","Calendrier précoce")</f>
        <v>Calendrier tardif</v>
      </c>
      <c r="K45" s="129" t="str">
        <f>IF(AND(I45="Faible fécondité",J45="Calendrier tardif"),"1",IF(AND(I45="Forte fécondité",J45="Calendrier tardif"),"4",IF(AND(J45="Calendrier tardif",I45="Dans la moyenne"),"3",IF(AND(J45="Calendrier précoce",I45="Faible fécondité"),"2",IF(AND(J45="Calendrier précoce",I45="Forte fécondité"),"5","3")))))</f>
        <v>3</v>
      </c>
    </row>
    <row r="46" spans="1:11" x14ac:dyDescent="0.3">
      <c r="A46" s="133">
        <v>92</v>
      </c>
      <c r="B46" s="120" t="s">
        <v>17</v>
      </c>
      <c r="C46" s="170">
        <v>1.8</v>
      </c>
      <c r="D46" s="122">
        <v>40.299999999999997</v>
      </c>
      <c r="E46" s="122">
        <v>32.6</v>
      </c>
      <c r="F46" s="122">
        <v>82.4</v>
      </c>
      <c r="G46" s="123">
        <v>86.8</v>
      </c>
      <c r="H46" s="142">
        <v>21439</v>
      </c>
      <c r="I46" s="115" t="str">
        <f>IF(C46&gt;=1.9,"Forte fécondité",IF(C46&gt;=1.7,"Dans la moyenne","Faible fécondité"))</f>
        <v>Dans la moyenne</v>
      </c>
      <c r="J46" s="115" t="str">
        <f>IF(E46&gt;=30.3,"Calendrier tardif","Calendrier précoce")</f>
        <v>Calendrier tardif</v>
      </c>
      <c r="K46" s="129" t="str">
        <f>IF(AND(I46="Faible fécondité",J46="Calendrier tardif"),"1",IF(AND(I46="Forte fécondité",J46="Calendrier tardif"),"4",IF(AND(J46="Calendrier tardif",I46="Dans la moyenne"),"3",IF(AND(J46="Calendrier précoce",I46="Faible fécondité"),"2",IF(AND(J46="Calendrier précoce",I46="Forte fécondité"),"5","3")))))</f>
        <v>3</v>
      </c>
    </row>
    <row r="47" spans="1:11" x14ac:dyDescent="0.3">
      <c r="A47" s="133">
        <v>34</v>
      </c>
      <c r="B47" s="120" t="s">
        <v>117</v>
      </c>
      <c r="C47" s="170">
        <v>1.71</v>
      </c>
      <c r="D47" s="122">
        <v>60.4</v>
      </c>
      <c r="E47" s="122">
        <v>31.1</v>
      </c>
      <c r="F47" s="122">
        <v>80.400000000000006</v>
      </c>
      <c r="G47" s="123">
        <v>85.7</v>
      </c>
      <c r="H47" s="142">
        <v>12411</v>
      </c>
      <c r="I47" s="115" t="str">
        <f>IF(C47&gt;=1.9,"Forte fécondité",IF(C47&gt;=1.7,"Dans la moyenne","Faible fécondité"))</f>
        <v>Dans la moyenne</v>
      </c>
      <c r="J47" s="115" t="str">
        <f>IF(E47&gt;=30.3,"Calendrier tardif","Calendrier précoce")</f>
        <v>Calendrier tardif</v>
      </c>
      <c r="K47" s="129" t="str">
        <f>IF(AND(I47="Faible fécondité",J47="Calendrier tardif"),"1",IF(AND(I47="Forte fécondité",J47="Calendrier tardif"),"4",IF(AND(J47="Calendrier tardif",I47="Dans la moyenne"),"3",IF(AND(J47="Calendrier précoce",I47="Faible fécondité"),"2",IF(AND(J47="Calendrier précoce",I47="Forte fécondité"),"5","3")))))</f>
        <v>3</v>
      </c>
    </row>
    <row r="48" spans="1:11" x14ac:dyDescent="0.3">
      <c r="A48" s="133">
        <v>35</v>
      </c>
      <c r="B48" s="120" t="s">
        <v>74</v>
      </c>
      <c r="C48" s="170">
        <v>1.73</v>
      </c>
      <c r="D48" s="122">
        <v>67.5</v>
      </c>
      <c r="E48" s="122">
        <v>31.1</v>
      </c>
      <c r="F48" s="122">
        <v>80.400000000000006</v>
      </c>
      <c r="G48" s="123">
        <v>86.2</v>
      </c>
      <c r="H48" s="142">
        <v>11548</v>
      </c>
      <c r="I48" s="115" t="str">
        <f>IF(C48&gt;=1.9,"Forte fécondité",IF(C48&gt;=1.7,"Dans la moyenne","Faible fécondité"))</f>
        <v>Dans la moyenne</v>
      </c>
      <c r="J48" s="115" t="str">
        <f>IF(E48&gt;=30.3,"Calendrier tardif","Calendrier précoce")</f>
        <v>Calendrier tardif</v>
      </c>
      <c r="K48" s="129" t="str">
        <f>IF(AND(I48="Faible fécondité",J48="Calendrier tardif"),"1",IF(AND(I48="Forte fécondité",J48="Calendrier tardif"),"4",IF(AND(J48="Calendrier tardif",I48="Dans la moyenne"),"3",IF(AND(J48="Calendrier précoce",I48="Faible fécondité"),"2",IF(AND(J48="Calendrier précoce",I48="Forte fécondité"),"5","3")))))</f>
        <v>3</v>
      </c>
    </row>
    <row r="49" spans="1:11" x14ac:dyDescent="0.3">
      <c r="A49" s="133">
        <v>36</v>
      </c>
      <c r="B49" s="120" t="s">
        <v>36</v>
      </c>
      <c r="C49" s="170">
        <v>1.82</v>
      </c>
      <c r="D49" s="122">
        <v>72</v>
      </c>
      <c r="E49" s="122">
        <v>29.7</v>
      </c>
      <c r="F49" s="122">
        <v>78.900000000000006</v>
      </c>
      <c r="G49" s="123">
        <v>84.3</v>
      </c>
      <c r="H49" s="142">
        <v>1727</v>
      </c>
      <c r="I49" s="115" t="str">
        <f>IF(C49&gt;=1.9,"Forte fécondité",IF(C49&gt;=1.7,"Dans la moyenne","Faible fécondité"))</f>
        <v>Dans la moyenne</v>
      </c>
      <c r="J49" s="115" t="str">
        <f>IF(E49&gt;=30.3,"Calendrier tardif","Calendrier précoce")</f>
        <v>Calendrier précoce</v>
      </c>
      <c r="K49" s="129" t="str">
        <f>IF(AND(I49="Faible fécondité",J49="Calendrier tardif"),"1",IF(AND(I49="Forte fécondité",J49="Calendrier tardif"),"4",IF(AND(J49="Calendrier tardif",I49="Dans la moyenne"),"3",IF(AND(J49="Calendrier précoce",I49="Faible fécondité"),"2",IF(AND(J49="Calendrier précoce",I49="Forte fécondité"),"5","3")))))</f>
        <v>3</v>
      </c>
    </row>
    <row r="50" spans="1:11" x14ac:dyDescent="0.3">
      <c r="A50" s="133">
        <v>37</v>
      </c>
      <c r="B50" s="120" t="s">
        <v>37</v>
      </c>
      <c r="C50" s="170">
        <v>1.69</v>
      </c>
      <c r="D50" s="122">
        <v>66.599999999999994</v>
      </c>
      <c r="E50" s="122">
        <v>30.8</v>
      </c>
      <c r="F50" s="122">
        <v>80.2</v>
      </c>
      <c r="G50" s="123">
        <v>85.8</v>
      </c>
      <c r="H50" s="142">
        <v>6020</v>
      </c>
      <c r="I50" s="115" t="str">
        <f>IF(C50&gt;=1.9,"Forte fécondité",IF(C50&gt;=1.7,"Dans la moyenne","Faible fécondité"))</f>
        <v>Faible fécondité</v>
      </c>
      <c r="J50" s="115" t="str">
        <f>IF(E50&gt;=30.3,"Calendrier tardif","Calendrier précoce")</f>
        <v>Calendrier tardif</v>
      </c>
      <c r="K50" s="129" t="str">
        <f>IF(AND(I50="Faible fécondité",J50="Calendrier tardif"),"1",IF(AND(I50="Forte fécondité",J50="Calendrier tardif"),"4",IF(AND(J50="Calendrier tardif",I50="Dans la moyenne"),"3",IF(AND(J50="Calendrier précoce",I50="Faible fécondité"),"2",IF(AND(J50="Calendrier précoce",I50="Forte fécondité"),"5","3")))))</f>
        <v>1</v>
      </c>
    </row>
    <row r="51" spans="1:11" x14ac:dyDescent="0.3">
      <c r="A51" s="133">
        <v>38</v>
      </c>
      <c r="B51" s="120" t="s">
        <v>104</v>
      </c>
      <c r="C51" s="170">
        <v>1.85</v>
      </c>
      <c r="D51" s="122">
        <v>57.6</v>
      </c>
      <c r="E51" s="122">
        <v>30.7</v>
      </c>
      <c r="F51" s="122">
        <v>81.099999999999994</v>
      </c>
      <c r="G51" s="123">
        <v>86.2</v>
      </c>
      <c r="H51" s="142">
        <v>13791</v>
      </c>
      <c r="I51" s="115" t="str">
        <f>IF(C51&gt;=1.9,"Forte fécondité",IF(C51&gt;=1.7,"Dans la moyenne","Faible fécondité"))</f>
        <v>Dans la moyenne</v>
      </c>
      <c r="J51" s="115" t="str">
        <f>IF(E51&gt;=30.3,"Calendrier tardif","Calendrier précoce")</f>
        <v>Calendrier tardif</v>
      </c>
      <c r="K51" s="129" t="str">
        <f>IF(AND(I51="Faible fécondité",J51="Calendrier tardif"),"1",IF(AND(I51="Forte fécondité",J51="Calendrier tardif"),"4",IF(AND(J51="Calendrier tardif",I51="Dans la moyenne"),"3",IF(AND(J51="Calendrier précoce",I51="Faible fécondité"),"2",IF(AND(J51="Calendrier précoce",I51="Forte fécondité"),"5","3")))))</f>
        <v>3</v>
      </c>
    </row>
    <row r="52" spans="1:11" x14ac:dyDescent="0.3">
      <c r="A52" s="133">
        <v>39</v>
      </c>
      <c r="B52" s="120" t="s">
        <v>62</v>
      </c>
      <c r="C52" s="170">
        <v>1.88</v>
      </c>
      <c r="D52" s="122">
        <v>66.8</v>
      </c>
      <c r="E52" s="122">
        <v>29.8</v>
      </c>
      <c r="F52" s="122">
        <v>79.3</v>
      </c>
      <c r="G52" s="123">
        <v>85.6</v>
      </c>
      <c r="H52" s="142">
        <v>2244</v>
      </c>
      <c r="I52" s="115" t="str">
        <f>IF(C52&gt;=1.9,"Forte fécondité",IF(C52&gt;=1.7,"Dans la moyenne","Faible fécondité"))</f>
        <v>Dans la moyenne</v>
      </c>
      <c r="J52" s="115" t="str">
        <f>IF(E52&gt;=30.3,"Calendrier tardif","Calendrier précoce")</f>
        <v>Calendrier précoce</v>
      </c>
      <c r="K52" s="129" t="str">
        <f>IF(AND(I52="Faible fécondité",J52="Calendrier tardif"),"1",IF(AND(I52="Forte fécondité",J52="Calendrier tardif"),"4",IF(AND(J52="Calendrier tardif",I52="Dans la moyenne"),"3",IF(AND(J52="Calendrier précoce",I52="Faible fécondité"),"2",IF(AND(J52="Calendrier précoce",I52="Forte fécondité"),"5","3")))))</f>
        <v>3</v>
      </c>
    </row>
    <row r="53" spans="1:11" x14ac:dyDescent="0.3">
      <c r="A53" s="133">
        <v>40</v>
      </c>
      <c r="B53" s="120" t="s">
        <v>84</v>
      </c>
      <c r="C53" s="170">
        <v>1.77</v>
      </c>
      <c r="D53" s="122">
        <v>73.2</v>
      </c>
      <c r="E53" s="122">
        <v>30.2</v>
      </c>
      <c r="F53" s="122">
        <v>80.400000000000006</v>
      </c>
      <c r="G53" s="123">
        <v>85.4</v>
      </c>
      <c r="H53" s="142">
        <v>3405</v>
      </c>
      <c r="I53" s="115" t="str">
        <f>IF(C53&gt;=1.9,"Forte fécondité",IF(C53&gt;=1.7,"Dans la moyenne","Faible fécondité"))</f>
        <v>Dans la moyenne</v>
      </c>
      <c r="J53" s="115" t="str">
        <f>IF(E53&gt;=30.3,"Calendrier tardif","Calendrier précoce")</f>
        <v>Calendrier précoce</v>
      </c>
      <c r="K53" s="129" t="str">
        <f>IF(AND(I53="Faible fécondité",J53="Calendrier tardif"),"1",IF(AND(I53="Forte fécondité",J53="Calendrier tardif"),"4",IF(AND(J53="Calendrier tardif",I53="Dans la moyenne"),"3",IF(AND(J53="Calendrier précoce",I53="Faible fécondité"),"2",IF(AND(J53="Calendrier précoce",I53="Forte fécondité"),"5","3")))))</f>
        <v>3</v>
      </c>
    </row>
    <row r="54" spans="1:11" x14ac:dyDescent="0.3">
      <c r="A54" s="133">
        <v>42</v>
      </c>
      <c r="B54" s="120" t="s">
        <v>105</v>
      </c>
      <c r="C54" s="170">
        <v>2.0099999999999998</v>
      </c>
      <c r="D54" s="122">
        <v>56.1</v>
      </c>
      <c r="E54" s="122">
        <v>30.4</v>
      </c>
      <c r="F54" s="122">
        <v>80.2</v>
      </c>
      <c r="G54" s="123">
        <v>85.4</v>
      </c>
      <c r="H54" s="142">
        <v>8050</v>
      </c>
      <c r="I54" s="115" t="str">
        <f>IF(C54&gt;=1.9,"Forte fécondité",IF(C54&gt;=1.7,"Dans la moyenne","Faible fécondité"))</f>
        <v>Forte fécondité</v>
      </c>
      <c r="J54" s="115" t="str">
        <f>IF(E54&gt;=30.3,"Calendrier tardif","Calendrier précoce")</f>
        <v>Calendrier tardif</v>
      </c>
      <c r="K54" s="129" t="str">
        <f>IF(AND(I54="Faible fécondité",J54="Calendrier tardif"),"1",IF(AND(I54="Forte fécondité",J54="Calendrier tardif"),"4",IF(AND(J54="Calendrier tardif",I54="Dans la moyenne"),"3",IF(AND(J54="Calendrier précoce",I54="Faible fécondité"),"2",IF(AND(J54="Calendrier précoce",I54="Forte fécondité"),"5","3")))))</f>
        <v>4</v>
      </c>
    </row>
    <row r="55" spans="1:11" x14ac:dyDescent="0.3">
      <c r="A55" s="133">
        <v>44</v>
      </c>
      <c r="B55" s="120" t="s">
        <v>66</v>
      </c>
      <c r="C55" s="170">
        <v>1.83</v>
      </c>
      <c r="D55" s="122">
        <v>65.400000000000006</v>
      </c>
      <c r="E55" s="122">
        <v>30.8</v>
      </c>
      <c r="F55" s="122">
        <v>79.599999999999994</v>
      </c>
      <c r="G55" s="123">
        <v>85.9</v>
      </c>
      <c r="H55" s="142">
        <v>16159</v>
      </c>
      <c r="I55" s="115" t="str">
        <f>IF(C55&gt;=1.9,"Forte fécondité",IF(C55&gt;=1.7,"Dans la moyenne","Faible fécondité"))</f>
        <v>Dans la moyenne</v>
      </c>
      <c r="J55" s="115" t="str">
        <f>IF(E55&gt;=30.3,"Calendrier tardif","Calendrier précoce")</f>
        <v>Calendrier tardif</v>
      </c>
      <c r="K55" s="129" t="str">
        <f>IF(AND(I55="Faible fécondité",J55="Calendrier tardif"),"1",IF(AND(I55="Forte fécondité",J55="Calendrier tardif"),"4",IF(AND(J55="Calendrier tardif",I55="Dans la moyenne"),"3",IF(AND(J55="Calendrier précoce",I55="Faible fécondité"),"2",IF(AND(J55="Calendrier précoce",I55="Forte fécondité"),"5","3")))))</f>
        <v>3</v>
      </c>
    </row>
    <row r="56" spans="1:11" x14ac:dyDescent="0.3">
      <c r="A56" s="133">
        <v>45</v>
      </c>
      <c r="B56" s="120" t="s">
        <v>39</v>
      </c>
      <c r="C56" s="170">
        <v>2</v>
      </c>
      <c r="D56" s="122">
        <v>61.8</v>
      </c>
      <c r="E56" s="122">
        <v>30.1</v>
      </c>
      <c r="F56" s="122">
        <v>79.7</v>
      </c>
      <c r="G56" s="123">
        <v>85.3</v>
      </c>
      <c r="H56" s="142">
        <v>7615</v>
      </c>
      <c r="I56" s="115" t="str">
        <f>IF(C56&gt;=1.9,"Forte fécondité",IF(C56&gt;=1.7,"Dans la moyenne","Faible fécondité"))</f>
        <v>Forte fécondité</v>
      </c>
      <c r="J56" s="115" t="str">
        <f>IF(E56&gt;=30.3,"Calendrier tardif","Calendrier précoce")</f>
        <v>Calendrier précoce</v>
      </c>
      <c r="K56" s="129" t="str">
        <f>IF(AND(I56="Faible fécondité",J56="Calendrier tardif"),"1",IF(AND(I56="Forte fécondité",J56="Calendrier tardif"),"4",IF(AND(J56="Calendrier tardif",I56="Dans la moyenne"),"3",IF(AND(J56="Calendrier précoce",I56="Faible fécondité"),"2",IF(AND(J56="Calendrier précoce",I56="Forte fécondité"),"5","3")))))</f>
        <v>5</v>
      </c>
    </row>
    <row r="57" spans="1:11" x14ac:dyDescent="0.3">
      <c r="A57" s="133">
        <v>41</v>
      </c>
      <c r="B57" s="120" t="s">
        <v>38</v>
      </c>
      <c r="C57" s="170">
        <v>1.87</v>
      </c>
      <c r="D57" s="122">
        <v>67.8</v>
      </c>
      <c r="E57" s="122">
        <v>29.6</v>
      </c>
      <c r="F57" s="122">
        <v>79.5</v>
      </c>
      <c r="G57" s="123">
        <v>85.5</v>
      </c>
      <c r="H57" s="142">
        <v>2935</v>
      </c>
      <c r="I57" s="115" t="str">
        <f>IF(C57&gt;=1.9,"Forte fécondité",IF(C57&gt;=1.7,"Dans la moyenne","Faible fécondité"))</f>
        <v>Dans la moyenne</v>
      </c>
      <c r="J57" s="115" t="str">
        <f>IF(E57&gt;=30.3,"Calendrier tardif","Calendrier précoce")</f>
        <v>Calendrier précoce</v>
      </c>
      <c r="K57" s="129" t="str">
        <f>IF(AND(I57="Faible fécondité",J57="Calendrier tardif"),"1",IF(AND(I57="Forte fécondité",J57="Calendrier tardif"),"4",IF(AND(J57="Calendrier tardif",I57="Dans la moyenne"),"3",IF(AND(J57="Calendrier précoce",I57="Faible fécondité"),"2",IF(AND(J57="Calendrier précoce",I57="Forte fécondité"),"5","3")))))</f>
        <v>3</v>
      </c>
    </row>
    <row r="58" spans="1:11" x14ac:dyDescent="0.3">
      <c r="A58" s="133">
        <v>46</v>
      </c>
      <c r="B58" s="120" t="s">
        <v>92</v>
      </c>
      <c r="C58" s="170">
        <v>1.69</v>
      </c>
      <c r="D58" s="122">
        <v>74.599999999999994</v>
      </c>
      <c r="E58" s="122">
        <v>29.9</v>
      </c>
      <c r="F58" s="122">
        <v>79.7</v>
      </c>
      <c r="G58" s="123">
        <v>85.5</v>
      </c>
      <c r="H58" s="142">
        <v>1229</v>
      </c>
      <c r="I58" s="115" t="str">
        <f>IF(C58&gt;=1.9,"Forte fécondité",IF(C58&gt;=1.7,"Dans la moyenne","Faible fécondité"))</f>
        <v>Faible fécondité</v>
      </c>
      <c r="J58" s="115" t="str">
        <f>IF(E58&gt;=30.3,"Calendrier tardif","Calendrier précoce")</f>
        <v>Calendrier précoce</v>
      </c>
      <c r="K58" s="129" t="str">
        <f>IF(AND(I58="Faible fécondité",J58="Calendrier tardif"),"1",IF(AND(I58="Forte fécondité",J58="Calendrier tardif"),"4",IF(AND(J58="Calendrier tardif",I58="Dans la moyenne"),"3",IF(AND(J58="Calendrier précoce",I58="Faible fécondité"),"2",IF(AND(J58="Calendrier précoce",I58="Forte fécondité"),"5","3")))))</f>
        <v>2</v>
      </c>
    </row>
    <row r="59" spans="1:11" x14ac:dyDescent="0.3">
      <c r="A59" s="133">
        <v>47</v>
      </c>
      <c r="B59" s="120" t="s">
        <v>85</v>
      </c>
      <c r="C59" s="170">
        <v>1.87</v>
      </c>
      <c r="D59" s="122">
        <v>63.2</v>
      </c>
      <c r="E59" s="122">
        <v>30</v>
      </c>
      <c r="F59" s="122">
        <v>79.5</v>
      </c>
      <c r="G59" s="123">
        <v>85.8</v>
      </c>
      <c r="H59" s="142">
        <v>2892</v>
      </c>
      <c r="I59" s="115" t="str">
        <f>IF(C59&gt;=1.9,"Forte fécondité",IF(C59&gt;=1.7,"Dans la moyenne","Faible fécondité"))</f>
        <v>Dans la moyenne</v>
      </c>
      <c r="J59" s="115" t="str">
        <f>IF(E59&gt;=30.3,"Calendrier tardif","Calendrier précoce")</f>
        <v>Calendrier précoce</v>
      </c>
      <c r="K59" s="129" t="str">
        <f>IF(AND(I59="Faible fécondité",J59="Calendrier tardif"),"1",IF(AND(I59="Forte fécondité",J59="Calendrier tardif"),"4",IF(AND(J59="Calendrier tardif",I59="Dans la moyenne"),"3",IF(AND(J59="Calendrier précoce",I59="Faible fécondité"),"2",IF(AND(J59="Calendrier précoce",I59="Forte fécondité"),"5","3")))))</f>
        <v>3</v>
      </c>
    </row>
    <row r="60" spans="1:11" x14ac:dyDescent="0.3">
      <c r="A60" s="133">
        <v>48</v>
      </c>
      <c r="B60" s="120" t="s">
        <v>118</v>
      </c>
      <c r="C60" s="170">
        <v>1.59</v>
      </c>
      <c r="D60" s="122">
        <v>71.8</v>
      </c>
      <c r="E60" s="122">
        <v>30.5</v>
      </c>
      <c r="F60" s="122">
        <v>78.5</v>
      </c>
      <c r="G60" s="123">
        <v>84.5</v>
      </c>
      <c r="H60" s="142">
        <v>525</v>
      </c>
      <c r="I60" s="115" t="str">
        <f>IF(C60&gt;=1.9,"Forte fécondité",IF(C60&gt;=1.7,"Dans la moyenne","Faible fécondité"))</f>
        <v>Faible fécondité</v>
      </c>
      <c r="J60" s="115" t="str">
        <f>IF(E60&gt;=30.3,"Calendrier tardif","Calendrier précoce")</f>
        <v>Calendrier tardif</v>
      </c>
      <c r="K60" s="129" t="str">
        <f>IF(AND(I60="Faible fécondité",J60="Calendrier tardif"),"1",IF(AND(I60="Forte fécondité",J60="Calendrier tardif"),"4",IF(AND(J60="Calendrier tardif",I60="Dans la moyenne"),"3",IF(AND(J60="Calendrier précoce",I60="Faible fécondité"),"2",IF(AND(J60="Calendrier précoce",I60="Forte fécondité"),"5","3")))))</f>
        <v>1</v>
      </c>
    </row>
    <row r="61" spans="1:11" x14ac:dyDescent="0.3">
      <c r="A61" s="133">
        <v>49</v>
      </c>
      <c r="B61" s="120" t="s">
        <v>67</v>
      </c>
      <c r="C61" s="170">
        <v>1.83</v>
      </c>
      <c r="D61" s="122">
        <v>67.3</v>
      </c>
      <c r="E61" s="122">
        <v>30.3</v>
      </c>
      <c r="F61" s="122">
        <v>80.5</v>
      </c>
      <c r="G61" s="123">
        <v>86.5</v>
      </c>
      <c r="H61" s="142">
        <v>8384</v>
      </c>
      <c r="I61" s="115" t="str">
        <f>IF(C61&gt;=1.9,"Forte fécondité",IF(C61&gt;=1.7,"Dans la moyenne","Faible fécondité"))</f>
        <v>Dans la moyenne</v>
      </c>
      <c r="J61" s="115" t="str">
        <f>IF(E61&gt;=30.3,"Calendrier tardif","Calendrier précoce")</f>
        <v>Calendrier tardif</v>
      </c>
      <c r="K61" s="129" t="str">
        <f>IF(AND(I61="Faible fécondité",J61="Calendrier tardif"),"1",IF(AND(I61="Forte fécondité",J61="Calendrier tardif"),"4",IF(AND(J61="Calendrier tardif",I61="Dans la moyenne"),"3",IF(AND(J61="Calendrier précoce",I61="Faible fécondité"),"2",IF(AND(J61="Calendrier précoce",I61="Forte fécondité"),"5","3")))))</f>
        <v>3</v>
      </c>
    </row>
    <row r="62" spans="1:11" ht="16.2" customHeight="1" x14ac:dyDescent="0.3">
      <c r="A62" s="133">
        <v>50</v>
      </c>
      <c r="B62" s="120" t="s">
        <v>42</v>
      </c>
      <c r="C62" s="170">
        <v>1.85</v>
      </c>
      <c r="D62" s="122">
        <v>74</v>
      </c>
      <c r="E62" s="122">
        <v>29.7</v>
      </c>
      <c r="F62" s="122">
        <v>78.7</v>
      </c>
      <c r="G62" s="123">
        <v>85.4</v>
      </c>
      <c r="H62" s="142">
        <v>4257</v>
      </c>
      <c r="I62" s="115" t="str">
        <f>IF(C62&gt;=1.9,"Forte fécondité",IF(C62&gt;=1.7,"Dans la moyenne","Faible fécondité"))</f>
        <v>Dans la moyenne</v>
      </c>
      <c r="J62" s="115" t="str">
        <f>IF(E62&gt;=30.3,"Calendrier tardif","Calendrier précoce")</f>
        <v>Calendrier précoce</v>
      </c>
      <c r="K62" s="129" t="str">
        <f>IF(AND(I62="Faible fécondité",J62="Calendrier tardif"),"1",IF(AND(I62="Forte fécondité",J62="Calendrier tardif"),"4",IF(AND(J62="Calendrier tardif",I62="Dans la moyenne"),"3",IF(AND(J62="Calendrier précoce",I62="Faible fécondité"),"2",IF(AND(J62="Calendrier précoce",I62="Forte fécondité"),"5","3")))))</f>
        <v>3</v>
      </c>
    </row>
    <row r="63" spans="1:11" x14ac:dyDescent="0.3">
      <c r="A63" s="133">
        <v>51</v>
      </c>
      <c r="B63" s="120" t="s">
        <v>24</v>
      </c>
      <c r="C63" s="170">
        <v>1.77</v>
      </c>
      <c r="D63" s="122">
        <v>65.2</v>
      </c>
      <c r="E63" s="122">
        <v>30.3</v>
      </c>
      <c r="F63" s="122">
        <v>78.5</v>
      </c>
      <c r="G63" s="123">
        <v>85</v>
      </c>
      <c r="H63" s="142">
        <v>5843</v>
      </c>
      <c r="I63" s="115" t="str">
        <f>IF(C63&gt;=1.9,"Forte fécondité",IF(C63&gt;=1.7,"Dans la moyenne","Faible fécondité"))</f>
        <v>Dans la moyenne</v>
      </c>
      <c r="J63" s="115" t="str">
        <f>IF(E63&gt;=30.3,"Calendrier tardif","Calendrier précoce")</f>
        <v>Calendrier tardif</v>
      </c>
      <c r="K63" s="129" t="str">
        <f>IF(AND(I63="Faible fécondité",J63="Calendrier tardif"),"1",IF(AND(I63="Forte fécondité",J63="Calendrier tardif"),"4",IF(AND(J63="Calendrier tardif",I63="Dans la moyenne"),"3",IF(AND(J63="Calendrier précoce",I63="Faible fécondité"),"2",IF(AND(J63="Calendrier précoce",I63="Forte fécondité"),"5","3")))))</f>
        <v>3</v>
      </c>
    </row>
    <row r="64" spans="1:11" x14ac:dyDescent="0.3">
      <c r="A64" s="133">
        <v>53</v>
      </c>
      <c r="B64" s="120" t="s">
        <v>68</v>
      </c>
      <c r="C64" s="170">
        <v>1.99</v>
      </c>
      <c r="D64" s="122">
        <v>71.2</v>
      </c>
      <c r="E64" s="122">
        <v>29.6</v>
      </c>
      <c r="F64" s="122">
        <v>80.400000000000006</v>
      </c>
      <c r="G64" s="123">
        <v>86.3</v>
      </c>
      <c r="H64" s="142">
        <v>2968</v>
      </c>
      <c r="I64" s="115" t="str">
        <f>IF(C64&gt;=1.9,"Forte fécondité",IF(C64&gt;=1.7,"Dans la moyenne","Faible fécondité"))</f>
        <v>Forte fécondité</v>
      </c>
      <c r="J64" s="115" t="str">
        <f>IF(E64&gt;=30.3,"Calendrier tardif","Calendrier précoce")</f>
        <v>Calendrier précoce</v>
      </c>
      <c r="K64" s="129" t="str">
        <f>IF(AND(I64="Faible fécondité",J64="Calendrier tardif"),"1",IF(AND(I64="Forte fécondité",J64="Calendrier tardif"),"4",IF(AND(J64="Calendrier tardif",I64="Dans la moyenne"),"3",IF(AND(J64="Calendrier précoce",I64="Faible fécondité"),"2",IF(AND(J64="Calendrier précoce",I64="Forte fécondité"),"5","3")))))</f>
        <v>5</v>
      </c>
    </row>
    <row r="65" spans="1:11" ht="13.8" customHeight="1" x14ac:dyDescent="0.3">
      <c r="A65" s="133">
        <v>54</v>
      </c>
      <c r="B65" s="120" t="s">
        <v>53</v>
      </c>
      <c r="C65" s="170">
        <v>1.54</v>
      </c>
      <c r="D65" s="122">
        <v>62.3</v>
      </c>
      <c r="E65" s="122">
        <v>30.7</v>
      </c>
      <c r="F65" s="122">
        <v>79.400000000000006</v>
      </c>
      <c r="G65" s="123">
        <v>84.8</v>
      </c>
      <c r="H65" s="142">
        <v>6819</v>
      </c>
      <c r="I65" s="115" t="str">
        <f>IF(C65&gt;=1.9,"Forte fécondité",IF(C65&gt;=1.7,"Dans la moyenne","Faible fécondité"))</f>
        <v>Faible fécondité</v>
      </c>
      <c r="J65" s="115" t="str">
        <f>IF(E65&gt;=30.3,"Calendrier tardif","Calendrier précoce")</f>
        <v>Calendrier tardif</v>
      </c>
      <c r="K65" s="129" t="str">
        <f>IF(AND(I65="Faible fécondité",J65="Calendrier tardif"),"1",IF(AND(I65="Forte fécondité",J65="Calendrier tardif"),"4",IF(AND(J65="Calendrier tardif",I65="Dans la moyenne"),"3",IF(AND(J65="Calendrier précoce",I65="Faible fécondité"),"2",IF(AND(J65="Calendrier précoce",I65="Forte fécondité"),"5","3")))))</f>
        <v>1</v>
      </c>
    </row>
    <row r="66" spans="1:11" x14ac:dyDescent="0.3">
      <c r="A66" s="133">
        <v>55</v>
      </c>
      <c r="B66" s="120" t="s">
        <v>54</v>
      </c>
      <c r="C66" s="170">
        <v>1.73</v>
      </c>
      <c r="D66" s="122">
        <v>73.8</v>
      </c>
      <c r="E66" s="122">
        <v>29.1</v>
      </c>
      <c r="F66" s="122">
        <v>78.2</v>
      </c>
      <c r="G66" s="123">
        <v>84.4</v>
      </c>
      <c r="H66" s="142">
        <v>1512</v>
      </c>
      <c r="I66" s="115" t="str">
        <f>IF(C66&gt;=1.9,"Forte fécondité",IF(C66&gt;=1.7,"Dans la moyenne","Faible fécondité"))</f>
        <v>Dans la moyenne</v>
      </c>
      <c r="J66" s="115" t="str">
        <f>IF(E66&gt;=30.3,"Calendrier tardif","Calendrier précoce")</f>
        <v>Calendrier précoce</v>
      </c>
      <c r="K66" s="129" t="str">
        <f>IF(AND(I66="Faible fécondité",J66="Calendrier tardif"),"1",IF(AND(I66="Forte fécondité",J66="Calendrier tardif"),"4",IF(AND(J66="Calendrier tardif",I66="Dans la moyenne"),"3",IF(AND(J66="Calendrier précoce",I66="Faible fécondité"),"2",IF(AND(J66="Calendrier précoce",I66="Forte fécondité"),"5","3")))))</f>
        <v>3</v>
      </c>
    </row>
    <row r="67" spans="1:11" x14ac:dyDescent="0.3">
      <c r="A67" s="133">
        <v>56</v>
      </c>
      <c r="B67" s="120" t="s">
        <v>75</v>
      </c>
      <c r="C67" s="170">
        <v>1.85</v>
      </c>
      <c r="D67" s="122">
        <v>72.8</v>
      </c>
      <c r="E67" s="122">
        <v>30.3</v>
      </c>
      <c r="F67" s="122">
        <v>78.400000000000006</v>
      </c>
      <c r="G67" s="123">
        <v>85.2</v>
      </c>
      <c r="H67" s="142">
        <v>6478</v>
      </c>
      <c r="I67" s="115" t="str">
        <f>IF(C67&gt;=1.9,"Forte fécondité",IF(C67&gt;=1.7,"Dans la moyenne","Faible fécondité"))</f>
        <v>Dans la moyenne</v>
      </c>
      <c r="J67" s="115" t="str">
        <f>IF(E67&gt;=30.3,"Calendrier tardif","Calendrier précoce")</f>
        <v>Calendrier tardif</v>
      </c>
      <c r="K67" s="129" t="str">
        <f>IF(AND(I67="Faible fécondité",J67="Calendrier tardif"),"1",IF(AND(I67="Forte fécondité",J67="Calendrier tardif"),"4",IF(AND(J67="Calendrier tardif",I67="Dans la moyenne"),"3",IF(AND(J67="Calendrier précoce",I67="Faible fécondité"),"2",IF(AND(J67="Calendrier précoce",I67="Forte fécondité"),"5","3")))))</f>
        <v>3</v>
      </c>
    </row>
    <row r="68" spans="1:11" x14ac:dyDescent="0.3">
      <c r="A68" s="133">
        <v>57</v>
      </c>
      <c r="B68" s="120" t="s">
        <v>55</v>
      </c>
      <c r="C68" s="170">
        <v>1.66</v>
      </c>
      <c r="D68" s="122">
        <v>56.7</v>
      </c>
      <c r="E68" s="122">
        <v>30.1</v>
      </c>
      <c r="F68" s="122">
        <v>78.900000000000006</v>
      </c>
      <c r="G68" s="123">
        <v>83.9</v>
      </c>
      <c r="H68" s="142">
        <v>9697</v>
      </c>
      <c r="I68" s="115" t="str">
        <f>IF(C68&gt;=1.9,"Forte fécondité",IF(C68&gt;=1.7,"Dans la moyenne","Faible fécondité"))</f>
        <v>Faible fécondité</v>
      </c>
      <c r="J68" s="115" t="str">
        <f>IF(E68&gt;=30.3,"Calendrier tardif","Calendrier précoce")</f>
        <v>Calendrier précoce</v>
      </c>
      <c r="K68" s="129" t="str">
        <f>IF(AND(I68="Faible fécondité",J68="Calendrier tardif"),"1",IF(AND(I68="Forte fécondité",J68="Calendrier tardif"),"4",IF(AND(J68="Calendrier tardif",I68="Dans la moyenne"),"3",IF(AND(J68="Calendrier précoce",I68="Faible fécondité"),"2",IF(AND(J68="Calendrier précoce",I68="Forte fécondité"),"5","3")))))</f>
        <v>2</v>
      </c>
    </row>
    <row r="69" spans="1:11" x14ac:dyDescent="0.3">
      <c r="A69" s="133">
        <v>58</v>
      </c>
      <c r="B69" s="120" t="s">
        <v>46</v>
      </c>
      <c r="C69" s="170">
        <v>1.75</v>
      </c>
      <c r="D69" s="122">
        <v>71.5</v>
      </c>
      <c r="E69" s="122">
        <v>29.7</v>
      </c>
      <c r="F69" s="122">
        <v>77.900000000000006</v>
      </c>
      <c r="G69" s="123">
        <v>84</v>
      </c>
      <c r="H69" s="143">
        <v>1482</v>
      </c>
      <c r="I69" s="115" t="str">
        <f>IF(C69&gt;=1.9,"Forte fécondité",IF(C69&gt;=1.7,"Dans la moyenne","Faible fécondité"))</f>
        <v>Dans la moyenne</v>
      </c>
      <c r="J69" s="115" t="str">
        <f>IF(E69&gt;=30.3,"Calendrier tardif","Calendrier précoce")</f>
        <v>Calendrier précoce</v>
      </c>
      <c r="K69" s="129" t="str">
        <f>IF(AND(I69="Faible fécondité",J69="Calendrier tardif"),"1",IF(AND(I69="Forte fécondité",J69="Calendrier tardif"),"4",IF(AND(J69="Calendrier tardif",I69="Dans la moyenne"),"3",IF(AND(J69="Calendrier précoce",I69="Faible fécondité"),"2",IF(AND(J69="Calendrier précoce",I69="Forte fécondité"),"5","3")))))</f>
        <v>3</v>
      </c>
    </row>
    <row r="70" spans="1:11" x14ac:dyDescent="0.3">
      <c r="A70" s="133">
        <v>59</v>
      </c>
      <c r="B70" s="120" t="s">
        <v>50</v>
      </c>
      <c r="C70" s="170">
        <v>1.84</v>
      </c>
      <c r="D70" s="122">
        <v>60.9</v>
      </c>
      <c r="E70" s="122">
        <v>30.3</v>
      </c>
      <c r="F70" s="122">
        <v>77.8</v>
      </c>
      <c r="G70" s="123">
        <v>84.1</v>
      </c>
      <c r="H70" s="142">
        <v>30145</v>
      </c>
      <c r="I70" s="115" t="str">
        <f>IF(C70&gt;=1.9,"Forte fécondité",IF(C70&gt;=1.7,"Dans la moyenne","Faible fécondité"))</f>
        <v>Dans la moyenne</v>
      </c>
      <c r="J70" s="115" t="str">
        <f>IF(E70&gt;=30.3,"Calendrier tardif","Calendrier précoce")</f>
        <v>Calendrier tardif</v>
      </c>
      <c r="K70" s="129" t="str">
        <f>IF(AND(I70="Faible fécondité",J70="Calendrier tardif"),"1",IF(AND(I70="Forte fécondité",J70="Calendrier tardif"),"4",IF(AND(J70="Calendrier tardif",I70="Dans la moyenne"),"3",IF(AND(J70="Calendrier précoce",I70="Faible fécondité"),"2",IF(AND(J70="Calendrier précoce",I70="Forte fécondité"),"5","3")))))</f>
        <v>3</v>
      </c>
    </row>
    <row r="71" spans="1:11" x14ac:dyDescent="0.3">
      <c r="A71" s="133">
        <v>60</v>
      </c>
      <c r="B71" s="120" t="s">
        <v>28</v>
      </c>
      <c r="C71" s="170">
        <v>1.93</v>
      </c>
      <c r="D71" s="122">
        <v>62.2</v>
      </c>
      <c r="E71" s="122">
        <v>30.1</v>
      </c>
      <c r="F71" s="122">
        <v>79.2</v>
      </c>
      <c r="G71" s="123">
        <v>84.6</v>
      </c>
      <c r="H71" s="142">
        <v>9319</v>
      </c>
      <c r="I71" s="115" t="str">
        <f>IF(C71&gt;=1.9,"Forte fécondité",IF(C71&gt;=1.7,"Dans la moyenne","Faible fécondité"))</f>
        <v>Forte fécondité</v>
      </c>
      <c r="J71" s="115" t="str">
        <f>IF(E71&gt;=30.3,"Calendrier tardif","Calendrier précoce")</f>
        <v>Calendrier précoce</v>
      </c>
      <c r="K71" s="129" t="str">
        <f>IF(AND(I71="Faible fécondité",J71="Calendrier tardif"),"1",IF(AND(I71="Forte fécondité",J71="Calendrier tardif"),"4",IF(AND(J71="Calendrier tardif",I71="Dans la moyenne"),"3",IF(AND(J71="Calendrier précoce",I71="Faible fécondité"),"2",IF(AND(J71="Calendrier précoce",I71="Forte fécondité"),"5","3")))))</f>
        <v>5</v>
      </c>
    </row>
    <row r="72" spans="1:11" x14ac:dyDescent="0.3">
      <c r="A72" s="133">
        <v>61</v>
      </c>
      <c r="B72" s="120" t="s">
        <v>43</v>
      </c>
      <c r="C72" s="170">
        <v>1.84</v>
      </c>
      <c r="D72" s="122">
        <v>72</v>
      </c>
      <c r="E72" s="122">
        <v>29.4</v>
      </c>
      <c r="F72" s="122">
        <v>78.599999999999994</v>
      </c>
      <c r="G72" s="123">
        <v>85.3</v>
      </c>
      <c r="H72" s="142">
        <v>2324</v>
      </c>
      <c r="I72" s="115" t="str">
        <f>IF(C72&gt;=1.9,"Forte fécondité",IF(C72&gt;=1.7,"Dans la moyenne","Faible fécondité"))</f>
        <v>Dans la moyenne</v>
      </c>
      <c r="J72" s="115" t="str">
        <f>IF(E72&gt;=30.3,"Calendrier tardif","Calendrier précoce")</f>
        <v>Calendrier précoce</v>
      </c>
      <c r="K72" s="129" t="str">
        <f>IF(AND(I72="Faible fécondité",J72="Calendrier tardif"),"1",IF(AND(I72="Forte fécondité",J72="Calendrier tardif"),"4",IF(AND(J72="Calendrier tardif",I72="Dans la moyenne"),"3",IF(AND(J72="Calendrier précoce",I72="Faible fécondité"),"2",IF(AND(J72="Calendrier précoce",I72="Forte fécondité"),"5","3")))))</f>
        <v>3</v>
      </c>
    </row>
    <row r="73" spans="1:11" x14ac:dyDescent="0.3">
      <c r="A73" s="133">
        <v>75</v>
      </c>
      <c r="B73" s="120" t="s">
        <v>13</v>
      </c>
      <c r="C73" s="170">
        <v>1.51</v>
      </c>
      <c r="D73" s="122">
        <v>48.5</v>
      </c>
      <c r="E73" s="122">
        <v>33.9</v>
      </c>
      <c r="F73" s="122">
        <v>81.900000000000006</v>
      </c>
      <c r="G73" s="123">
        <v>86.9</v>
      </c>
      <c r="H73" s="142">
        <v>26157</v>
      </c>
      <c r="I73" s="115" t="str">
        <f>IF(C73&gt;=1.9,"Forte fécondité",IF(C73&gt;=1.7,"Dans la moyenne","Faible fécondité"))</f>
        <v>Faible fécondité</v>
      </c>
      <c r="J73" s="115" t="str">
        <f>IF(E73&gt;=30.3,"Calendrier tardif","Calendrier précoce")</f>
        <v>Calendrier tardif</v>
      </c>
      <c r="K73" s="129" t="str">
        <f>IF(AND(I73="Faible fécondité",J73="Calendrier tardif"),"1",IF(AND(I73="Forte fécondité",J73="Calendrier tardif"),"4",IF(AND(J73="Calendrier tardif",I73="Dans la moyenne"),"3",IF(AND(J73="Calendrier précoce",I73="Faible fécondité"),"2",IF(AND(J73="Calendrier précoce",I73="Forte fécondité"),"5","3")))))</f>
        <v>1</v>
      </c>
    </row>
    <row r="74" spans="1:11" x14ac:dyDescent="0.3">
      <c r="A74" s="133">
        <v>62</v>
      </c>
      <c r="B74" s="120" t="s">
        <v>51</v>
      </c>
      <c r="C74" s="170">
        <v>1.89</v>
      </c>
      <c r="D74" s="122">
        <v>72.3</v>
      </c>
      <c r="E74" s="122">
        <v>29.1</v>
      </c>
      <c r="F74" s="122">
        <v>77.099999999999994</v>
      </c>
      <c r="G74" s="123">
        <v>83.6</v>
      </c>
      <c r="H74" s="142">
        <v>15261</v>
      </c>
      <c r="I74" s="115" t="str">
        <f>IF(C74&gt;=1.9,"Forte fécondité",IF(C74&gt;=1.7,"Dans la moyenne","Faible fécondité"))</f>
        <v>Dans la moyenne</v>
      </c>
      <c r="J74" s="115" t="str">
        <f>IF(E74&gt;=30.3,"Calendrier tardif","Calendrier précoce")</f>
        <v>Calendrier précoce</v>
      </c>
      <c r="K74" s="129" t="str">
        <f>IF(AND(I74="Faible fécondité",J74="Calendrier tardif"),"1",IF(AND(I74="Forte fécondité",J74="Calendrier tardif"),"4",IF(AND(J74="Calendrier tardif",I74="Dans la moyenne"),"3",IF(AND(J74="Calendrier précoce",I74="Faible fécondité"),"2",IF(AND(J74="Calendrier précoce",I74="Forte fécondité"),"5","3")))))</f>
        <v>3</v>
      </c>
    </row>
    <row r="75" spans="1:11" x14ac:dyDescent="0.3">
      <c r="A75" s="133">
        <v>63</v>
      </c>
      <c r="B75" s="120" t="s">
        <v>113</v>
      </c>
      <c r="C75" s="170">
        <v>1.68</v>
      </c>
      <c r="D75" s="122">
        <v>66.7</v>
      </c>
      <c r="E75" s="122">
        <v>30.8</v>
      </c>
      <c r="F75" s="122">
        <v>79.3</v>
      </c>
      <c r="G75" s="123">
        <v>85.1</v>
      </c>
      <c r="H75" s="142">
        <v>6175</v>
      </c>
      <c r="I75" s="115" t="str">
        <f>IF(C75&gt;=1.9,"Forte fécondité",IF(C75&gt;=1.7,"Dans la moyenne","Faible fécondité"))</f>
        <v>Faible fécondité</v>
      </c>
      <c r="J75" s="115" t="str">
        <f>IF(E75&gt;=30.3,"Calendrier tardif","Calendrier précoce")</f>
        <v>Calendrier tardif</v>
      </c>
      <c r="K75" s="129" t="str">
        <f>IF(AND(I75="Faible fécondité",J75="Calendrier tardif"),"1",IF(AND(I75="Forte fécondité",J75="Calendrier tardif"),"4",IF(AND(J75="Calendrier tardif",I75="Dans la moyenne"),"3",IF(AND(J75="Calendrier précoce",I75="Faible fécondité"),"2",IF(AND(J75="Calendrier précoce",I75="Forte fécondité"),"5","3")))))</f>
        <v>1</v>
      </c>
    </row>
    <row r="76" spans="1:11" x14ac:dyDescent="0.3">
      <c r="A76" s="133">
        <v>64</v>
      </c>
      <c r="B76" s="120" t="s">
        <v>86</v>
      </c>
      <c r="C76" s="170">
        <v>1.6</v>
      </c>
      <c r="D76" s="122">
        <v>69.7</v>
      </c>
      <c r="E76" s="122">
        <v>31.3</v>
      </c>
      <c r="F76" s="122">
        <v>80.599999999999994</v>
      </c>
      <c r="G76" s="123">
        <v>85.9</v>
      </c>
      <c r="H76" s="142">
        <v>5950</v>
      </c>
      <c r="I76" s="115" t="str">
        <f>IF(C76&gt;=1.9,"Forte fécondité",IF(C76&gt;=1.7,"Dans la moyenne","Faible fécondité"))</f>
        <v>Faible fécondité</v>
      </c>
      <c r="J76" s="115" t="str">
        <f>IF(E76&gt;=30.3,"Calendrier tardif","Calendrier précoce")</f>
        <v>Calendrier tardif</v>
      </c>
      <c r="K76" s="129" t="str">
        <f>IF(AND(I76="Faible fécondité",J76="Calendrier tardif"),"1",IF(AND(I76="Forte fécondité",J76="Calendrier tardif"),"4",IF(AND(J76="Calendrier tardif",I76="Dans la moyenne"),"3",IF(AND(J76="Calendrier précoce",I76="Faible fécondité"),"2",IF(AND(J76="Calendrier précoce",I76="Forte fécondité"),"5","3")))))</f>
        <v>1</v>
      </c>
    </row>
    <row r="77" spans="1:11" x14ac:dyDescent="0.3">
      <c r="A77" s="133">
        <v>66</v>
      </c>
      <c r="B77" s="120" t="s">
        <v>119</v>
      </c>
      <c r="C77" s="170">
        <v>1.79</v>
      </c>
      <c r="D77" s="122">
        <v>68.7</v>
      </c>
      <c r="E77" s="122">
        <v>29.9</v>
      </c>
      <c r="F77" s="122">
        <v>78.599999999999994</v>
      </c>
      <c r="G77" s="123">
        <v>85.2</v>
      </c>
      <c r="H77" s="142">
        <v>4329</v>
      </c>
      <c r="I77" s="115" t="str">
        <f>IF(C77&gt;=1.9,"Forte fécondité",IF(C77&gt;=1.7,"Dans la moyenne","Faible fécondité"))</f>
        <v>Dans la moyenne</v>
      </c>
      <c r="J77" s="115" t="str">
        <f>IF(E77&gt;=30.3,"Calendrier tardif","Calendrier précoce")</f>
        <v>Calendrier précoce</v>
      </c>
      <c r="K77" s="129" t="str">
        <f>IF(AND(I77="Faible fécondité",J77="Calendrier tardif"),"1",IF(AND(I77="Forte fécondité",J77="Calendrier tardif"),"4",IF(AND(J77="Calendrier tardif",I77="Dans la moyenne"),"3",IF(AND(J77="Calendrier précoce",I77="Faible fécondité"),"2",IF(AND(J77="Calendrier précoce",I77="Forte fécondité"),"5","3")))))</f>
        <v>3</v>
      </c>
    </row>
    <row r="78" spans="1:11" x14ac:dyDescent="0.3">
      <c r="A78" s="133">
        <v>69</v>
      </c>
      <c r="B78" s="120" t="s">
        <v>106</v>
      </c>
      <c r="C78" s="170">
        <v>1.88</v>
      </c>
      <c r="D78" s="122">
        <v>49</v>
      </c>
      <c r="E78" s="122">
        <v>31.8</v>
      </c>
      <c r="F78" s="122">
        <v>81.400000000000006</v>
      </c>
      <c r="G78" s="123">
        <v>86.5</v>
      </c>
      <c r="H78" s="142">
        <v>24241</v>
      </c>
      <c r="I78" s="115" t="str">
        <f>IF(C78&gt;=1.9,"Forte fécondité",IF(C78&gt;=1.7,"Dans la moyenne","Faible fécondité"))</f>
        <v>Dans la moyenne</v>
      </c>
      <c r="J78" s="115" t="str">
        <f>IF(E78&gt;=30.3,"Calendrier tardif","Calendrier précoce")</f>
        <v>Calendrier tardif</v>
      </c>
      <c r="K78" s="129" t="str">
        <f>IF(AND(I78="Faible fécondité",J78="Calendrier tardif"),"1",IF(AND(I78="Forte fécondité",J78="Calendrier tardif"),"4",IF(AND(J78="Calendrier tardif",I78="Dans la moyenne"),"3",IF(AND(J78="Calendrier précoce",I78="Faible fécondité"),"2",IF(AND(J78="Calendrier précoce",I78="Forte fécondité"),"5","3")))))</f>
        <v>3</v>
      </c>
    </row>
    <row r="79" spans="1:11" x14ac:dyDescent="0.3">
      <c r="A79" s="133">
        <v>71</v>
      </c>
      <c r="B79" s="120" t="s">
        <v>47</v>
      </c>
      <c r="C79" s="170">
        <v>1.85</v>
      </c>
      <c r="D79" s="122">
        <v>63.2</v>
      </c>
      <c r="E79" s="122">
        <v>29.8</v>
      </c>
      <c r="F79" s="122">
        <v>78.8</v>
      </c>
      <c r="G79" s="123">
        <v>85.6</v>
      </c>
      <c r="H79" s="143">
        <v>4655</v>
      </c>
      <c r="I79" s="115" t="str">
        <f>IF(C79&gt;=1.9,"Forte fécondité",IF(C79&gt;=1.7,"Dans la moyenne","Faible fécondité"))</f>
        <v>Dans la moyenne</v>
      </c>
      <c r="J79" s="115" t="str">
        <f>IF(E79&gt;=30.3,"Calendrier tardif","Calendrier précoce")</f>
        <v>Calendrier précoce</v>
      </c>
      <c r="K79" s="129" t="str">
        <f>IF(AND(I79="Faible fécondité",J79="Calendrier tardif"),"1",IF(AND(I79="Forte fécondité",J79="Calendrier tardif"),"4",IF(AND(J79="Calendrier tardif",I79="Dans la moyenne"),"3",IF(AND(J79="Calendrier précoce",I79="Faible fécondité"),"2",IF(AND(J79="Calendrier précoce",I79="Forte fécondité"),"5","3")))))</f>
        <v>3</v>
      </c>
    </row>
    <row r="80" spans="1:11" x14ac:dyDescent="0.3">
      <c r="A80" s="133">
        <v>72</v>
      </c>
      <c r="B80" s="120" t="s">
        <v>69</v>
      </c>
      <c r="C80" s="170">
        <v>1.93</v>
      </c>
      <c r="D80" s="122">
        <v>70.7</v>
      </c>
      <c r="E80" s="122">
        <v>29.9</v>
      </c>
      <c r="F80" s="122">
        <v>79.599999999999994</v>
      </c>
      <c r="G80" s="123">
        <v>85.6</v>
      </c>
      <c r="H80" s="142">
        <v>5547</v>
      </c>
      <c r="I80" s="115" t="str">
        <f>IF(C80&gt;=1.9,"Forte fécondité",IF(C80&gt;=1.7,"Dans la moyenne","Faible fécondité"))</f>
        <v>Forte fécondité</v>
      </c>
      <c r="J80" s="115" t="str">
        <f>IF(E80&gt;=30.3,"Calendrier tardif","Calendrier précoce")</f>
        <v>Calendrier précoce</v>
      </c>
      <c r="K80" s="129" t="str">
        <f>IF(AND(I80="Faible fécondité",J80="Calendrier tardif"),"1",IF(AND(I80="Forte fécondité",J80="Calendrier tardif"),"4",IF(AND(J80="Calendrier tardif",I80="Dans la moyenne"),"3",IF(AND(J80="Calendrier précoce",I80="Faible fécondité"),"2",IF(AND(J80="Calendrier précoce",I80="Forte fécondité"),"5","3")))))</f>
        <v>5</v>
      </c>
    </row>
    <row r="81" spans="1:11" x14ac:dyDescent="0.3">
      <c r="A81" s="133">
        <v>73</v>
      </c>
      <c r="B81" s="120" t="s">
        <v>107</v>
      </c>
      <c r="C81" s="170">
        <v>1.77</v>
      </c>
      <c r="D81" s="122">
        <v>61.5</v>
      </c>
      <c r="E81" s="122">
        <v>30.9</v>
      </c>
      <c r="F81" s="122">
        <v>80.599999999999994</v>
      </c>
      <c r="G81" s="123">
        <v>86.1</v>
      </c>
      <c r="H81" s="142">
        <v>4273</v>
      </c>
      <c r="I81" s="115" t="str">
        <f>IF(C81&gt;=1.9,"Forte fécondité",IF(C81&gt;=1.7,"Dans la moyenne","Faible fécondité"))</f>
        <v>Dans la moyenne</v>
      </c>
      <c r="J81" s="115" t="str">
        <f>IF(E81&gt;=30.3,"Calendrier tardif","Calendrier précoce")</f>
        <v>Calendrier tardif</v>
      </c>
      <c r="K81" s="129" t="str">
        <f>IF(AND(I81="Faible fécondité",J81="Calendrier tardif"),"1",IF(AND(I81="Forte fécondité",J81="Calendrier tardif"),"4",IF(AND(J81="Calendrier tardif",I81="Dans la moyenne"),"3",IF(AND(J81="Calendrier précoce",I81="Faible fécondité"),"2",IF(AND(J81="Calendrier précoce",I81="Forte fécondité"),"5","3")))))</f>
        <v>3</v>
      </c>
    </row>
    <row r="82" spans="1:11" x14ac:dyDescent="0.3">
      <c r="A82" s="133">
        <v>77</v>
      </c>
      <c r="B82" s="120" t="s">
        <v>14</v>
      </c>
      <c r="C82" s="170">
        <v>2</v>
      </c>
      <c r="D82" s="122">
        <v>59</v>
      </c>
      <c r="E82" s="122">
        <v>30.9</v>
      </c>
      <c r="F82" s="122">
        <v>80.400000000000006</v>
      </c>
      <c r="G82" s="123">
        <v>85.3</v>
      </c>
      <c r="H82" s="142">
        <v>18212</v>
      </c>
      <c r="I82" s="115" t="str">
        <f>IF(C82&gt;=1.9,"Forte fécondité",IF(C82&gt;=1.7,"Dans la moyenne","Faible fécondité"))</f>
        <v>Forte fécondité</v>
      </c>
      <c r="J82" s="115" t="str">
        <f>IF(E82&gt;=30.3,"Calendrier tardif","Calendrier précoce")</f>
        <v>Calendrier tardif</v>
      </c>
      <c r="K82" s="129" t="str">
        <f>IF(AND(I82="Faible fécondité",J82="Calendrier tardif"),"1",IF(AND(I82="Forte fécondité",J82="Calendrier tardif"),"4",IF(AND(J82="Calendrier tardif",I82="Dans la moyenne"),"3",IF(AND(J82="Calendrier précoce",I82="Faible fécondité"),"2",IF(AND(J82="Calendrier précoce",I82="Forte fécondité"),"5","3")))))</f>
        <v>4</v>
      </c>
    </row>
    <row r="83" spans="1:11" x14ac:dyDescent="0.3">
      <c r="A83" s="133">
        <v>76</v>
      </c>
      <c r="B83" s="120" t="s">
        <v>32</v>
      </c>
      <c r="C83" s="170">
        <v>1.86</v>
      </c>
      <c r="D83" s="122">
        <v>65.5</v>
      </c>
      <c r="E83" s="122">
        <v>30.2</v>
      </c>
      <c r="F83" s="122">
        <v>78.3</v>
      </c>
      <c r="G83" s="123">
        <v>84.6</v>
      </c>
      <c r="H83" s="142">
        <v>13446</v>
      </c>
      <c r="I83" s="115" t="str">
        <f>IF(C83&gt;=1.9,"Forte fécondité",IF(C83&gt;=1.7,"Dans la moyenne","Faible fécondité"))</f>
        <v>Dans la moyenne</v>
      </c>
      <c r="J83" s="115" t="str">
        <f>IF(E83&gt;=30.3,"Calendrier tardif","Calendrier précoce")</f>
        <v>Calendrier précoce</v>
      </c>
      <c r="K83" s="129" t="str">
        <f>IF(AND(I83="Faible fécondité",J83="Calendrier tardif"),"1",IF(AND(I83="Forte fécondité",J83="Calendrier tardif"),"4",IF(AND(J83="Calendrier tardif",I83="Dans la moyenne"),"3",IF(AND(J83="Calendrier précoce",I83="Faible fécondité"),"2",IF(AND(J83="Calendrier précoce",I83="Forte fécondité"),"5","3")))))</f>
        <v>3</v>
      </c>
    </row>
    <row r="84" spans="1:11" x14ac:dyDescent="0.3">
      <c r="A84" s="133">
        <v>93</v>
      </c>
      <c r="B84" s="120" t="s">
        <v>18</v>
      </c>
      <c r="C84" s="170">
        <v>2.34</v>
      </c>
      <c r="D84" s="122">
        <v>44.7</v>
      </c>
      <c r="E84" s="122">
        <v>31.1</v>
      </c>
      <c r="F84" s="122">
        <v>80</v>
      </c>
      <c r="G84" s="123">
        <v>85.1</v>
      </c>
      <c r="H84" s="142">
        <v>27583</v>
      </c>
      <c r="I84" s="115" t="str">
        <f>IF(C84&gt;=1.9,"Forte fécondité",IF(C84&gt;=1.7,"Dans la moyenne","Faible fécondité"))</f>
        <v>Forte fécondité</v>
      </c>
      <c r="J84" s="115" t="str">
        <f>IF(E84&gt;=30.3,"Calendrier tardif","Calendrier précoce")</f>
        <v>Calendrier tardif</v>
      </c>
      <c r="K84" s="129" t="str">
        <f>IF(AND(I84="Faible fécondité",J84="Calendrier tardif"),"1",IF(AND(I84="Forte fécondité",J84="Calendrier tardif"),"4",IF(AND(J84="Calendrier tardif",I84="Dans la moyenne"),"3",IF(AND(J84="Calendrier précoce",I84="Faible fécondité"),"2",IF(AND(J84="Calendrier précoce",I84="Forte fécondité"),"5","3")))))</f>
        <v>4</v>
      </c>
    </row>
    <row r="85" spans="1:11" x14ac:dyDescent="0.3">
      <c r="A85" s="133">
        <v>80</v>
      </c>
      <c r="B85" s="120" t="s">
        <v>29</v>
      </c>
      <c r="C85" s="170">
        <v>1.66</v>
      </c>
      <c r="D85" s="122">
        <v>70.5</v>
      </c>
      <c r="E85" s="122">
        <v>30.1</v>
      </c>
      <c r="F85" s="122">
        <v>77.7</v>
      </c>
      <c r="G85" s="123">
        <v>83.8</v>
      </c>
      <c r="H85" s="142">
        <v>5433</v>
      </c>
      <c r="I85" s="115" t="str">
        <f>IF(C85&gt;=1.9,"Forte fécondité",IF(C85&gt;=1.7,"Dans la moyenne","Faible fécondité"))</f>
        <v>Faible fécondité</v>
      </c>
      <c r="J85" s="115" t="str">
        <f>IF(E85&gt;=30.3,"Calendrier tardif","Calendrier précoce")</f>
        <v>Calendrier précoce</v>
      </c>
      <c r="K85" s="129" t="str">
        <f>IF(AND(I85="Faible fécondité",J85="Calendrier tardif"),"1",IF(AND(I85="Forte fécondité",J85="Calendrier tardif"),"4",IF(AND(J85="Calendrier tardif",I85="Dans la moyenne"),"3",IF(AND(J85="Calendrier précoce",I85="Faible fécondité"),"2",IF(AND(J85="Calendrier précoce",I85="Forte fécondité"),"5","3")))))</f>
        <v>2</v>
      </c>
    </row>
    <row r="86" spans="1:11" ht="13.8" customHeight="1" x14ac:dyDescent="0.3">
      <c r="A86" s="133">
        <v>81</v>
      </c>
      <c r="B86" s="120" t="s">
        <v>94</v>
      </c>
      <c r="C86" s="170">
        <v>1.79</v>
      </c>
      <c r="D86" s="122">
        <v>70.400000000000006</v>
      </c>
      <c r="E86" s="122">
        <v>30.3</v>
      </c>
      <c r="F86" s="122">
        <v>80.900000000000006</v>
      </c>
      <c r="G86" s="123">
        <v>86.1</v>
      </c>
      <c r="H86" s="142">
        <v>3213</v>
      </c>
      <c r="I86" s="115" t="str">
        <f>IF(C86&gt;=1.9,"Forte fécondité",IF(C86&gt;=1.7,"Dans la moyenne","Faible fécondité"))</f>
        <v>Dans la moyenne</v>
      </c>
      <c r="J86" s="115" t="str">
        <f>IF(E86&gt;=30.3,"Calendrier tardif","Calendrier précoce")</f>
        <v>Calendrier tardif</v>
      </c>
      <c r="K86" s="129" t="str">
        <f>IF(AND(I86="Faible fécondité",J86="Calendrier tardif"),"1",IF(AND(I86="Forte fécondité",J86="Calendrier tardif"),"4",IF(AND(J86="Calendrier tardif",I86="Dans la moyenne"),"3",IF(AND(J86="Calendrier précoce",I86="Faible fécondité"),"2",IF(AND(J86="Calendrier précoce",I86="Forte fécondité"),"5","3")))))</f>
        <v>3</v>
      </c>
    </row>
    <row r="87" spans="1:11" x14ac:dyDescent="0.3">
      <c r="A87" s="133">
        <v>82</v>
      </c>
      <c r="B87" s="120" t="s">
        <v>95</v>
      </c>
      <c r="C87" s="170">
        <v>1.98</v>
      </c>
      <c r="D87" s="122">
        <v>66.099999999999994</v>
      </c>
      <c r="E87" s="122">
        <v>29.6</v>
      </c>
      <c r="F87" s="122">
        <v>79.8</v>
      </c>
      <c r="G87" s="123">
        <v>85.5</v>
      </c>
      <c r="H87" s="142">
        <v>2449</v>
      </c>
      <c r="I87" s="115" t="str">
        <f>IF(C87&gt;=1.9,"Forte fécondité",IF(C87&gt;=1.7,"Dans la moyenne","Faible fécondité"))</f>
        <v>Forte fécondité</v>
      </c>
      <c r="J87" s="115" t="str">
        <f>IF(E87&gt;=30.3,"Calendrier tardif","Calendrier précoce")</f>
        <v>Calendrier précoce</v>
      </c>
      <c r="K87" s="129" t="str">
        <f>IF(AND(I87="Faible fécondité",J87="Calendrier tardif"),"1",IF(AND(I87="Forte fécondité",J87="Calendrier tardif"),"4",IF(AND(J87="Calendrier tardif",I87="Dans la moyenne"),"3",IF(AND(J87="Calendrier précoce",I87="Faible fécondité"),"2",IF(AND(J87="Calendrier précoce",I87="Forte fécondité"),"5","3")))))</f>
        <v>5</v>
      </c>
    </row>
    <row r="88" spans="1:11" x14ac:dyDescent="0.3">
      <c r="A88" s="133">
        <v>90</v>
      </c>
      <c r="B88" s="120" t="s">
        <v>64</v>
      </c>
      <c r="C88" s="170">
        <v>1.84</v>
      </c>
      <c r="D88" s="122">
        <v>55.3</v>
      </c>
      <c r="E88" s="122">
        <v>30.4</v>
      </c>
      <c r="F88" s="122">
        <v>78.599999999999994</v>
      </c>
      <c r="G88" s="123">
        <v>85</v>
      </c>
      <c r="H88" s="142">
        <v>1385</v>
      </c>
      <c r="I88" s="115" t="str">
        <f>IF(C88&gt;=1.9,"Forte fécondité",IF(C88&gt;=1.7,"Dans la moyenne","Faible fécondité"))</f>
        <v>Dans la moyenne</v>
      </c>
      <c r="J88" s="115" t="str">
        <f>IF(E88&gt;=30.3,"Calendrier tardif","Calendrier précoce")</f>
        <v>Calendrier tardif</v>
      </c>
      <c r="K88" s="129" t="str">
        <f>IF(AND(I88="Faible fécondité",J88="Calendrier tardif"),"1",IF(AND(I88="Forte fécondité",J88="Calendrier tardif"),"4",IF(AND(J88="Calendrier tardif",I88="Dans la moyenne"),"3",IF(AND(J88="Calendrier précoce",I88="Faible fécondité"),"2",IF(AND(J88="Calendrier précoce",I88="Forte fécondité"),"5","3")))))</f>
        <v>3</v>
      </c>
    </row>
    <row r="89" spans="1:11" x14ac:dyDescent="0.3">
      <c r="A89" s="133">
        <v>94</v>
      </c>
      <c r="B89" s="120" t="s">
        <v>19</v>
      </c>
      <c r="C89" s="170">
        <v>1.98</v>
      </c>
      <c r="D89" s="122">
        <v>47.2</v>
      </c>
      <c r="E89" s="122">
        <v>31.9</v>
      </c>
      <c r="F89" s="122">
        <v>81.2</v>
      </c>
      <c r="G89" s="123">
        <v>86.3</v>
      </c>
      <c r="H89" s="142">
        <v>19553</v>
      </c>
      <c r="I89" s="115" t="str">
        <f>IF(C89&gt;=1.9,"Forte fécondité",IF(C89&gt;=1.7,"Dans la moyenne","Faible fécondité"))</f>
        <v>Forte fécondité</v>
      </c>
      <c r="J89" s="115" t="str">
        <f>IF(E89&gt;=30.3,"Calendrier tardif","Calendrier précoce")</f>
        <v>Calendrier tardif</v>
      </c>
      <c r="K89" s="129" t="str">
        <f>IF(AND(I89="Faible fécondité",J89="Calendrier tardif"),"1",IF(AND(I89="Forte fécondité",J89="Calendrier tardif"),"4",IF(AND(J89="Calendrier tardif",I89="Dans la moyenne"),"3",IF(AND(J89="Calendrier précoce",I89="Faible fécondité"),"2",IF(AND(J89="Calendrier précoce",I89="Forte fécondité"),"5","3")))))</f>
        <v>4</v>
      </c>
    </row>
    <row r="90" spans="1:11" x14ac:dyDescent="0.3">
      <c r="A90" s="133">
        <v>95</v>
      </c>
      <c r="B90" s="120" t="s">
        <v>20</v>
      </c>
      <c r="C90" s="170">
        <v>2.31</v>
      </c>
      <c r="D90" s="122">
        <v>46.6</v>
      </c>
      <c r="E90" s="122">
        <v>31.1</v>
      </c>
      <c r="F90" s="122">
        <v>80.400000000000006</v>
      </c>
      <c r="G90" s="123">
        <v>85.4</v>
      </c>
      <c r="H90" s="142">
        <v>19012</v>
      </c>
      <c r="I90" s="115" t="str">
        <f>IF(C90&gt;=1.9,"Forte fécondité",IF(C90&gt;=1.7,"Dans la moyenne","Faible fécondité"))</f>
        <v>Forte fécondité</v>
      </c>
      <c r="J90" s="115" t="str">
        <f>IF(E90&gt;=30.3,"Calendrier tardif","Calendrier précoce")</f>
        <v>Calendrier tardif</v>
      </c>
      <c r="K90" s="129" t="str">
        <f>IF(AND(I90="Faible fécondité",J90="Calendrier tardif"),"1",IF(AND(I90="Forte fécondité",J90="Calendrier tardif"),"4",IF(AND(J90="Calendrier tardif",I90="Dans la moyenne"),"3",IF(AND(J90="Calendrier précoce",I90="Faible fécondité"),"2",IF(AND(J90="Calendrier précoce",I90="Forte fécondité"),"5","3")))))</f>
        <v>4</v>
      </c>
    </row>
    <row r="91" spans="1:11" x14ac:dyDescent="0.3">
      <c r="A91" s="133">
        <v>83</v>
      </c>
      <c r="B91" s="120" t="s">
        <v>125</v>
      </c>
      <c r="C91" s="170">
        <v>1.92</v>
      </c>
      <c r="D91" s="122">
        <v>60.4</v>
      </c>
      <c r="E91" s="122">
        <v>30.5</v>
      </c>
      <c r="F91" s="122">
        <v>80.2</v>
      </c>
      <c r="G91" s="123">
        <v>85.6</v>
      </c>
      <c r="H91" s="142">
        <v>10282</v>
      </c>
      <c r="I91" s="115" t="str">
        <f>IF(C91&gt;=1.9,"Forte fécondité",IF(C91&gt;=1.7,"Dans la moyenne","Faible fécondité"))</f>
        <v>Forte fécondité</v>
      </c>
      <c r="J91" s="115" t="str">
        <f>IF(E91&gt;=30.3,"Calendrier tardif","Calendrier précoce")</f>
        <v>Calendrier tardif</v>
      </c>
      <c r="K91" s="129" t="str">
        <f>IF(AND(I91="Faible fécondité",J91="Calendrier tardif"),"1",IF(AND(I91="Forte fécondité",J91="Calendrier tardif"),"4",IF(AND(J91="Calendrier tardif",I91="Dans la moyenne"),"3",IF(AND(J91="Calendrier précoce",I91="Faible fécondité"),"2",IF(AND(J91="Calendrier précoce",I91="Forte fécondité"),"5","3")))))</f>
        <v>4</v>
      </c>
    </row>
    <row r="92" spans="1:11" x14ac:dyDescent="0.3">
      <c r="A92" s="133">
        <v>84</v>
      </c>
      <c r="B92" s="120" t="s">
        <v>126</v>
      </c>
      <c r="C92" s="170">
        <v>2.0699999999999998</v>
      </c>
      <c r="D92" s="122">
        <v>54.9</v>
      </c>
      <c r="E92" s="122">
        <v>30.2</v>
      </c>
      <c r="F92" s="122">
        <v>79.599999999999994</v>
      </c>
      <c r="G92" s="123">
        <v>85.2</v>
      </c>
      <c r="H92" s="142">
        <v>6231</v>
      </c>
      <c r="I92" s="115" t="str">
        <f>IF(C92&gt;=1.9,"Forte fécondité",IF(C92&gt;=1.7,"Dans la moyenne","Faible fécondité"))</f>
        <v>Forte fécondité</v>
      </c>
      <c r="J92" s="115" t="str">
        <f>IF(E92&gt;=30.3,"Calendrier tardif","Calendrier précoce")</f>
        <v>Calendrier précoce</v>
      </c>
      <c r="K92" s="129" t="str">
        <f>IF(AND(I92="Faible fécondité",J92="Calendrier tardif"),"1",IF(AND(I92="Forte fécondité",J92="Calendrier tardif"),"4",IF(AND(J92="Calendrier tardif",I92="Dans la moyenne"),"3",IF(AND(J92="Calendrier précoce",I92="Faible fécondité"),"2",IF(AND(J92="Calendrier précoce",I92="Forte fécondité"),"5","3")))))</f>
        <v>5</v>
      </c>
    </row>
    <row r="93" spans="1:11" x14ac:dyDescent="0.3">
      <c r="A93" s="133">
        <v>85</v>
      </c>
      <c r="B93" s="120" t="s">
        <v>70</v>
      </c>
      <c r="C93" s="170">
        <v>1.83</v>
      </c>
      <c r="D93" s="122">
        <v>72.8</v>
      </c>
      <c r="E93" s="122">
        <v>30</v>
      </c>
      <c r="F93" s="122">
        <v>79.400000000000006</v>
      </c>
      <c r="G93" s="123">
        <v>85.6</v>
      </c>
      <c r="H93" s="142">
        <v>5916</v>
      </c>
      <c r="I93" s="115" t="str">
        <f>IF(C93&gt;=1.9,"Forte fécondité",IF(C93&gt;=1.7,"Dans la moyenne","Faible fécondité"))</f>
        <v>Dans la moyenne</v>
      </c>
      <c r="J93" s="115" t="str">
        <f>IF(E93&gt;=30.3,"Calendrier tardif","Calendrier précoce")</f>
        <v>Calendrier précoce</v>
      </c>
      <c r="K93" s="129" t="str">
        <f>IF(AND(I93="Faible fécondité",J93="Calendrier tardif"),"1",IF(AND(I93="Forte fécondité",J93="Calendrier tardif"),"4",IF(AND(J93="Calendrier tardif",I93="Dans la moyenne"),"3",IF(AND(J93="Calendrier précoce",I93="Faible fécondité"),"2",IF(AND(J93="Calendrier précoce",I93="Forte fécondité"),"5","3")))))</f>
        <v>3</v>
      </c>
    </row>
    <row r="94" spans="1:11" x14ac:dyDescent="0.3">
      <c r="A94" s="133">
        <v>86</v>
      </c>
      <c r="B94" s="120" t="s">
        <v>80</v>
      </c>
      <c r="C94" s="170">
        <v>1.62</v>
      </c>
      <c r="D94" s="122">
        <v>72.599999999999994</v>
      </c>
      <c r="E94" s="122">
        <v>30.6</v>
      </c>
      <c r="F94" s="122">
        <v>80</v>
      </c>
      <c r="G94" s="123">
        <v>86</v>
      </c>
      <c r="H94" s="142">
        <v>4039</v>
      </c>
      <c r="I94" s="115" t="str">
        <f>IF(C94&gt;=1.9,"Forte fécondité",IF(C94&gt;=1.7,"Dans la moyenne","Faible fécondité"))</f>
        <v>Faible fécondité</v>
      </c>
      <c r="J94" s="115" t="str">
        <f>IF(E94&gt;=30.3,"Calendrier tardif","Calendrier précoce")</f>
        <v>Calendrier tardif</v>
      </c>
      <c r="K94" s="129" t="str">
        <f>IF(AND(I94="Faible fécondité",J94="Calendrier tardif"),"1",IF(AND(I94="Forte fécondité",J94="Calendrier tardif"),"4",IF(AND(J94="Calendrier tardif",I94="Dans la moyenne"),"3",IF(AND(J94="Calendrier précoce",I94="Faible fécondité"),"2",IF(AND(J94="Calendrier précoce",I94="Forte fécondité"),"5","3")))))</f>
        <v>1</v>
      </c>
    </row>
    <row r="95" spans="1:11" x14ac:dyDescent="0.3">
      <c r="A95" s="133">
        <v>88</v>
      </c>
      <c r="B95" s="120" t="s">
        <v>56</v>
      </c>
      <c r="C95" s="170">
        <v>1.78</v>
      </c>
      <c r="D95" s="122">
        <v>72</v>
      </c>
      <c r="E95" s="122">
        <v>29.4</v>
      </c>
      <c r="F95" s="122">
        <v>77.900000000000006</v>
      </c>
      <c r="G95" s="123">
        <v>85.1</v>
      </c>
      <c r="H95" s="142">
        <v>2998</v>
      </c>
      <c r="I95" s="115" t="str">
        <f>IF(C95&gt;=1.9,"Forte fécondité",IF(C95&gt;=1.7,"Dans la moyenne","Faible fécondité"))</f>
        <v>Dans la moyenne</v>
      </c>
      <c r="J95" s="115" t="str">
        <f>IF(E95&gt;=30.3,"Calendrier tardif","Calendrier précoce")</f>
        <v>Calendrier précoce</v>
      </c>
      <c r="K95" s="129" t="str">
        <f>IF(AND(I95="Faible fécondité",J95="Calendrier tardif"),"1",IF(AND(I95="Forte fécondité",J95="Calendrier tardif"),"4",IF(AND(J95="Calendrier tardif",I95="Dans la moyenne"),"3",IF(AND(J95="Calendrier précoce",I95="Faible fécondité"),"2",IF(AND(J95="Calendrier précoce",I95="Forte fécondité"),"5","3")))))</f>
        <v>3</v>
      </c>
    </row>
    <row r="96" spans="1:11" x14ac:dyDescent="0.3">
      <c r="A96" s="133">
        <v>89</v>
      </c>
      <c r="B96" s="120" t="s">
        <v>48</v>
      </c>
      <c r="C96" s="170">
        <v>1.96</v>
      </c>
      <c r="D96" s="122">
        <v>66.5</v>
      </c>
      <c r="E96" s="122">
        <v>29.6</v>
      </c>
      <c r="F96" s="122">
        <v>78.3</v>
      </c>
      <c r="G96" s="123">
        <v>83.4</v>
      </c>
      <c r="H96" s="143">
        <v>3104</v>
      </c>
      <c r="I96" s="115" t="str">
        <f>IF(C96&gt;=1.9,"Forte fécondité",IF(C96&gt;=1.7,"Dans la moyenne","Faible fécondité"))</f>
        <v>Forte fécondité</v>
      </c>
      <c r="J96" s="115" t="str">
        <f>IF(E96&gt;=30.3,"Calendrier tardif","Calendrier précoce")</f>
        <v>Calendrier précoce</v>
      </c>
      <c r="K96" s="129" t="str">
        <f>IF(AND(I96="Faible fécondité",J96="Calendrier tardif"),"1",IF(AND(I96="Forte fécondité",J96="Calendrier tardif"),"4",IF(AND(J96="Calendrier tardif",I96="Dans la moyenne"),"3",IF(AND(J96="Calendrier précoce",I96="Faible fécondité"),"2",IF(AND(J96="Calendrier précoce",I96="Forte fécondité"),"5","3")))))</f>
        <v>5</v>
      </c>
    </row>
    <row r="97" spans="1:11" x14ac:dyDescent="0.3">
      <c r="A97" s="133">
        <v>78</v>
      </c>
      <c r="B97" s="120" t="s">
        <v>15</v>
      </c>
      <c r="C97" s="170">
        <v>2.0699999999999998</v>
      </c>
      <c r="D97" s="122">
        <v>48</v>
      </c>
      <c r="E97" s="122">
        <v>31.7</v>
      </c>
      <c r="F97" s="122">
        <v>82.1</v>
      </c>
      <c r="G97" s="123">
        <v>86.5</v>
      </c>
      <c r="H97" s="142">
        <v>18141</v>
      </c>
      <c r="I97" s="115" t="str">
        <f>IF(C97&gt;=1.9,"Forte fécondité",IF(C97&gt;=1.7,"Dans la moyenne","Faible fécondité"))</f>
        <v>Forte fécondité</v>
      </c>
      <c r="J97" s="115" t="str">
        <f>IF(E97&gt;=30.3,"Calendrier tardif","Calendrier précoce")</f>
        <v>Calendrier tardif</v>
      </c>
      <c r="K97" s="129" t="str">
        <f>IF(AND(I97="Faible fécondité",J97="Calendrier tardif"),"1",IF(AND(I97="Forte fécondité",J97="Calendrier tardif"),"4",IF(AND(J97="Calendrier tardif",I97="Dans la moyenne"),"3",IF(AND(J97="Calendrier précoce",I97="Faible fécondité"),"2",IF(AND(J97="Calendrier précoce",I97="Forte fécondité"),"5","3")))))</f>
        <v>4</v>
      </c>
    </row>
  </sheetData>
  <sortState xmlns:xlrd2="http://schemas.microsoft.com/office/spreadsheetml/2017/richdata2" ref="A2:K99">
    <sortCondition ref="B1:B99"/>
  </sortState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77" activePane="bottomRight" state="frozen"/>
      <selection activeCell="B5" sqref="B5"/>
      <selection pane="topRight" activeCell="B5" sqref="B5"/>
      <selection pane="bottomLeft" activeCell="B6" sqref="B6"/>
      <selection pane="bottomRight" activeCell="A2" sqref="A2:A97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6" width="9.109375" style="115"/>
    <col min="7" max="7" width="25.109375" style="115" customWidth="1"/>
    <col min="8" max="8" width="13.6640625" style="115" customWidth="1"/>
    <col min="9" max="9" width="9.109375" style="130"/>
    <col min="10" max="16384" width="9.109375" style="115"/>
  </cols>
  <sheetData>
    <row r="1" spans="1:9" x14ac:dyDescent="0.3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">
      <c r="A2" s="132" t="s">
        <v>230</v>
      </c>
      <c r="B2" s="120" t="s">
        <v>101</v>
      </c>
      <c r="C2" s="121">
        <v>1.83</v>
      </c>
      <c r="D2" s="122">
        <v>59.2</v>
      </c>
      <c r="E2" s="122">
        <v>30.3</v>
      </c>
      <c r="F2" s="124">
        <v>6806</v>
      </c>
      <c r="G2" s="115" t="str">
        <f t="shared" ref="G2:G33" si="0">IF(C2&gt;1.9,"Forte fécondité",IF(C2&gt;1.65,"Dans la moyenne","Faible fécondité"))</f>
        <v>Dans la moyenne</v>
      </c>
      <c r="H2" s="115" t="str">
        <f t="shared" ref="H2:H33" si="1">IF(E2&gt;30.3,"Calendrier tardif","Calendrier précoce")</f>
        <v>Calendrier précoce</v>
      </c>
      <c r="I2" s="129" t="str">
        <f t="shared" ref="I2:I33" si="2"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">
      <c r="A3" s="132" t="s">
        <v>231</v>
      </c>
      <c r="B3" s="120" t="s">
        <v>27</v>
      </c>
      <c r="C3" s="121">
        <v>1.9</v>
      </c>
      <c r="D3" s="122">
        <v>73.2</v>
      </c>
      <c r="E3" s="122">
        <v>29.2</v>
      </c>
      <c r="F3" s="124">
        <v>30145</v>
      </c>
      <c r="G3" s="115" t="str">
        <f t="shared" si="0"/>
        <v>Dans la moyenne</v>
      </c>
      <c r="H3" s="115" t="str">
        <f t="shared" si="1"/>
        <v>Calendrier précoce</v>
      </c>
      <c r="I3" s="129" t="str">
        <f t="shared" si="2"/>
        <v>3</v>
      </c>
    </row>
    <row r="4" spans="1:9" x14ac:dyDescent="0.3">
      <c r="A4" s="132" t="s">
        <v>232</v>
      </c>
      <c r="B4" s="120" t="s">
        <v>110</v>
      </c>
      <c r="C4" s="121">
        <v>1.73</v>
      </c>
      <c r="D4" s="122">
        <v>73.3</v>
      </c>
      <c r="E4" s="122">
        <v>29.7</v>
      </c>
      <c r="F4" s="124">
        <v>2754</v>
      </c>
      <c r="G4" s="115" t="str">
        <f t="shared" si="0"/>
        <v>Dans la moyenne</v>
      </c>
      <c r="H4" s="115" t="str">
        <f t="shared" si="1"/>
        <v>Calendrier précoce</v>
      </c>
      <c r="I4" s="129" t="str">
        <f t="shared" si="2"/>
        <v>3</v>
      </c>
    </row>
    <row r="5" spans="1:9" x14ac:dyDescent="0.3">
      <c r="A5" s="132" t="s">
        <v>233</v>
      </c>
      <c r="B5" s="120" t="s">
        <v>121</v>
      </c>
      <c r="C5" s="121">
        <v>1.75</v>
      </c>
      <c r="D5" s="122">
        <v>71.900000000000006</v>
      </c>
      <c r="E5" s="122">
        <v>30.1</v>
      </c>
      <c r="F5" s="124">
        <v>1329</v>
      </c>
      <c r="G5" s="115" t="str">
        <f t="shared" si="0"/>
        <v>Dans la moyenne</v>
      </c>
      <c r="H5" s="115" t="str">
        <f t="shared" si="1"/>
        <v>Calendrier précoce</v>
      </c>
      <c r="I5" s="129" t="str">
        <f t="shared" si="2"/>
        <v>3</v>
      </c>
    </row>
    <row r="6" spans="1:9" x14ac:dyDescent="0.3">
      <c r="A6" s="132" t="s">
        <v>235</v>
      </c>
      <c r="B6" s="120" t="s">
        <v>123</v>
      </c>
      <c r="C6" s="121">
        <v>1.82</v>
      </c>
      <c r="D6" s="122">
        <v>55.6</v>
      </c>
      <c r="E6" s="122">
        <v>31.2</v>
      </c>
      <c r="F6" s="124">
        <v>11216</v>
      </c>
      <c r="G6" s="115" t="str">
        <f t="shared" si="0"/>
        <v>Dans la moyenne</v>
      </c>
      <c r="H6" s="115" t="str">
        <f t="shared" si="1"/>
        <v>Calendrier tardif</v>
      </c>
      <c r="I6" s="129" t="str">
        <f t="shared" si="2"/>
        <v>3</v>
      </c>
    </row>
    <row r="7" spans="1:9" x14ac:dyDescent="0.3">
      <c r="A7" s="132" t="s">
        <v>238</v>
      </c>
      <c r="B7" s="120" t="s">
        <v>102</v>
      </c>
      <c r="C7" s="121">
        <v>1.82</v>
      </c>
      <c r="D7" s="122">
        <v>70</v>
      </c>
      <c r="E7" s="122">
        <v>30.1</v>
      </c>
      <c r="F7" s="124">
        <v>5187</v>
      </c>
      <c r="G7" s="115" t="str">
        <f t="shared" si="0"/>
        <v>Dans la moyenne</v>
      </c>
      <c r="H7" s="115" t="str">
        <f t="shared" si="1"/>
        <v>Calendrier précoce</v>
      </c>
      <c r="I7" s="129" t="str">
        <f t="shared" si="2"/>
        <v>3</v>
      </c>
    </row>
    <row r="8" spans="1:9" x14ac:dyDescent="0.3">
      <c r="A8" s="132" t="s">
        <v>236</v>
      </c>
      <c r="B8" s="120" t="s">
        <v>22</v>
      </c>
      <c r="C8" s="121">
        <v>1.79</v>
      </c>
      <c r="D8" s="122">
        <v>71</v>
      </c>
      <c r="E8" s="122">
        <v>29.1</v>
      </c>
      <c r="F8" s="124">
        <v>6819</v>
      </c>
      <c r="G8" s="115" t="str">
        <f t="shared" si="0"/>
        <v>Dans la moyenne</v>
      </c>
      <c r="H8" s="115" t="str">
        <f t="shared" si="1"/>
        <v>Calendrier précoce</v>
      </c>
      <c r="I8" s="129" t="str">
        <f t="shared" si="2"/>
        <v>3</v>
      </c>
    </row>
    <row r="9" spans="1:9" x14ac:dyDescent="0.3">
      <c r="A9" s="132" t="s">
        <v>237</v>
      </c>
      <c r="B9" s="120" t="s">
        <v>88</v>
      </c>
      <c r="C9" s="121">
        <v>1.69</v>
      </c>
      <c r="D9" s="122">
        <v>75.8</v>
      </c>
      <c r="E9" s="122">
        <v>30.2</v>
      </c>
      <c r="F9" s="124">
        <v>1196</v>
      </c>
      <c r="G9" s="115" t="str">
        <f t="shared" si="0"/>
        <v>Dans la moyenne</v>
      </c>
      <c r="H9" s="115" t="str">
        <f t="shared" si="1"/>
        <v>Calendrier précoce</v>
      </c>
      <c r="I9" s="129" t="str">
        <f t="shared" si="2"/>
        <v>3</v>
      </c>
    </row>
    <row r="10" spans="1:9" x14ac:dyDescent="0.3">
      <c r="A10" s="132">
        <v>10</v>
      </c>
      <c r="B10" s="120" t="s">
        <v>23</v>
      </c>
      <c r="C10" s="121">
        <v>1.8</v>
      </c>
      <c r="D10" s="122">
        <v>69.7</v>
      </c>
      <c r="E10" s="122">
        <v>29.6</v>
      </c>
      <c r="F10" s="124">
        <v>1512</v>
      </c>
      <c r="G10" s="115" t="str">
        <f t="shared" si="0"/>
        <v>Dans la moyenne</v>
      </c>
      <c r="H10" s="115" t="str">
        <f t="shared" si="1"/>
        <v>Calendrier précoce</v>
      </c>
      <c r="I10" s="129" t="str">
        <f t="shared" si="2"/>
        <v>3</v>
      </c>
    </row>
    <row r="11" spans="1:9" x14ac:dyDescent="0.3">
      <c r="A11" s="133">
        <v>11</v>
      </c>
      <c r="B11" s="120" t="s">
        <v>115</v>
      </c>
      <c r="C11" s="121">
        <v>1.82</v>
      </c>
      <c r="D11" s="122">
        <v>70.3</v>
      </c>
      <c r="E11" s="122">
        <v>29.9</v>
      </c>
      <c r="F11" s="124">
        <v>2178</v>
      </c>
      <c r="G11" s="115" t="str">
        <f t="shared" si="0"/>
        <v>Dans la moyenne</v>
      </c>
      <c r="H11" s="115" t="str">
        <f t="shared" si="1"/>
        <v>Calendrier précoce</v>
      </c>
      <c r="I11" s="129" t="str">
        <f t="shared" si="2"/>
        <v>3</v>
      </c>
    </row>
    <row r="12" spans="1:9" x14ac:dyDescent="0.3">
      <c r="A12" s="133">
        <f>A11+1</f>
        <v>12</v>
      </c>
      <c r="B12" s="120" t="s">
        <v>89</v>
      </c>
      <c r="C12" s="121">
        <v>1.76</v>
      </c>
      <c r="D12" s="122">
        <v>70.099999999999994</v>
      </c>
      <c r="E12" s="122">
        <v>30.2</v>
      </c>
      <c r="F12" s="124">
        <v>15825</v>
      </c>
      <c r="G12" s="115" t="str">
        <f t="shared" si="0"/>
        <v>Dans la moyenne</v>
      </c>
      <c r="H12" s="115" t="str">
        <f t="shared" si="1"/>
        <v>Calendrier précoce</v>
      </c>
      <c r="I12" s="129" t="str">
        <f t="shared" si="2"/>
        <v>3</v>
      </c>
    </row>
    <row r="13" spans="1:9" x14ac:dyDescent="0.3">
      <c r="A13" s="133">
        <v>67</v>
      </c>
      <c r="B13" s="120" t="s">
        <v>58</v>
      </c>
      <c r="C13" s="121">
        <v>1.6</v>
      </c>
      <c r="D13" s="122">
        <v>53.7</v>
      </c>
      <c r="E13" s="122">
        <v>31.1</v>
      </c>
      <c r="F13" s="124">
        <v>3088</v>
      </c>
      <c r="G13" s="115" t="str">
        <f t="shared" si="0"/>
        <v>Faible fécondité</v>
      </c>
      <c r="H13" s="115" t="str">
        <f t="shared" si="1"/>
        <v>Calendrier tardif</v>
      </c>
      <c r="I13" s="129" t="str">
        <f t="shared" si="2"/>
        <v>1</v>
      </c>
    </row>
    <row r="14" spans="1:9" x14ac:dyDescent="0.3">
      <c r="A14" s="133">
        <v>13</v>
      </c>
      <c r="B14" s="120" t="s">
        <v>124</v>
      </c>
      <c r="C14" s="121">
        <v>1.95</v>
      </c>
      <c r="D14" s="122">
        <v>60.6</v>
      </c>
      <c r="E14" s="122">
        <v>31.1</v>
      </c>
      <c r="F14" s="124">
        <v>24670</v>
      </c>
      <c r="G14" s="115" t="str">
        <f t="shared" si="0"/>
        <v>Forte fécondité</v>
      </c>
      <c r="H14" s="115" t="str">
        <f t="shared" si="1"/>
        <v>Calendrier tardif</v>
      </c>
      <c r="I14" s="129" t="str">
        <f t="shared" si="2"/>
        <v>4</v>
      </c>
    </row>
    <row r="15" spans="1:9" x14ac:dyDescent="0.3">
      <c r="A15" s="133">
        <v>14</v>
      </c>
      <c r="B15" s="120" t="s">
        <v>41</v>
      </c>
      <c r="C15" s="121">
        <v>1.66</v>
      </c>
      <c r="D15" s="122">
        <v>71.400000000000006</v>
      </c>
      <c r="E15" s="122">
        <v>30.7</v>
      </c>
      <c r="F15" s="124">
        <v>6181</v>
      </c>
      <c r="G15" s="115" t="str">
        <f t="shared" si="0"/>
        <v>Dans la moyenne</v>
      </c>
      <c r="H15" s="115" t="str">
        <f t="shared" si="1"/>
        <v>Calendrier tardif</v>
      </c>
      <c r="I15" s="129" t="str">
        <f t="shared" si="2"/>
        <v>3</v>
      </c>
    </row>
    <row r="16" spans="1:9" x14ac:dyDescent="0.3">
      <c r="A16" s="133">
        <f>A15+1</f>
        <v>15</v>
      </c>
      <c r="B16" s="120" t="s">
        <v>111</v>
      </c>
      <c r="C16" s="121">
        <v>1.66</v>
      </c>
      <c r="D16" s="122">
        <v>76.900000000000006</v>
      </c>
      <c r="E16" s="122">
        <v>29.9</v>
      </c>
      <c r="F16" s="124">
        <v>13791</v>
      </c>
      <c r="G16" s="115" t="str">
        <f t="shared" si="0"/>
        <v>Dans la moyenne</v>
      </c>
      <c r="H16" s="115" t="str">
        <f t="shared" si="1"/>
        <v>Calendrier précoce</v>
      </c>
      <c r="I16" s="129" t="str">
        <f t="shared" si="2"/>
        <v>3</v>
      </c>
    </row>
    <row r="17" spans="1:9" x14ac:dyDescent="0.3">
      <c r="A17" s="133">
        <f>A16+1</f>
        <v>16</v>
      </c>
      <c r="B17" s="120" t="s">
        <v>77</v>
      </c>
      <c r="C17" s="121">
        <v>1.71</v>
      </c>
      <c r="D17" s="122">
        <v>72.7</v>
      </c>
      <c r="E17" s="122">
        <v>29.7</v>
      </c>
      <c r="F17" s="124">
        <v>3012</v>
      </c>
      <c r="G17" s="115" t="str">
        <f t="shared" si="0"/>
        <v>Dans la moyenne</v>
      </c>
      <c r="H17" s="115" t="str">
        <f t="shared" si="1"/>
        <v>Calendrier précoce</v>
      </c>
      <c r="I17" s="129" t="str">
        <f t="shared" si="2"/>
        <v>3</v>
      </c>
    </row>
    <row r="18" spans="1:9" x14ac:dyDescent="0.3">
      <c r="A18" s="133">
        <f>A17+1</f>
        <v>17</v>
      </c>
      <c r="B18" s="120" t="s">
        <v>78</v>
      </c>
      <c r="C18" s="121">
        <v>1.63</v>
      </c>
      <c r="D18" s="122">
        <v>75</v>
      </c>
      <c r="E18" s="122">
        <v>30.2</v>
      </c>
      <c r="F18" s="124">
        <v>16970</v>
      </c>
      <c r="G18" s="115" t="str">
        <f t="shared" si="0"/>
        <v>Faible fécondité</v>
      </c>
      <c r="H18" s="115" t="str">
        <f t="shared" si="1"/>
        <v>Calendrier précoce</v>
      </c>
      <c r="I18" s="129" t="str">
        <f t="shared" si="2"/>
        <v>2</v>
      </c>
    </row>
    <row r="19" spans="1:9" x14ac:dyDescent="0.3">
      <c r="A19" s="133">
        <f>A18+1</f>
        <v>18</v>
      </c>
      <c r="B19" s="120" t="s">
        <v>34</v>
      </c>
      <c r="C19" s="121">
        <v>1.82</v>
      </c>
      <c r="D19" s="122">
        <v>71.8</v>
      </c>
      <c r="E19" s="122">
        <v>29.6</v>
      </c>
      <c r="F19" s="124">
        <v>2601</v>
      </c>
      <c r="G19" s="115" t="str">
        <f t="shared" si="0"/>
        <v>Dans la moyenne</v>
      </c>
      <c r="H19" s="115" t="str">
        <f t="shared" si="1"/>
        <v>Calendrier précoce</v>
      </c>
      <c r="I19" s="129" t="str">
        <f t="shared" si="2"/>
        <v>3</v>
      </c>
    </row>
    <row r="20" spans="1:9" x14ac:dyDescent="0.3">
      <c r="A20" s="133">
        <f>A19+1</f>
        <v>19</v>
      </c>
      <c r="B20" s="120" t="s">
        <v>97</v>
      </c>
      <c r="C20" s="121">
        <v>1.75</v>
      </c>
      <c r="D20" s="122">
        <v>72.7</v>
      </c>
      <c r="E20" s="122">
        <v>29.9</v>
      </c>
      <c r="F20" s="124">
        <v>3405</v>
      </c>
      <c r="G20" s="115" t="str">
        <f t="shared" si="0"/>
        <v>Dans la moyenne</v>
      </c>
      <c r="H20" s="115" t="str">
        <f t="shared" si="1"/>
        <v>Calendrier précoce</v>
      </c>
      <c r="I20" s="129" t="str">
        <f t="shared" si="2"/>
        <v>3</v>
      </c>
    </row>
    <row r="21" spans="1:9" x14ac:dyDescent="0.3">
      <c r="A21" s="132" t="s">
        <v>228</v>
      </c>
      <c r="B21" s="120" t="s">
        <v>128</v>
      </c>
      <c r="C21" s="121">
        <v>1.41</v>
      </c>
      <c r="D21" s="122">
        <v>62.5</v>
      </c>
      <c r="E21" s="122">
        <v>30.7</v>
      </c>
      <c r="F21" s="124">
        <v>1286</v>
      </c>
      <c r="G21" s="115" t="str">
        <f t="shared" si="0"/>
        <v>Faible fécondité</v>
      </c>
      <c r="H21" s="115" t="str">
        <f t="shared" si="1"/>
        <v>Calendrier tardif</v>
      </c>
      <c r="I21" s="129" t="str">
        <f t="shared" si="2"/>
        <v>1</v>
      </c>
    </row>
    <row r="22" spans="1:9" x14ac:dyDescent="0.3">
      <c r="A22" s="133">
        <v>21</v>
      </c>
      <c r="B22" s="120" t="s">
        <v>184</v>
      </c>
      <c r="C22" s="121">
        <v>1.63</v>
      </c>
      <c r="D22" s="122">
        <v>65.3</v>
      </c>
      <c r="E22" s="122">
        <v>31</v>
      </c>
      <c r="F22" s="124">
        <v>5165</v>
      </c>
      <c r="G22" s="115" t="str">
        <f t="shared" si="0"/>
        <v>Faible fécondité</v>
      </c>
      <c r="H22" s="115" t="str">
        <f t="shared" si="1"/>
        <v>Calendrier tardif</v>
      </c>
      <c r="I22" s="129" t="str">
        <f t="shared" si="2"/>
        <v>1</v>
      </c>
    </row>
    <row r="23" spans="1:9" x14ac:dyDescent="0.3">
      <c r="A23" s="133">
        <f>A22+1</f>
        <v>22</v>
      </c>
      <c r="B23" s="120" t="s">
        <v>72</v>
      </c>
      <c r="C23" s="121">
        <v>1.87</v>
      </c>
      <c r="D23" s="122">
        <v>75.2</v>
      </c>
      <c r="E23" s="122">
        <v>30.1</v>
      </c>
      <c r="F23" s="124">
        <v>5082</v>
      </c>
      <c r="G23" s="115" t="str">
        <f t="shared" si="0"/>
        <v>Dans la moyenne</v>
      </c>
      <c r="H23" s="115" t="str">
        <f t="shared" si="1"/>
        <v>Calendrier précoce</v>
      </c>
      <c r="I23" s="129" t="str">
        <f t="shared" si="2"/>
        <v>3</v>
      </c>
    </row>
    <row r="24" spans="1:9" x14ac:dyDescent="0.3">
      <c r="A24" s="133">
        <f>A23+1</f>
        <v>23</v>
      </c>
      <c r="B24" s="120" t="s">
        <v>98</v>
      </c>
      <c r="C24" s="121">
        <v>1.65</v>
      </c>
      <c r="D24" s="122">
        <v>76.8</v>
      </c>
      <c r="E24" s="122">
        <v>29.7</v>
      </c>
      <c r="F24" s="124">
        <v>2892</v>
      </c>
      <c r="G24" s="115" t="str">
        <f t="shared" si="0"/>
        <v>Faible fécondité</v>
      </c>
      <c r="H24" s="115" t="str">
        <f t="shared" si="1"/>
        <v>Calendrier précoce</v>
      </c>
      <c r="I24" s="129" t="str">
        <f t="shared" si="2"/>
        <v>2</v>
      </c>
    </row>
    <row r="25" spans="1:9" x14ac:dyDescent="0.3">
      <c r="A25" s="133">
        <v>79</v>
      </c>
      <c r="B25" s="120" t="s">
        <v>79</v>
      </c>
      <c r="C25" s="121">
        <v>1.77</v>
      </c>
      <c r="D25" s="122">
        <v>74.5</v>
      </c>
      <c r="E25" s="122">
        <v>29.6</v>
      </c>
      <c r="F25" s="124">
        <v>1864</v>
      </c>
      <c r="G25" s="115" t="str">
        <f t="shared" si="0"/>
        <v>Dans la moyenne</v>
      </c>
      <c r="H25" s="115" t="str">
        <f t="shared" si="1"/>
        <v>Calendrier précoce</v>
      </c>
      <c r="I25" s="129" t="str">
        <f t="shared" si="2"/>
        <v>3</v>
      </c>
    </row>
    <row r="26" spans="1:9" x14ac:dyDescent="0.3">
      <c r="A26" s="133">
        <v>24</v>
      </c>
      <c r="B26" s="120" t="s">
        <v>82</v>
      </c>
      <c r="C26" s="121">
        <v>1.71</v>
      </c>
      <c r="D26" s="122">
        <v>75.5</v>
      </c>
      <c r="E26" s="122">
        <v>29.7</v>
      </c>
      <c r="F26" s="124">
        <v>5950</v>
      </c>
      <c r="G26" s="115" t="str">
        <f t="shared" si="0"/>
        <v>Dans la moyenne</v>
      </c>
      <c r="H26" s="115" t="str">
        <f t="shared" si="1"/>
        <v>Calendrier précoce</v>
      </c>
      <c r="I26" s="129" t="str">
        <f t="shared" si="2"/>
        <v>3</v>
      </c>
    </row>
    <row r="27" spans="1:9" x14ac:dyDescent="0.3">
      <c r="A27" s="133">
        <f>A26+1</f>
        <v>25</v>
      </c>
      <c r="B27" s="120" t="s">
        <v>61</v>
      </c>
      <c r="C27" s="121">
        <v>1.73</v>
      </c>
      <c r="D27" s="122">
        <v>61.1</v>
      </c>
      <c r="E27" s="122">
        <v>30.5</v>
      </c>
      <c r="F27" s="124">
        <v>1482</v>
      </c>
      <c r="G27" s="115" t="str">
        <f t="shared" si="0"/>
        <v>Dans la moyenne</v>
      </c>
      <c r="H27" s="115" t="str">
        <f t="shared" si="1"/>
        <v>Calendrier tardif</v>
      </c>
      <c r="I27" s="129" t="str">
        <f t="shared" si="2"/>
        <v>3</v>
      </c>
    </row>
    <row r="28" spans="1:9" x14ac:dyDescent="0.3">
      <c r="A28" s="133">
        <f>A27+1</f>
        <v>26</v>
      </c>
      <c r="B28" s="120" t="s">
        <v>103</v>
      </c>
      <c r="C28" s="121">
        <v>1.87</v>
      </c>
      <c r="D28" s="122">
        <v>62</v>
      </c>
      <c r="E28" s="122">
        <v>30.3</v>
      </c>
      <c r="F28" s="124">
        <v>8050</v>
      </c>
      <c r="G28" s="115" t="str">
        <f t="shared" si="0"/>
        <v>Dans la moyenne</v>
      </c>
      <c r="H28" s="115" t="str">
        <f t="shared" si="1"/>
        <v>Calendrier précoce</v>
      </c>
      <c r="I28" s="129" t="str">
        <f t="shared" si="2"/>
        <v>3</v>
      </c>
    </row>
    <row r="29" spans="1:9" x14ac:dyDescent="0.3">
      <c r="A29" s="133">
        <v>91</v>
      </c>
      <c r="B29" s="120" t="s">
        <v>16</v>
      </c>
      <c r="C29" s="121">
        <v>2.16</v>
      </c>
      <c r="D29" s="122">
        <v>55.4</v>
      </c>
      <c r="E29" s="122">
        <v>31.1</v>
      </c>
      <c r="F29" s="124">
        <v>18370</v>
      </c>
      <c r="G29" s="115" t="str">
        <f t="shared" si="0"/>
        <v>Forte fécondité</v>
      </c>
      <c r="H29" s="115" t="str">
        <f t="shared" si="1"/>
        <v>Calendrier tardif</v>
      </c>
      <c r="I29" s="129" t="str">
        <f t="shared" si="2"/>
        <v>4</v>
      </c>
    </row>
    <row r="30" spans="1:9" x14ac:dyDescent="0.3">
      <c r="A30" s="133">
        <v>27</v>
      </c>
      <c r="B30" s="120" t="s">
        <v>31</v>
      </c>
      <c r="C30" s="121">
        <v>1.94</v>
      </c>
      <c r="D30" s="122">
        <v>69.900000000000006</v>
      </c>
      <c r="E30" s="122">
        <v>29.6</v>
      </c>
      <c r="F30" s="124">
        <v>13446</v>
      </c>
      <c r="G30" s="115" t="str">
        <f t="shared" si="0"/>
        <v>Forte fécondité</v>
      </c>
      <c r="H30" s="115" t="str">
        <f t="shared" si="1"/>
        <v>Calendrier précoce</v>
      </c>
      <c r="I30" s="129" t="str">
        <f t="shared" si="2"/>
        <v>5</v>
      </c>
    </row>
    <row r="31" spans="1:9" x14ac:dyDescent="0.3">
      <c r="A31" s="133">
        <f>A30+1</f>
        <v>28</v>
      </c>
      <c r="B31" s="120" t="s">
        <v>35</v>
      </c>
      <c r="C31" s="121">
        <v>1.95</v>
      </c>
      <c r="D31" s="122">
        <v>62.6</v>
      </c>
      <c r="E31" s="122">
        <v>30.3</v>
      </c>
      <c r="F31" s="124">
        <v>4439</v>
      </c>
      <c r="G31" s="115" t="str">
        <f t="shared" si="0"/>
        <v>Forte fécondité</v>
      </c>
      <c r="H31" s="115" t="str">
        <f t="shared" si="1"/>
        <v>Calendrier précoce</v>
      </c>
      <c r="I31" s="129" t="str">
        <f t="shared" si="2"/>
        <v>5</v>
      </c>
    </row>
    <row r="32" spans="1:9" x14ac:dyDescent="0.3">
      <c r="A32" s="133">
        <f>A31+1</f>
        <v>29</v>
      </c>
      <c r="B32" s="120" t="s">
        <v>73</v>
      </c>
      <c r="C32" s="121">
        <v>1.7</v>
      </c>
      <c r="D32" s="122">
        <v>73.400000000000006</v>
      </c>
      <c r="E32" s="122">
        <v>30.7</v>
      </c>
      <c r="F32" s="124">
        <v>7885</v>
      </c>
      <c r="G32" s="115" t="str">
        <f t="shared" si="0"/>
        <v>Dans la moyenne</v>
      </c>
      <c r="H32" s="115" t="str">
        <f t="shared" si="1"/>
        <v>Calendrier tardif</v>
      </c>
      <c r="I32" s="129" t="str">
        <f t="shared" si="2"/>
        <v>3</v>
      </c>
    </row>
    <row r="33" spans="1:9" x14ac:dyDescent="0.3">
      <c r="A33" s="133">
        <f>A32+1</f>
        <v>30</v>
      </c>
      <c r="B33" s="120" t="s">
        <v>116</v>
      </c>
      <c r="C33" s="121">
        <v>1.92</v>
      </c>
      <c r="D33" s="122">
        <v>63.3</v>
      </c>
      <c r="E33" s="122">
        <v>30.3</v>
      </c>
      <c r="F33" s="124">
        <v>1409</v>
      </c>
      <c r="G33" s="115" t="str">
        <f t="shared" si="0"/>
        <v>Forte fécondité</v>
      </c>
      <c r="H33" s="115" t="str">
        <f t="shared" si="1"/>
        <v>Calendrier précoce</v>
      </c>
      <c r="I33" s="129" t="str">
        <f t="shared" si="2"/>
        <v>5</v>
      </c>
    </row>
    <row r="34" spans="1:9" x14ac:dyDescent="0.3">
      <c r="A34" s="133">
        <v>32</v>
      </c>
      <c r="B34" s="120" t="s">
        <v>91</v>
      </c>
      <c r="C34" s="121">
        <v>1.72</v>
      </c>
      <c r="D34" s="122">
        <v>71.5</v>
      </c>
      <c r="E34" s="122">
        <v>30.4</v>
      </c>
      <c r="F34" s="124">
        <v>1897</v>
      </c>
      <c r="G34" s="115" t="str">
        <f t="shared" ref="G34:G65" si="3">IF(C34&gt;1.9,"Forte fécondité",IF(C34&gt;1.65,"Dans la moyenne","Faible fécondité"))</f>
        <v>Dans la moyenne</v>
      </c>
      <c r="H34" s="115" t="str">
        <f t="shared" ref="H34:H65" si="4">IF(E34&gt;30.3,"Calendrier tardif","Calendrier précoce")</f>
        <v>Calendrier tardif</v>
      </c>
      <c r="I34" s="129" t="str">
        <f t="shared" ref="I34:I65" si="5">IF(AND(G34="Faible fécondité",H34="Calendrier tardif"),"1",IF(AND(G34="Forte fécondité",H34="Calendrier tardif"),"4",IF(AND(H34="Calendrier tardif",G34="Dans la moyenne"),"3",IF(AND(H34="Calendrier précoce",G34="Faible fécondité"),"2",IF(AND(H34="Calendrier précoce",G34="Forte fécondité"),"5","3")))))</f>
        <v>3</v>
      </c>
    </row>
    <row r="35" spans="1:9" x14ac:dyDescent="0.3">
      <c r="A35" s="133">
        <f>A34+1</f>
        <v>33</v>
      </c>
      <c r="B35" s="120" t="s">
        <v>83</v>
      </c>
      <c r="C35" s="121">
        <v>1.6</v>
      </c>
      <c r="D35" s="122">
        <v>66.2</v>
      </c>
      <c r="E35" s="122">
        <v>31.4</v>
      </c>
      <c r="F35" s="124">
        <v>2931</v>
      </c>
      <c r="G35" s="115" t="str">
        <f t="shared" si="3"/>
        <v>Faible fécondité</v>
      </c>
      <c r="H35" s="115" t="str">
        <f t="shared" si="4"/>
        <v>Calendrier tardif</v>
      </c>
      <c r="I35" s="129" t="str">
        <f t="shared" si="5"/>
        <v>1</v>
      </c>
    </row>
    <row r="36" spans="1:9" x14ac:dyDescent="0.3">
      <c r="A36" s="132" t="s">
        <v>229</v>
      </c>
      <c r="B36" s="120" t="s">
        <v>129</v>
      </c>
      <c r="C36" s="121">
        <v>1.3</v>
      </c>
      <c r="D36" s="122">
        <v>59.7</v>
      </c>
      <c r="E36" s="122">
        <v>31.2</v>
      </c>
      <c r="F36" s="124">
        <v>1401</v>
      </c>
      <c r="G36" s="115" t="str">
        <f t="shared" si="3"/>
        <v>Faible fécondité</v>
      </c>
      <c r="H36" s="115" t="str">
        <f t="shared" si="4"/>
        <v>Calendrier tardif</v>
      </c>
      <c r="I36" s="129" t="str">
        <f t="shared" si="5"/>
        <v>1</v>
      </c>
    </row>
    <row r="37" spans="1:9" x14ac:dyDescent="0.3">
      <c r="A37" s="132">
        <v>31</v>
      </c>
      <c r="B37" s="120" t="s">
        <v>90</v>
      </c>
      <c r="C37" s="121">
        <v>1.58</v>
      </c>
      <c r="D37" s="122">
        <v>62</v>
      </c>
      <c r="E37" s="122">
        <v>31.8</v>
      </c>
      <c r="F37" s="124">
        <v>1229</v>
      </c>
      <c r="G37" s="115" t="str">
        <f t="shared" si="3"/>
        <v>Faible fécondité</v>
      </c>
      <c r="H37" s="115" t="str">
        <f t="shared" si="4"/>
        <v>Calendrier tardif</v>
      </c>
      <c r="I37" s="129" t="str">
        <f t="shared" si="5"/>
        <v>1</v>
      </c>
    </row>
    <row r="38" spans="1:9" x14ac:dyDescent="0.3">
      <c r="A38" s="133">
        <v>43</v>
      </c>
      <c r="B38" s="120" t="s">
        <v>112</v>
      </c>
      <c r="C38" s="121">
        <v>1.81</v>
      </c>
      <c r="D38" s="122">
        <v>71.900000000000006</v>
      </c>
      <c r="E38" s="122">
        <v>30.1</v>
      </c>
      <c r="F38" s="124">
        <v>9680</v>
      </c>
      <c r="G38" s="115" t="str">
        <f t="shared" si="3"/>
        <v>Dans la moyenne</v>
      </c>
      <c r="H38" s="115" t="str">
        <f t="shared" si="4"/>
        <v>Calendrier précoce</v>
      </c>
      <c r="I38" s="129" t="str">
        <f t="shared" si="5"/>
        <v>3</v>
      </c>
    </row>
    <row r="39" spans="1:9" x14ac:dyDescent="0.3">
      <c r="A39" s="133">
        <v>52</v>
      </c>
      <c r="B39" s="120" t="s">
        <v>25</v>
      </c>
      <c r="C39" s="121">
        <v>1.7</v>
      </c>
      <c r="D39" s="122">
        <v>73.599999999999994</v>
      </c>
      <c r="E39" s="122">
        <v>29.1</v>
      </c>
      <c r="F39" s="124">
        <v>2998</v>
      </c>
      <c r="G39" s="115" t="str">
        <f t="shared" si="3"/>
        <v>Dans la moyenne</v>
      </c>
      <c r="H39" s="115" t="str">
        <f t="shared" si="4"/>
        <v>Calendrier précoce</v>
      </c>
      <c r="I39" s="129" t="str">
        <f t="shared" si="5"/>
        <v>3</v>
      </c>
    </row>
    <row r="40" spans="1:9" x14ac:dyDescent="0.3">
      <c r="A40" s="132" t="s">
        <v>234</v>
      </c>
      <c r="B40" s="120" t="s">
        <v>122</v>
      </c>
      <c r="C40" s="121">
        <v>1.71</v>
      </c>
      <c r="D40" s="122">
        <v>73.099999999999994</v>
      </c>
      <c r="E40" s="122">
        <v>30.6</v>
      </c>
      <c r="F40" s="124">
        <v>1157</v>
      </c>
      <c r="G40" s="115" t="str">
        <f t="shared" si="3"/>
        <v>Dans la moyenne</v>
      </c>
      <c r="H40" s="115" t="str">
        <f t="shared" si="4"/>
        <v>Calendrier tardif</v>
      </c>
      <c r="I40" s="129" t="str">
        <f t="shared" si="5"/>
        <v>3</v>
      </c>
    </row>
    <row r="41" spans="1:9" x14ac:dyDescent="0.3">
      <c r="A41" s="133">
        <v>70</v>
      </c>
      <c r="B41" s="120" t="s">
        <v>63</v>
      </c>
      <c r="C41" s="121">
        <v>1.76</v>
      </c>
      <c r="D41" s="122">
        <v>67.5</v>
      </c>
      <c r="E41" s="122">
        <v>29.6</v>
      </c>
      <c r="F41" s="124">
        <v>5671</v>
      </c>
      <c r="G41" s="115" t="str">
        <f t="shared" si="3"/>
        <v>Dans la moyenne</v>
      </c>
      <c r="H41" s="115" t="str">
        <f t="shared" si="4"/>
        <v>Calendrier précoce</v>
      </c>
      <c r="I41" s="129" t="str">
        <f t="shared" si="5"/>
        <v>3</v>
      </c>
    </row>
    <row r="42" spans="1:9" x14ac:dyDescent="0.3">
      <c r="A42" s="133">
        <v>74</v>
      </c>
      <c r="B42" s="120" t="s">
        <v>108</v>
      </c>
      <c r="C42" s="121">
        <v>1.78</v>
      </c>
      <c r="D42" s="122">
        <v>57.3</v>
      </c>
      <c r="E42" s="122">
        <v>30.9</v>
      </c>
      <c r="F42" s="124">
        <v>6175</v>
      </c>
      <c r="G42" s="115" t="str">
        <f t="shared" si="3"/>
        <v>Dans la moyenne</v>
      </c>
      <c r="H42" s="115" t="str">
        <f t="shared" si="4"/>
        <v>Calendrier tardif</v>
      </c>
      <c r="I42" s="129" t="str">
        <f t="shared" si="5"/>
        <v>3</v>
      </c>
    </row>
    <row r="43" spans="1:9" x14ac:dyDescent="0.3">
      <c r="A43" s="133">
        <v>65</v>
      </c>
      <c r="B43" s="120" t="s">
        <v>93</v>
      </c>
      <c r="C43" s="121">
        <v>1.75</v>
      </c>
      <c r="D43" s="122">
        <v>72.3</v>
      </c>
      <c r="E43" s="122">
        <v>30.4</v>
      </c>
      <c r="F43" s="124">
        <v>7377</v>
      </c>
      <c r="G43" s="115" t="str">
        <f t="shared" si="3"/>
        <v>Dans la moyenne</v>
      </c>
      <c r="H43" s="115" t="str">
        <f t="shared" si="4"/>
        <v>Calendrier tardif</v>
      </c>
      <c r="I43" s="129" t="str">
        <f t="shared" si="5"/>
        <v>3</v>
      </c>
    </row>
    <row r="44" spans="1:9" x14ac:dyDescent="0.3">
      <c r="A44" s="133">
        <v>87</v>
      </c>
      <c r="B44" s="120" t="s">
        <v>99</v>
      </c>
      <c r="C44" s="121">
        <v>1.65</v>
      </c>
      <c r="D44" s="122">
        <v>71.099999999999994</v>
      </c>
      <c r="E44" s="122">
        <v>30.5</v>
      </c>
      <c r="F44" s="124">
        <v>3288</v>
      </c>
      <c r="G44" s="115" t="str">
        <f t="shared" si="3"/>
        <v>Faible fécondité</v>
      </c>
      <c r="H44" s="115" t="str">
        <f t="shared" si="4"/>
        <v>Calendrier tardif</v>
      </c>
      <c r="I44" s="129" t="str">
        <f t="shared" si="5"/>
        <v>1</v>
      </c>
    </row>
    <row r="45" spans="1:9" x14ac:dyDescent="0.3">
      <c r="A45" s="133">
        <v>68</v>
      </c>
      <c r="B45" s="120" t="s">
        <v>59</v>
      </c>
      <c r="C45" s="121">
        <v>1.73</v>
      </c>
      <c r="D45" s="122">
        <v>53.1</v>
      </c>
      <c r="E45" s="122">
        <v>30.4</v>
      </c>
      <c r="F45" s="124">
        <v>5843</v>
      </c>
      <c r="G45" s="115" t="str">
        <f t="shared" si="3"/>
        <v>Dans la moyenne</v>
      </c>
      <c r="H45" s="115" t="str">
        <f t="shared" si="4"/>
        <v>Calendrier tardif</v>
      </c>
      <c r="I45" s="129" t="str">
        <f t="shared" si="5"/>
        <v>3</v>
      </c>
    </row>
    <row r="46" spans="1:9" x14ac:dyDescent="0.3">
      <c r="A46" s="133">
        <v>92</v>
      </c>
      <c r="B46" s="120" t="s">
        <v>17</v>
      </c>
      <c r="C46" s="121">
        <v>1.74</v>
      </c>
      <c r="D46" s="122">
        <v>41.1</v>
      </c>
      <c r="E46" s="122">
        <v>32.799999999999997</v>
      </c>
      <c r="F46" s="124">
        <v>21439</v>
      </c>
      <c r="G46" s="115" t="str">
        <f t="shared" si="3"/>
        <v>Dans la moyenne</v>
      </c>
      <c r="H46" s="115" t="str">
        <f t="shared" si="4"/>
        <v>Calendrier tardif</v>
      </c>
      <c r="I46" s="129" t="str">
        <f t="shared" si="5"/>
        <v>3</v>
      </c>
    </row>
    <row r="47" spans="1:9" x14ac:dyDescent="0.3">
      <c r="A47" s="133">
        <v>34</v>
      </c>
      <c r="B47" s="120" t="s">
        <v>117</v>
      </c>
      <c r="C47" s="121">
        <v>1.68</v>
      </c>
      <c r="D47" s="122">
        <v>61.9</v>
      </c>
      <c r="E47" s="122">
        <v>31.3</v>
      </c>
      <c r="F47" s="124">
        <v>3213</v>
      </c>
      <c r="G47" s="115" t="str">
        <f t="shared" si="3"/>
        <v>Dans la moyenne</v>
      </c>
      <c r="H47" s="115" t="str">
        <f t="shared" si="4"/>
        <v>Calendrier tardif</v>
      </c>
      <c r="I47" s="129" t="str">
        <f t="shared" si="5"/>
        <v>3</v>
      </c>
    </row>
    <row r="48" spans="1:9" x14ac:dyDescent="0.3">
      <c r="A48" s="133">
        <v>35</v>
      </c>
      <c r="B48" s="120" t="s">
        <v>74</v>
      </c>
      <c r="C48" s="121">
        <v>1.7</v>
      </c>
      <c r="D48" s="122">
        <v>69</v>
      </c>
      <c r="E48" s="122">
        <v>31.2</v>
      </c>
      <c r="F48" s="124">
        <v>11548</v>
      </c>
      <c r="G48" s="115" t="str">
        <f t="shared" si="3"/>
        <v>Dans la moyenne</v>
      </c>
      <c r="H48" s="115" t="str">
        <f t="shared" si="4"/>
        <v>Calendrier tardif</v>
      </c>
      <c r="I48" s="129" t="str">
        <f t="shared" si="5"/>
        <v>3</v>
      </c>
    </row>
    <row r="49" spans="1:9" x14ac:dyDescent="0.3">
      <c r="A49" s="133">
        <v>36</v>
      </c>
      <c r="B49" s="120" t="s">
        <v>36</v>
      </c>
      <c r="C49" s="121">
        <v>1.79</v>
      </c>
      <c r="D49" s="122">
        <v>76.099999999999994</v>
      </c>
      <c r="E49" s="122">
        <v>29.8</v>
      </c>
      <c r="F49" s="124">
        <v>1727</v>
      </c>
      <c r="G49" s="115" t="str">
        <f t="shared" si="3"/>
        <v>Dans la moyenne</v>
      </c>
      <c r="H49" s="115" t="str">
        <f t="shared" si="4"/>
        <v>Calendrier précoce</v>
      </c>
      <c r="I49" s="129" t="str">
        <f t="shared" si="5"/>
        <v>3</v>
      </c>
    </row>
    <row r="50" spans="1:9" x14ac:dyDescent="0.3">
      <c r="A50" s="133">
        <v>37</v>
      </c>
      <c r="B50" s="120" t="s">
        <v>37</v>
      </c>
      <c r="C50" s="121">
        <v>1.7</v>
      </c>
      <c r="D50" s="122">
        <v>66</v>
      </c>
      <c r="E50" s="122">
        <v>31</v>
      </c>
      <c r="F50" s="124">
        <v>6020</v>
      </c>
      <c r="G50" s="115" t="str">
        <f t="shared" si="3"/>
        <v>Dans la moyenne</v>
      </c>
      <c r="H50" s="115" t="str">
        <f t="shared" si="4"/>
        <v>Calendrier tardif</v>
      </c>
      <c r="I50" s="129" t="str">
        <f t="shared" si="5"/>
        <v>3</v>
      </c>
    </row>
    <row r="51" spans="1:9" x14ac:dyDescent="0.3">
      <c r="A51" s="133">
        <v>38</v>
      </c>
      <c r="B51" s="120" t="s">
        <v>104</v>
      </c>
      <c r="C51" s="121">
        <v>1.83</v>
      </c>
      <c r="D51" s="122">
        <v>58.3</v>
      </c>
      <c r="E51" s="122">
        <v>30.8</v>
      </c>
      <c r="F51" s="124">
        <v>24241</v>
      </c>
      <c r="G51" s="115" t="str">
        <f t="shared" si="3"/>
        <v>Dans la moyenne</v>
      </c>
      <c r="H51" s="115" t="str">
        <f t="shared" si="4"/>
        <v>Calendrier tardif</v>
      </c>
      <c r="I51" s="129" t="str">
        <f t="shared" si="5"/>
        <v>3</v>
      </c>
    </row>
    <row r="52" spans="1:9" x14ac:dyDescent="0.3">
      <c r="A52" s="133">
        <v>39</v>
      </c>
      <c r="B52" s="120" t="s">
        <v>62</v>
      </c>
      <c r="C52" s="121">
        <v>1.79</v>
      </c>
      <c r="D52" s="122">
        <v>68.599999999999994</v>
      </c>
      <c r="E52" s="122">
        <v>30</v>
      </c>
      <c r="F52" s="124">
        <v>4655</v>
      </c>
      <c r="G52" s="115" t="str">
        <f t="shared" si="3"/>
        <v>Dans la moyenne</v>
      </c>
      <c r="H52" s="115" t="str">
        <f t="shared" si="4"/>
        <v>Calendrier précoce</v>
      </c>
      <c r="I52" s="129" t="str">
        <f t="shared" si="5"/>
        <v>3</v>
      </c>
    </row>
    <row r="53" spans="1:9" x14ac:dyDescent="0.3">
      <c r="A53" s="133">
        <v>40</v>
      </c>
      <c r="B53" s="120" t="s">
        <v>84</v>
      </c>
      <c r="C53" s="121">
        <v>1.73</v>
      </c>
      <c r="D53" s="122">
        <v>74.5</v>
      </c>
      <c r="E53" s="122">
        <v>30.2</v>
      </c>
      <c r="F53" s="124">
        <v>4941</v>
      </c>
      <c r="G53" s="115" t="str">
        <f t="shared" si="3"/>
        <v>Dans la moyenne</v>
      </c>
      <c r="H53" s="115" t="str">
        <f t="shared" si="4"/>
        <v>Calendrier précoce</v>
      </c>
      <c r="I53" s="129" t="str">
        <f t="shared" si="5"/>
        <v>3</v>
      </c>
    </row>
    <row r="54" spans="1:9" x14ac:dyDescent="0.3">
      <c r="A54" s="133">
        <v>42</v>
      </c>
      <c r="B54" s="120" t="s">
        <v>105</v>
      </c>
      <c r="C54" s="121">
        <v>1.94</v>
      </c>
      <c r="D54" s="122">
        <v>58.1</v>
      </c>
      <c r="E54" s="122">
        <v>30.3</v>
      </c>
      <c r="F54" s="124">
        <v>4273</v>
      </c>
      <c r="G54" s="115" t="str">
        <f t="shared" si="3"/>
        <v>Forte fécondité</v>
      </c>
      <c r="H54" s="115" t="str">
        <f t="shared" si="4"/>
        <v>Calendrier précoce</v>
      </c>
      <c r="I54" s="129" t="str">
        <f t="shared" si="5"/>
        <v>5</v>
      </c>
    </row>
    <row r="55" spans="1:9" x14ac:dyDescent="0.3">
      <c r="A55" s="133">
        <v>44</v>
      </c>
      <c r="B55" s="120" t="s">
        <v>66</v>
      </c>
      <c r="C55" s="121">
        <v>1.8</v>
      </c>
      <c r="D55" s="122">
        <v>66.400000000000006</v>
      </c>
      <c r="E55" s="122">
        <v>31.1</v>
      </c>
      <c r="F55" s="124">
        <v>16159</v>
      </c>
      <c r="G55" s="115" t="str">
        <f t="shared" si="3"/>
        <v>Dans la moyenne</v>
      </c>
      <c r="H55" s="115" t="str">
        <f t="shared" si="4"/>
        <v>Calendrier tardif</v>
      </c>
      <c r="I55" s="129" t="str">
        <f t="shared" si="5"/>
        <v>3</v>
      </c>
    </row>
    <row r="56" spans="1:9" x14ac:dyDescent="0.3">
      <c r="A56" s="133">
        <v>45</v>
      </c>
      <c r="B56" s="120" t="s">
        <v>39</v>
      </c>
      <c r="C56" s="121">
        <v>1.95</v>
      </c>
      <c r="D56" s="122">
        <v>62.1</v>
      </c>
      <c r="E56" s="122">
        <v>30.4</v>
      </c>
      <c r="F56" s="124">
        <v>7615</v>
      </c>
      <c r="G56" s="115" t="str">
        <f t="shared" si="3"/>
        <v>Forte fécondité</v>
      </c>
      <c r="H56" s="115" t="str">
        <f t="shared" si="4"/>
        <v>Calendrier tardif</v>
      </c>
      <c r="I56" s="129" t="str">
        <f t="shared" si="5"/>
        <v>4</v>
      </c>
    </row>
    <row r="57" spans="1:9" x14ac:dyDescent="0.3">
      <c r="A57" s="133">
        <v>41</v>
      </c>
      <c r="B57" s="120" t="s">
        <v>38</v>
      </c>
      <c r="C57" s="121">
        <v>1.89</v>
      </c>
      <c r="D57" s="122">
        <v>67.099999999999994</v>
      </c>
      <c r="E57" s="122">
        <v>29.6</v>
      </c>
      <c r="F57" s="124">
        <v>2935</v>
      </c>
      <c r="G57" s="115" t="str">
        <f t="shared" si="3"/>
        <v>Dans la moyenne</v>
      </c>
      <c r="H57" s="115" t="str">
        <f t="shared" si="4"/>
        <v>Calendrier précoce</v>
      </c>
      <c r="I57" s="129" t="str">
        <f t="shared" si="5"/>
        <v>3</v>
      </c>
    </row>
    <row r="58" spans="1:9" x14ac:dyDescent="0.3">
      <c r="A58" s="133">
        <v>46</v>
      </c>
      <c r="B58" s="120" t="s">
        <v>92</v>
      </c>
      <c r="C58" s="121">
        <v>1.69</v>
      </c>
      <c r="D58" s="122">
        <v>77.099999999999994</v>
      </c>
      <c r="E58" s="122">
        <v>30.4</v>
      </c>
      <c r="F58" s="124">
        <v>2449</v>
      </c>
      <c r="G58" s="115" t="str">
        <f t="shared" si="3"/>
        <v>Dans la moyenne</v>
      </c>
      <c r="H58" s="115" t="str">
        <f t="shared" si="4"/>
        <v>Calendrier tardif</v>
      </c>
      <c r="I58" s="129" t="str">
        <f t="shared" si="5"/>
        <v>3</v>
      </c>
    </row>
    <row r="59" spans="1:9" x14ac:dyDescent="0.3">
      <c r="A59" s="133">
        <v>47</v>
      </c>
      <c r="B59" s="120" t="s">
        <v>85</v>
      </c>
      <c r="C59" s="121">
        <v>1.83</v>
      </c>
      <c r="D59" s="122">
        <v>68</v>
      </c>
      <c r="E59" s="122">
        <v>30.1</v>
      </c>
      <c r="F59" s="124">
        <v>3146</v>
      </c>
      <c r="G59" s="115" t="str">
        <f t="shared" si="3"/>
        <v>Dans la moyenne</v>
      </c>
      <c r="H59" s="115" t="str">
        <f t="shared" si="4"/>
        <v>Calendrier précoce</v>
      </c>
      <c r="I59" s="129" t="str">
        <f t="shared" si="5"/>
        <v>3</v>
      </c>
    </row>
    <row r="60" spans="1:9" x14ac:dyDescent="0.3">
      <c r="A60" s="133">
        <v>48</v>
      </c>
      <c r="B60" s="120" t="s">
        <v>118</v>
      </c>
      <c r="C60" s="121">
        <v>1.46</v>
      </c>
      <c r="D60" s="122">
        <v>74.900000000000006</v>
      </c>
      <c r="E60" s="122">
        <v>30.4</v>
      </c>
      <c r="F60" s="124">
        <v>3237</v>
      </c>
      <c r="G60" s="115" t="str">
        <f t="shared" si="3"/>
        <v>Faible fécondité</v>
      </c>
      <c r="H60" s="115" t="str">
        <f t="shared" si="4"/>
        <v>Calendrier tardif</v>
      </c>
      <c r="I60" s="129" t="str">
        <f t="shared" si="5"/>
        <v>1</v>
      </c>
    </row>
    <row r="61" spans="1:9" x14ac:dyDescent="0.3">
      <c r="A61" s="133">
        <v>49</v>
      </c>
      <c r="B61" s="120" t="s">
        <v>67</v>
      </c>
      <c r="C61" s="121">
        <v>1.81</v>
      </c>
      <c r="D61" s="122">
        <v>69.099999999999994</v>
      </c>
      <c r="E61" s="122">
        <v>30.5</v>
      </c>
      <c r="F61" s="124">
        <v>8384</v>
      </c>
      <c r="G61" s="115" t="str">
        <f t="shared" si="3"/>
        <v>Dans la moyenne</v>
      </c>
      <c r="H61" s="115" t="str">
        <f t="shared" si="4"/>
        <v>Calendrier tardif</v>
      </c>
      <c r="I61" s="129" t="str">
        <f t="shared" si="5"/>
        <v>3</v>
      </c>
    </row>
    <row r="62" spans="1:9" x14ac:dyDescent="0.3">
      <c r="A62" s="133">
        <v>50</v>
      </c>
      <c r="B62" s="120" t="s">
        <v>42</v>
      </c>
      <c r="C62" s="121">
        <v>1.79</v>
      </c>
      <c r="D62" s="122">
        <v>74.099999999999994</v>
      </c>
      <c r="E62" s="122">
        <v>29.7</v>
      </c>
      <c r="F62" s="124">
        <v>6552</v>
      </c>
      <c r="G62" s="115" t="str">
        <f t="shared" si="3"/>
        <v>Dans la moyenne</v>
      </c>
      <c r="H62" s="115" t="str">
        <f t="shared" si="4"/>
        <v>Calendrier précoce</v>
      </c>
      <c r="I62" s="129" t="str">
        <f t="shared" si="5"/>
        <v>3</v>
      </c>
    </row>
    <row r="63" spans="1:9" x14ac:dyDescent="0.3">
      <c r="A63" s="133">
        <v>51</v>
      </c>
      <c r="B63" s="120" t="s">
        <v>24</v>
      </c>
      <c r="C63" s="121">
        <v>1.7</v>
      </c>
      <c r="D63" s="122">
        <v>67.2</v>
      </c>
      <c r="E63" s="122">
        <v>30.4</v>
      </c>
      <c r="F63" s="124">
        <v>9697</v>
      </c>
      <c r="G63" s="115" t="str">
        <f t="shared" si="3"/>
        <v>Dans la moyenne</v>
      </c>
      <c r="H63" s="115" t="str">
        <f t="shared" si="4"/>
        <v>Calendrier tardif</v>
      </c>
      <c r="I63" s="129" t="str">
        <f t="shared" si="5"/>
        <v>3</v>
      </c>
    </row>
    <row r="64" spans="1:9" x14ac:dyDescent="0.3">
      <c r="A64" s="133">
        <v>53</v>
      </c>
      <c r="B64" s="120" t="s">
        <v>68</v>
      </c>
      <c r="C64" s="121">
        <v>1.98</v>
      </c>
      <c r="D64" s="122">
        <v>73.3</v>
      </c>
      <c r="E64" s="122">
        <v>29.6</v>
      </c>
      <c r="F64" s="124">
        <v>2968</v>
      </c>
      <c r="G64" s="115" t="str">
        <f t="shared" si="3"/>
        <v>Forte fécondité</v>
      </c>
      <c r="H64" s="115" t="str">
        <f t="shared" si="4"/>
        <v>Calendrier précoce</v>
      </c>
      <c r="I64" s="129" t="str">
        <f t="shared" si="5"/>
        <v>5</v>
      </c>
    </row>
    <row r="65" spans="1:9" x14ac:dyDescent="0.3">
      <c r="A65" s="133">
        <v>54</v>
      </c>
      <c r="B65" s="120" t="s">
        <v>53</v>
      </c>
      <c r="C65" s="121">
        <v>1.51</v>
      </c>
      <c r="D65" s="122">
        <v>64.3</v>
      </c>
      <c r="E65" s="122">
        <v>30.7</v>
      </c>
      <c r="F65" s="124">
        <v>11797</v>
      </c>
      <c r="G65" s="115" t="str">
        <f t="shared" si="3"/>
        <v>Faible fécondité</v>
      </c>
      <c r="H65" s="115" t="str">
        <f t="shared" si="4"/>
        <v>Calendrier tardif</v>
      </c>
      <c r="I65" s="129" t="str">
        <f t="shared" si="5"/>
        <v>1</v>
      </c>
    </row>
    <row r="66" spans="1:9" x14ac:dyDescent="0.3">
      <c r="A66" s="133">
        <v>55</v>
      </c>
      <c r="B66" s="120" t="s">
        <v>54</v>
      </c>
      <c r="C66" s="121">
        <v>1.71</v>
      </c>
      <c r="D66" s="122">
        <v>74.3</v>
      </c>
      <c r="E66" s="122">
        <v>29.1</v>
      </c>
      <c r="F66" s="124">
        <v>7536</v>
      </c>
      <c r="G66" s="115" t="str">
        <f t="shared" ref="G66:G97" si="6">IF(C66&gt;1.9,"Forte fécondité",IF(C66&gt;1.65,"Dans la moyenne","Faible fécondité"))</f>
        <v>Dans la moyenne</v>
      </c>
      <c r="H66" s="115" t="str">
        <f t="shared" ref="H66:H97" si="7">IF(E66&gt;30.3,"Calendrier tardif","Calendrier précoce")</f>
        <v>Calendrier précoce</v>
      </c>
      <c r="I66" s="129" t="str">
        <f t="shared" ref="I66:I97" si="8">IF(AND(G66="Faible fécondité",H66="Calendrier tardif"),"1",IF(AND(G66="Forte fécondité",H66="Calendrier tardif"),"4",IF(AND(H66="Calendrier tardif",G66="Dans la moyenne"),"3",IF(AND(H66="Calendrier précoce",G66="Faible fécondité"),"2",IF(AND(H66="Calendrier précoce",G66="Forte fécondité"),"5","3")))))</f>
        <v>3</v>
      </c>
    </row>
    <row r="67" spans="1:9" x14ac:dyDescent="0.3">
      <c r="A67" s="133">
        <v>56</v>
      </c>
      <c r="B67" s="120" t="s">
        <v>75</v>
      </c>
      <c r="C67" s="121">
        <v>1.8</v>
      </c>
      <c r="D67" s="122">
        <v>71.099999999999994</v>
      </c>
      <c r="E67" s="122">
        <v>30.5</v>
      </c>
      <c r="F67" s="124">
        <v>6478</v>
      </c>
      <c r="G67" s="115" t="str">
        <f t="shared" si="6"/>
        <v>Dans la moyenne</v>
      </c>
      <c r="H67" s="115" t="str">
        <f t="shared" si="7"/>
        <v>Calendrier tardif</v>
      </c>
      <c r="I67" s="129" t="str">
        <f t="shared" si="8"/>
        <v>3</v>
      </c>
    </row>
    <row r="68" spans="1:9" x14ac:dyDescent="0.3">
      <c r="A68" s="133">
        <v>57</v>
      </c>
      <c r="B68" s="120" t="s">
        <v>55</v>
      </c>
      <c r="C68" s="121">
        <v>1.58</v>
      </c>
      <c r="D68" s="122">
        <v>57.3</v>
      </c>
      <c r="E68" s="122">
        <v>30.3</v>
      </c>
      <c r="F68" s="124">
        <v>2458</v>
      </c>
      <c r="G68" s="115" t="str">
        <f t="shared" si="6"/>
        <v>Faible fécondité</v>
      </c>
      <c r="H68" s="115" t="str">
        <f t="shared" si="7"/>
        <v>Calendrier précoce</v>
      </c>
      <c r="I68" s="129" t="str">
        <f t="shared" si="8"/>
        <v>2</v>
      </c>
    </row>
    <row r="69" spans="1:9" x14ac:dyDescent="0.3">
      <c r="A69" s="133">
        <v>58</v>
      </c>
      <c r="B69" s="120" t="s">
        <v>46</v>
      </c>
      <c r="C69" s="121">
        <v>1.74</v>
      </c>
      <c r="D69" s="122">
        <v>74.400000000000006</v>
      </c>
      <c r="E69" s="122">
        <v>29.3</v>
      </c>
      <c r="F69" s="124">
        <v>3104</v>
      </c>
      <c r="G69" s="115" t="str">
        <f t="shared" si="6"/>
        <v>Dans la moyenne</v>
      </c>
      <c r="H69" s="115" t="str">
        <f t="shared" si="7"/>
        <v>Calendrier précoce</v>
      </c>
      <c r="I69" s="129" t="str">
        <f t="shared" si="8"/>
        <v>3</v>
      </c>
    </row>
    <row r="70" spans="1:9" x14ac:dyDescent="0.3">
      <c r="A70" s="133">
        <v>59</v>
      </c>
      <c r="B70" s="120" t="s">
        <v>50</v>
      </c>
      <c r="C70" s="121">
        <v>1.8</v>
      </c>
      <c r="D70" s="122">
        <v>62.2</v>
      </c>
      <c r="E70" s="122">
        <v>30.3</v>
      </c>
      <c r="F70" s="124">
        <v>15261</v>
      </c>
      <c r="G70" s="115" t="str">
        <f t="shared" si="6"/>
        <v>Dans la moyenne</v>
      </c>
      <c r="H70" s="115" t="str">
        <f t="shared" si="7"/>
        <v>Calendrier précoce</v>
      </c>
      <c r="I70" s="129" t="str">
        <f t="shared" si="8"/>
        <v>3</v>
      </c>
    </row>
    <row r="71" spans="1:9" x14ac:dyDescent="0.3">
      <c r="A71" s="133">
        <v>60</v>
      </c>
      <c r="B71" s="120" t="s">
        <v>28</v>
      </c>
      <c r="C71" s="121">
        <v>1.91</v>
      </c>
      <c r="D71" s="122">
        <v>62.8</v>
      </c>
      <c r="E71" s="122">
        <v>30.2</v>
      </c>
      <c r="F71" s="124">
        <v>5338</v>
      </c>
      <c r="G71" s="115" t="str">
        <f t="shared" si="6"/>
        <v>Forte fécondité</v>
      </c>
      <c r="H71" s="115" t="str">
        <f t="shared" si="7"/>
        <v>Calendrier précoce</v>
      </c>
      <c r="I71" s="129" t="str">
        <f t="shared" si="8"/>
        <v>5</v>
      </c>
    </row>
    <row r="72" spans="1:9" x14ac:dyDescent="0.3">
      <c r="A72" s="133">
        <v>61</v>
      </c>
      <c r="B72" s="120" t="s">
        <v>43</v>
      </c>
      <c r="C72" s="121">
        <v>1.84</v>
      </c>
      <c r="D72" s="122">
        <v>73.8</v>
      </c>
      <c r="E72" s="122">
        <v>29.5</v>
      </c>
      <c r="F72" s="124">
        <v>4257</v>
      </c>
      <c r="G72" s="115" t="str">
        <f t="shared" si="6"/>
        <v>Dans la moyenne</v>
      </c>
      <c r="H72" s="115" t="str">
        <f t="shared" si="7"/>
        <v>Calendrier précoce</v>
      </c>
      <c r="I72" s="129" t="str">
        <f t="shared" si="8"/>
        <v>3</v>
      </c>
    </row>
    <row r="73" spans="1:9" x14ac:dyDescent="0.3">
      <c r="A73" s="133">
        <v>75</v>
      </c>
      <c r="B73" s="120" t="s">
        <v>13</v>
      </c>
      <c r="C73" s="121">
        <v>1.46</v>
      </c>
      <c r="D73" s="122">
        <v>48.8</v>
      </c>
      <c r="E73" s="122">
        <v>34</v>
      </c>
      <c r="F73" s="124">
        <v>26157</v>
      </c>
      <c r="G73" s="115" t="str">
        <f t="shared" si="6"/>
        <v>Faible fécondité</v>
      </c>
      <c r="H73" s="115" t="str">
        <f t="shared" si="7"/>
        <v>Calendrier tardif</v>
      </c>
      <c r="I73" s="129" t="str">
        <f t="shared" si="8"/>
        <v>1</v>
      </c>
    </row>
    <row r="74" spans="1:9" x14ac:dyDescent="0.3">
      <c r="A74" s="133">
        <v>62</v>
      </c>
      <c r="B74" s="120" t="s">
        <v>51</v>
      </c>
      <c r="C74" s="121">
        <v>1.86</v>
      </c>
      <c r="D74" s="122">
        <v>73.900000000000006</v>
      </c>
      <c r="E74" s="122">
        <v>29.3</v>
      </c>
      <c r="F74" s="124">
        <v>9319</v>
      </c>
      <c r="G74" s="115" t="str">
        <f t="shared" si="6"/>
        <v>Dans la moyenne</v>
      </c>
      <c r="H74" s="115" t="str">
        <f t="shared" si="7"/>
        <v>Calendrier précoce</v>
      </c>
      <c r="I74" s="129" t="str">
        <f t="shared" si="8"/>
        <v>3</v>
      </c>
    </row>
    <row r="75" spans="1:9" x14ac:dyDescent="0.3">
      <c r="A75" s="133">
        <v>63</v>
      </c>
      <c r="B75" s="120" t="s">
        <v>113</v>
      </c>
      <c r="C75" s="121">
        <v>1.62</v>
      </c>
      <c r="D75" s="122">
        <v>68.599999999999994</v>
      </c>
      <c r="E75" s="122">
        <v>30.8</v>
      </c>
      <c r="F75" s="124">
        <v>2594</v>
      </c>
      <c r="G75" s="115" t="str">
        <f t="shared" si="6"/>
        <v>Faible fécondité</v>
      </c>
      <c r="H75" s="115" t="str">
        <f t="shared" si="7"/>
        <v>Calendrier tardif</v>
      </c>
      <c r="I75" s="129" t="str">
        <f t="shared" si="8"/>
        <v>1</v>
      </c>
    </row>
    <row r="76" spans="1:9" x14ac:dyDescent="0.3">
      <c r="A76" s="133">
        <v>64</v>
      </c>
      <c r="B76" s="120" t="s">
        <v>86</v>
      </c>
      <c r="C76" s="121">
        <v>1.62</v>
      </c>
      <c r="D76" s="122">
        <v>70.599999999999994</v>
      </c>
      <c r="E76" s="122">
        <v>31.2</v>
      </c>
      <c r="F76" s="124">
        <v>4039</v>
      </c>
      <c r="G76" s="115" t="str">
        <f t="shared" si="6"/>
        <v>Faible fécondité</v>
      </c>
      <c r="H76" s="115" t="str">
        <f t="shared" si="7"/>
        <v>Calendrier tardif</v>
      </c>
      <c r="I76" s="129" t="str">
        <f t="shared" si="8"/>
        <v>1</v>
      </c>
    </row>
    <row r="77" spans="1:9" x14ac:dyDescent="0.3">
      <c r="A77" s="133">
        <v>66</v>
      </c>
      <c r="B77" s="120" t="s">
        <v>119</v>
      </c>
      <c r="C77" s="121">
        <v>1.8</v>
      </c>
      <c r="D77" s="122">
        <v>72.3</v>
      </c>
      <c r="E77" s="122">
        <v>30</v>
      </c>
      <c r="F77" s="124">
        <v>12411</v>
      </c>
      <c r="G77" s="115" t="str">
        <f t="shared" si="6"/>
        <v>Dans la moyenne</v>
      </c>
      <c r="H77" s="115" t="str">
        <f t="shared" si="7"/>
        <v>Calendrier précoce</v>
      </c>
      <c r="I77" s="129" t="str">
        <f t="shared" si="8"/>
        <v>3</v>
      </c>
    </row>
    <row r="78" spans="1:9" x14ac:dyDescent="0.3">
      <c r="A78" s="133">
        <v>69</v>
      </c>
      <c r="B78" s="120" t="s">
        <v>106</v>
      </c>
      <c r="C78" s="121">
        <v>1.81</v>
      </c>
      <c r="D78" s="122">
        <v>50</v>
      </c>
      <c r="E78" s="122">
        <v>31.9</v>
      </c>
      <c r="F78" s="124">
        <v>1029</v>
      </c>
      <c r="G78" s="115" t="str">
        <f t="shared" si="6"/>
        <v>Dans la moyenne</v>
      </c>
      <c r="H78" s="115" t="str">
        <f t="shared" si="7"/>
        <v>Calendrier tardif</v>
      </c>
      <c r="I78" s="129" t="str">
        <f t="shared" si="8"/>
        <v>3</v>
      </c>
    </row>
    <row r="79" spans="1:9" x14ac:dyDescent="0.3">
      <c r="A79" s="133">
        <v>71</v>
      </c>
      <c r="B79" s="120" t="s">
        <v>47</v>
      </c>
      <c r="C79" s="121">
        <v>1.84</v>
      </c>
      <c r="D79" s="122">
        <v>65.7</v>
      </c>
      <c r="E79" s="122">
        <v>29.8</v>
      </c>
      <c r="F79" s="124">
        <v>2244</v>
      </c>
      <c r="G79" s="115" t="str">
        <f t="shared" si="6"/>
        <v>Dans la moyenne</v>
      </c>
      <c r="H79" s="115" t="str">
        <f t="shared" si="7"/>
        <v>Calendrier précoce</v>
      </c>
      <c r="I79" s="129" t="str">
        <f t="shared" si="8"/>
        <v>3</v>
      </c>
    </row>
    <row r="80" spans="1:9" x14ac:dyDescent="0.3">
      <c r="A80" s="133">
        <v>72</v>
      </c>
      <c r="B80" s="120" t="s">
        <v>69</v>
      </c>
      <c r="C80" s="121">
        <v>1.87</v>
      </c>
      <c r="D80" s="122">
        <v>72.599999999999994</v>
      </c>
      <c r="E80" s="122">
        <v>29.9</v>
      </c>
      <c r="F80" s="124">
        <v>5547</v>
      </c>
      <c r="G80" s="115" t="str">
        <f t="shared" si="6"/>
        <v>Dans la moyenne</v>
      </c>
      <c r="H80" s="115" t="str">
        <f t="shared" si="7"/>
        <v>Calendrier précoce</v>
      </c>
      <c r="I80" s="129" t="str">
        <f t="shared" si="8"/>
        <v>3</v>
      </c>
    </row>
    <row r="81" spans="1:9" x14ac:dyDescent="0.3">
      <c r="A81" s="133">
        <v>73</v>
      </c>
      <c r="B81" s="120" t="s">
        <v>107</v>
      </c>
      <c r="C81" s="121">
        <v>1.72</v>
      </c>
      <c r="D81" s="122">
        <v>62.6</v>
      </c>
      <c r="E81" s="122">
        <v>30.9</v>
      </c>
      <c r="F81" s="124">
        <v>1893</v>
      </c>
      <c r="G81" s="115" t="str">
        <f t="shared" si="6"/>
        <v>Dans la moyenne</v>
      </c>
      <c r="H81" s="115" t="str">
        <f t="shared" si="7"/>
        <v>Calendrier tardif</v>
      </c>
      <c r="I81" s="129" t="str">
        <f t="shared" si="8"/>
        <v>3</v>
      </c>
    </row>
    <row r="82" spans="1:9" x14ac:dyDescent="0.3">
      <c r="A82" s="133">
        <v>77</v>
      </c>
      <c r="B82" s="120" t="s">
        <v>14</v>
      </c>
      <c r="C82" s="121">
        <v>1.96</v>
      </c>
      <c r="D82" s="122">
        <v>59.6</v>
      </c>
      <c r="E82" s="122">
        <v>31</v>
      </c>
      <c r="F82" s="124">
        <v>18212</v>
      </c>
      <c r="G82" s="115" t="str">
        <f t="shared" si="6"/>
        <v>Forte fécondité</v>
      </c>
      <c r="H82" s="115" t="str">
        <f t="shared" si="7"/>
        <v>Calendrier tardif</v>
      </c>
      <c r="I82" s="129" t="str">
        <f t="shared" si="8"/>
        <v>4</v>
      </c>
    </row>
    <row r="83" spans="1:9" x14ac:dyDescent="0.3">
      <c r="A83" s="133">
        <v>76</v>
      </c>
      <c r="B83" s="120" t="s">
        <v>32</v>
      </c>
      <c r="C83" s="121">
        <v>1.8</v>
      </c>
      <c r="D83" s="122">
        <v>66.7</v>
      </c>
      <c r="E83" s="122">
        <v>30.3</v>
      </c>
      <c r="F83" s="124">
        <v>2324</v>
      </c>
      <c r="G83" s="115" t="str">
        <f t="shared" si="6"/>
        <v>Dans la moyenne</v>
      </c>
      <c r="H83" s="115" t="str">
        <f t="shared" si="7"/>
        <v>Calendrier précoce</v>
      </c>
      <c r="I83" s="129" t="str">
        <f t="shared" si="8"/>
        <v>3</v>
      </c>
    </row>
    <row r="84" spans="1:9" x14ac:dyDescent="0.3">
      <c r="A84" s="133">
        <v>93</v>
      </c>
      <c r="B84" s="120" t="s">
        <v>18</v>
      </c>
      <c r="C84" s="121">
        <v>2.2599999999999998</v>
      </c>
      <c r="D84" s="122">
        <v>46</v>
      </c>
      <c r="E84" s="122">
        <v>31.2</v>
      </c>
      <c r="F84" s="124">
        <v>27583</v>
      </c>
      <c r="G84" s="115" t="str">
        <f t="shared" si="6"/>
        <v>Forte fécondité</v>
      </c>
      <c r="H84" s="115" t="str">
        <f t="shared" si="7"/>
        <v>Calendrier tardif</v>
      </c>
      <c r="I84" s="129" t="str">
        <f t="shared" si="8"/>
        <v>4</v>
      </c>
    </row>
    <row r="85" spans="1:9" x14ac:dyDescent="0.3">
      <c r="A85" s="133">
        <v>80</v>
      </c>
      <c r="B85" s="120" t="s">
        <v>29</v>
      </c>
      <c r="C85" s="121">
        <v>1.63</v>
      </c>
      <c r="D85" s="122">
        <v>72.5</v>
      </c>
      <c r="E85" s="122">
        <v>30</v>
      </c>
      <c r="F85" s="124">
        <v>5433</v>
      </c>
      <c r="G85" s="115" t="str">
        <f t="shared" si="6"/>
        <v>Faible fécondité</v>
      </c>
      <c r="H85" s="115" t="str">
        <f t="shared" si="7"/>
        <v>Calendrier précoce</v>
      </c>
      <c r="I85" s="129" t="str">
        <f t="shared" si="8"/>
        <v>2</v>
      </c>
    </row>
    <row r="86" spans="1:9" x14ac:dyDescent="0.3">
      <c r="A86" s="133">
        <v>81</v>
      </c>
      <c r="B86" s="120" t="s">
        <v>94</v>
      </c>
      <c r="C86" s="121">
        <v>1.72</v>
      </c>
      <c r="D86" s="122">
        <v>71.3</v>
      </c>
      <c r="E86" s="122">
        <v>30.4</v>
      </c>
      <c r="F86" s="124">
        <v>525</v>
      </c>
      <c r="G86" s="115" t="str">
        <f t="shared" si="6"/>
        <v>Dans la moyenne</v>
      </c>
      <c r="H86" s="115" t="str">
        <f t="shared" si="7"/>
        <v>Calendrier tardif</v>
      </c>
      <c r="I86" s="129" t="str">
        <f t="shared" si="8"/>
        <v>3</v>
      </c>
    </row>
    <row r="87" spans="1:9" x14ac:dyDescent="0.3">
      <c r="A87" s="133">
        <v>82</v>
      </c>
      <c r="B87" s="120" t="s">
        <v>95</v>
      </c>
      <c r="C87" s="121">
        <v>1.89</v>
      </c>
      <c r="D87" s="122">
        <v>67.3</v>
      </c>
      <c r="E87" s="122">
        <v>29.7</v>
      </c>
      <c r="F87" s="124">
        <v>4329</v>
      </c>
      <c r="G87" s="115" t="str">
        <f t="shared" si="6"/>
        <v>Dans la moyenne</v>
      </c>
      <c r="H87" s="115" t="str">
        <f t="shared" si="7"/>
        <v>Calendrier précoce</v>
      </c>
      <c r="I87" s="129" t="str">
        <f t="shared" si="8"/>
        <v>3</v>
      </c>
    </row>
    <row r="88" spans="1:9" x14ac:dyDescent="0.3">
      <c r="A88" s="133">
        <v>90</v>
      </c>
      <c r="B88" s="120" t="s">
        <v>64</v>
      </c>
      <c r="C88" s="121">
        <v>1.81</v>
      </c>
      <c r="D88" s="122">
        <v>54.9</v>
      </c>
      <c r="E88" s="122">
        <v>30.3</v>
      </c>
      <c r="F88" s="124">
        <v>1385</v>
      </c>
      <c r="G88" s="115" t="str">
        <f t="shared" si="6"/>
        <v>Dans la moyenne</v>
      </c>
      <c r="H88" s="115" t="str">
        <f t="shared" si="7"/>
        <v>Calendrier précoce</v>
      </c>
      <c r="I88" s="129" t="str">
        <f t="shared" si="8"/>
        <v>3</v>
      </c>
    </row>
    <row r="89" spans="1:9" x14ac:dyDescent="0.3">
      <c r="A89" s="133">
        <v>94</v>
      </c>
      <c r="B89" s="120" t="s">
        <v>19</v>
      </c>
      <c r="C89" s="121">
        <v>1.9</v>
      </c>
      <c r="D89" s="122">
        <v>48.3</v>
      </c>
      <c r="E89" s="122">
        <v>32</v>
      </c>
      <c r="F89" s="124">
        <v>19553</v>
      </c>
      <c r="G89" s="115" t="str">
        <f t="shared" si="6"/>
        <v>Dans la moyenne</v>
      </c>
      <c r="H89" s="115" t="str">
        <f t="shared" si="7"/>
        <v>Calendrier tardif</v>
      </c>
      <c r="I89" s="129" t="str">
        <f t="shared" si="8"/>
        <v>3</v>
      </c>
    </row>
    <row r="90" spans="1:9" x14ac:dyDescent="0.3">
      <c r="A90" s="133">
        <v>95</v>
      </c>
      <c r="B90" s="120" t="s">
        <v>20</v>
      </c>
      <c r="C90" s="121">
        <v>2.23</v>
      </c>
      <c r="D90" s="122">
        <v>47.3</v>
      </c>
      <c r="E90" s="122">
        <v>31.2</v>
      </c>
      <c r="F90" s="124">
        <v>19012</v>
      </c>
      <c r="G90" s="115" t="str">
        <f t="shared" si="6"/>
        <v>Forte fécondité</v>
      </c>
      <c r="H90" s="115" t="str">
        <f t="shared" si="7"/>
        <v>Calendrier tardif</v>
      </c>
      <c r="I90" s="129" t="str">
        <f t="shared" si="8"/>
        <v>4</v>
      </c>
    </row>
    <row r="91" spans="1:9" x14ac:dyDescent="0.3">
      <c r="A91" s="133">
        <v>83</v>
      </c>
      <c r="B91" s="120" t="s">
        <v>125</v>
      </c>
      <c r="C91" s="121">
        <v>1.87</v>
      </c>
      <c r="D91" s="122">
        <v>63</v>
      </c>
      <c r="E91" s="122">
        <v>30.5</v>
      </c>
      <c r="F91" s="124">
        <v>10282</v>
      </c>
      <c r="G91" s="115" t="str">
        <f t="shared" si="6"/>
        <v>Dans la moyenne</v>
      </c>
      <c r="H91" s="115" t="str">
        <f t="shared" si="7"/>
        <v>Calendrier tardif</v>
      </c>
      <c r="I91" s="129" t="str">
        <f t="shared" si="8"/>
        <v>3</v>
      </c>
    </row>
    <row r="92" spans="1:9" x14ac:dyDescent="0.3">
      <c r="A92" s="133">
        <v>84</v>
      </c>
      <c r="B92" s="120" t="s">
        <v>126</v>
      </c>
      <c r="C92" s="121">
        <v>2.0499999999999998</v>
      </c>
      <c r="D92" s="122">
        <v>55.7</v>
      </c>
      <c r="E92" s="122">
        <v>30.2</v>
      </c>
      <c r="F92" s="124">
        <v>6231</v>
      </c>
      <c r="G92" s="115" t="str">
        <f t="shared" si="6"/>
        <v>Forte fécondité</v>
      </c>
      <c r="H92" s="115" t="str">
        <f t="shared" si="7"/>
        <v>Calendrier précoce</v>
      </c>
      <c r="I92" s="129" t="str">
        <f t="shared" si="8"/>
        <v>5</v>
      </c>
    </row>
    <row r="93" spans="1:9" x14ac:dyDescent="0.3">
      <c r="A93" s="133">
        <v>85</v>
      </c>
      <c r="B93" s="120" t="s">
        <v>70</v>
      </c>
      <c r="C93" s="121">
        <v>1.82</v>
      </c>
      <c r="D93" s="122">
        <v>74.2</v>
      </c>
      <c r="E93" s="122">
        <v>30</v>
      </c>
      <c r="F93" s="124">
        <v>5916</v>
      </c>
      <c r="G93" s="115" t="str">
        <f t="shared" si="6"/>
        <v>Dans la moyenne</v>
      </c>
      <c r="H93" s="115" t="str">
        <f t="shared" si="7"/>
        <v>Calendrier précoce</v>
      </c>
      <c r="I93" s="129" t="str">
        <f t="shared" si="8"/>
        <v>3</v>
      </c>
    </row>
    <row r="94" spans="1:9" x14ac:dyDescent="0.3">
      <c r="A94" s="133">
        <v>86</v>
      </c>
      <c r="B94" s="120" t="s">
        <v>80</v>
      </c>
      <c r="C94" s="121">
        <v>1.6</v>
      </c>
      <c r="D94" s="122">
        <v>71.900000000000006</v>
      </c>
      <c r="E94" s="122">
        <v>30.5</v>
      </c>
      <c r="F94" s="124">
        <v>758</v>
      </c>
      <c r="G94" s="115" t="str">
        <f t="shared" si="6"/>
        <v>Faible fécondité</v>
      </c>
      <c r="H94" s="115" t="str">
        <f t="shared" si="7"/>
        <v>Calendrier tardif</v>
      </c>
      <c r="I94" s="129" t="str">
        <f t="shared" si="8"/>
        <v>1</v>
      </c>
    </row>
    <row r="95" spans="1:9" ht="15" customHeight="1" x14ac:dyDescent="0.3">
      <c r="A95" s="133">
        <v>88</v>
      </c>
      <c r="B95" s="120" t="s">
        <v>56</v>
      </c>
      <c r="C95" s="121">
        <v>1.73</v>
      </c>
      <c r="D95" s="122">
        <v>72.599999999999994</v>
      </c>
      <c r="E95" s="122">
        <v>29.3</v>
      </c>
      <c r="F95" s="124">
        <v>1381</v>
      </c>
      <c r="G95" s="115" t="str">
        <f t="shared" si="6"/>
        <v>Dans la moyenne</v>
      </c>
      <c r="H95" s="115" t="str">
        <f t="shared" si="7"/>
        <v>Calendrier précoce</v>
      </c>
      <c r="I95" s="129" t="str">
        <f t="shared" si="8"/>
        <v>3</v>
      </c>
    </row>
    <row r="96" spans="1:9" x14ac:dyDescent="0.3">
      <c r="A96" s="133">
        <v>89</v>
      </c>
      <c r="B96" s="120" t="s">
        <v>48</v>
      </c>
      <c r="C96" s="121">
        <v>1.95</v>
      </c>
      <c r="D96" s="122">
        <v>66.900000000000006</v>
      </c>
      <c r="E96" s="122">
        <v>29.6</v>
      </c>
      <c r="F96" s="124">
        <v>1954</v>
      </c>
      <c r="G96" s="115" t="str">
        <f t="shared" si="6"/>
        <v>Forte fécondité</v>
      </c>
      <c r="H96" s="115" t="str">
        <f t="shared" si="7"/>
        <v>Calendrier précoce</v>
      </c>
      <c r="I96" s="129" t="str">
        <f t="shared" si="8"/>
        <v>5</v>
      </c>
    </row>
    <row r="97" spans="1:9" x14ac:dyDescent="0.3">
      <c r="A97" s="133">
        <v>78</v>
      </c>
      <c r="B97" s="120" t="s">
        <v>15</v>
      </c>
      <c r="C97" s="121">
        <v>2.0299999999999998</v>
      </c>
      <c r="D97" s="122">
        <v>47.6</v>
      </c>
      <c r="E97" s="122">
        <v>31.7</v>
      </c>
      <c r="F97" s="124">
        <v>18141</v>
      </c>
      <c r="G97" s="115" t="str">
        <f t="shared" si="6"/>
        <v>Forte fécondité</v>
      </c>
      <c r="H97" s="115" t="str">
        <f t="shared" si="7"/>
        <v>Calendrier tardif</v>
      </c>
      <c r="I97" s="129" t="str">
        <f t="shared" si="8"/>
        <v>4</v>
      </c>
    </row>
    <row r="98" spans="1:9" x14ac:dyDescent="0.3">
      <c r="E98" s="127"/>
    </row>
  </sheetData>
  <autoFilter ref="A1:I97" xr:uid="{00000000-0001-0000-1E00-000000000000}"/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3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5" customWidth="1"/>
    <col min="2" max="2" width="13.44140625" style="115" customWidth="1"/>
    <col min="3" max="3" width="14.44140625" style="115" customWidth="1"/>
    <col min="4" max="4" width="14.6640625" style="115" customWidth="1"/>
    <col min="5" max="16384" width="9.109375" style="115"/>
  </cols>
  <sheetData>
    <row r="1" spans="1:4" ht="39.6" x14ac:dyDescent="0.3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C32"/>
  <sheetViews>
    <sheetView workbookViewId="0">
      <selection activeCell="G7" sqref="G7"/>
    </sheetView>
  </sheetViews>
  <sheetFormatPr baseColWidth="10" defaultRowHeight="13.2" x14ac:dyDescent="0.25"/>
  <cols>
    <col min="1" max="1" width="11.5546875" style="141"/>
    <col min="2" max="3" width="11.5546875" style="134"/>
  </cols>
  <sheetData>
    <row r="1" spans="1:3" x14ac:dyDescent="0.25">
      <c r="A1" s="141" t="s">
        <v>239</v>
      </c>
      <c r="B1" s="134" t="s">
        <v>219</v>
      </c>
      <c r="C1" s="134" t="s">
        <v>5</v>
      </c>
    </row>
    <row r="2" spans="1:3" x14ac:dyDescent="0.25">
      <c r="A2" s="141">
        <v>1990</v>
      </c>
      <c r="B2" s="135">
        <v>1.73</v>
      </c>
      <c r="C2" s="135">
        <v>28.7</v>
      </c>
    </row>
    <row r="3" spans="1:3" x14ac:dyDescent="0.25">
      <c r="A3" s="141">
        <f>A2+1</f>
        <v>1991</v>
      </c>
      <c r="B3" s="135">
        <v>1.74</v>
      </c>
      <c r="C3" s="135">
        <v>28.8</v>
      </c>
    </row>
    <row r="4" spans="1:3" x14ac:dyDescent="0.25">
      <c r="A4" s="141">
        <f t="shared" ref="A4:A31" si="0">A3+1</f>
        <v>1992</v>
      </c>
      <c r="B4" s="135">
        <v>1.7</v>
      </c>
      <c r="C4" s="135">
        <v>28.8</v>
      </c>
    </row>
    <row r="5" spans="1:3" x14ac:dyDescent="0.25">
      <c r="A5" s="141">
        <f t="shared" si="0"/>
        <v>1993</v>
      </c>
      <c r="B5" s="135">
        <v>1.64</v>
      </c>
      <c r="C5" s="135">
        <v>29</v>
      </c>
    </row>
    <row r="6" spans="1:3" x14ac:dyDescent="0.25">
      <c r="A6" s="141">
        <f t="shared" si="0"/>
        <v>1994</v>
      </c>
      <c r="B6" s="135">
        <v>1.65</v>
      </c>
      <c r="C6" s="135">
        <v>29.2</v>
      </c>
    </row>
    <row r="7" spans="1:3" x14ac:dyDescent="0.25">
      <c r="A7" s="141">
        <f t="shared" si="0"/>
        <v>1995</v>
      </c>
      <c r="B7" s="135">
        <v>1.67</v>
      </c>
      <c r="C7" s="135">
        <v>29.4</v>
      </c>
    </row>
    <row r="8" spans="1:3" x14ac:dyDescent="0.25">
      <c r="A8" s="141">
        <f t="shared" si="0"/>
        <v>1996</v>
      </c>
      <c r="B8" s="135">
        <v>1.71</v>
      </c>
      <c r="C8" s="135">
        <v>29.4</v>
      </c>
    </row>
    <row r="9" spans="1:3" x14ac:dyDescent="0.25">
      <c r="A9" s="141">
        <f t="shared" si="0"/>
        <v>1997</v>
      </c>
      <c r="B9" s="135">
        <v>1.7</v>
      </c>
      <c r="C9" s="135">
        <v>29.4</v>
      </c>
    </row>
    <row r="10" spans="1:3" x14ac:dyDescent="0.25">
      <c r="A10" s="141">
        <f t="shared" si="0"/>
        <v>1998</v>
      </c>
      <c r="B10" s="135">
        <v>1.73</v>
      </c>
      <c r="C10" s="135">
        <v>29.6</v>
      </c>
    </row>
    <row r="11" spans="1:3" x14ac:dyDescent="0.25">
      <c r="A11" s="141">
        <f t="shared" si="0"/>
        <v>1999</v>
      </c>
      <c r="B11" s="135">
        <v>1.75</v>
      </c>
      <c r="C11" s="135">
        <v>29.7</v>
      </c>
    </row>
    <row r="12" spans="1:3" x14ac:dyDescent="0.25">
      <c r="A12" s="141">
        <f t="shared" si="0"/>
        <v>2000</v>
      </c>
      <c r="B12" s="135">
        <v>1.82</v>
      </c>
      <c r="C12" s="135">
        <v>29.6</v>
      </c>
    </row>
    <row r="13" spans="1:3" x14ac:dyDescent="0.25">
      <c r="A13" s="141">
        <f t="shared" si="0"/>
        <v>2001</v>
      </c>
      <c r="B13" s="135">
        <v>1.86</v>
      </c>
      <c r="C13" s="135">
        <v>29.7</v>
      </c>
    </row>
    <row r="14" spans="1:3" x14ac:dyDescent="0.25">
      <c r="A14" s="141">
        <f t="shared" si="0"/>
        <v>2002</v>
      </c>
      <c r="B14" s="135">
        <v>1.85</v>
      </c>
      <c r="C14" s="135">
        <v>29.8</v>
      </c>
    </row>
    <row r="15" spans="1:3" x14ac:dyDescent="0.25">
      <c r="A15" s="141">
        <f t="shared" si="0"/>
        <v>2003</v>
      </c>
      <c r="B15" s="135">
        <v>1.84</v>
      </c>
      <c r="C15" s="135">
        <v>30</v>
      </c>
    </row>
    <row r="16" spans="1:3" x14ac:dyDescent="0.25">
      <c r="A16" s="141">
        <f t="shared" si="0"/>
        <v>2004</v>
      </c>
      <c r="B16" s="135">
        <v>1.85</v>
      </c>
      <c r="C16" s="135">
        <v>30</v>
      </c>
    </row>
    <row r="17" spans="1:3" x14ac:dyDescent="0.25">
      <c r="A17" s="141">
        <f t="shared" si="0"/>
        <v>2005</v>
      </c>
      <c r="B17" s="135">
        <v>1.88</v>
      </c>
      <c r="C17" s="135">
        <v>30.2</v>
      </c>
    </row>
    <row r="18" spans="1:3" x14ac:dyDescent="0.25">
      <c r="A18" s="141">
        <f t="shared" si="0"/>
        <v>2006</v>
      </c>
      <c r="B18" s="135">
        <v>1.96</v>
      </c>
      <c r="C18" s="135">
        <v>30.2</v>
      </c>
    </row>
    <row r="19" spans="1:3" x14ac:dyDescent="0.25">
      <c r="A19" s="141">
        <f t="shared" si="0"/>
        <v>2007</v>
      </c>
      <c r="B19" s="135">
        <v>1.95</v>
      </c>
      <c r="C19" s="135">
        <v>30.2</v>
      </c>
    </row>
    <row r="20" spans="1:3" x14ac:dyDescent="0.25">
      <c r="A20" s="141">
        <f t="shared" si="0"/>
        <v>2008</v>
      </c>
      <c r="B20" s="135">
        <v>1.99</v>
      </c>
      <c r="C20" s="135">
        <v>30.2</v>
      </c>
    </row>
    <row r="21" spans="1:3" x14ac:dyDescent="0.25">
      <c r="A21" s="141">
        <f t="shared" si="0"/>
        <v>2009</v>
      </c>
      <c r="B21" s="135">
        <v>2.02</v>
      </c>
      <c r="C21" s="135">
        <v>30.2</v>
      </c>
    </row>
    <row r="22" spans="1:3" x14ac:dyDescent="0.25">
      <c r="A22" s="141">
        <f t="shared" si="0"/>
        <v>2010</v>
      </c>
      <c r="B22" s="135">
        <v>2.09</v>
      </c>
      <c r="C22" s="135">
        <v>30.4</v>
      </c>
    </row>
    <row r="23" spans="1:3" x14ac:dyDescent="0.25">
      <c r="A23" s="141">
        <f t="shared" si="0"/>
        <v>2011</v>
      </c>
      <c r="B23" s="135">
        <v>2.0499999999999998</v>
      </c>
      <c r="C23" s="135">
        <v>30.4</v>
      </c>
    </row>
    <row r="24" spans="1:3" x14ac:dyDescent="0.25">
      <c r="A24" s="141">
        <f>A23+1</f>
        <v>2012</v>
      </c>
      <c r="B24" s="136">
        <v>2.09</v>
      </c>
      <c r="C24" s="136">
        <v>30.4</v>
      </c>
    </row>
    <row r="25" spans="1:3" x14ac:dyDescent="0.25">
      <c r="A25" s="141">
        <f t="shared" si="0"/>
        <v>2013</v>
      </c>
      <c r="B25" s="136">
        <v>2.12</v>
      </c>
      <c r="C25" s="136">
        <v>30.5</v>
      </c>
    </row>
    <row r="26" spans="1:3" x14ac:dyDescent="0.25">
      <c r="A26" s="141">
        <f t="shared" si="0"/>
        <v>2014</v>
      </c>
      <c r="B26" s="136">
        <v>2.09</v>
      </c>
      <c r="C26" s="136">
        <v>30.6</v>
      </c>
    </row>
    <row r="27" spans="1:3" x14ac:dyDescent="0.25">
      <c r="A27" s="141">
        <f>A26+1</f>
        <v>2015</v>
      </c>
      <c r="B27" s="136">
        <v>2.08</v>
      </c>
      <c r="C27" s="136">
        <v>30.7</v>
      </c>
    </row>
    <row r="28" spans="1:3" x14ac:dyDescent="0.25">
      <c r="A28" s="141">
        <f t="shared" si="0"/>
        <v>2016</v>
      </c>
      <c r="B28" s="137">
        <v>2.0499999999999998</v>
      </c>
      <c r="C28" s="137">
        <v>30.8</v>
      </c>
    </row>
    <row r="29" spans="1:3" x14ac:dyDescent="0.25">
      <c r="A29" s="141">
        <f t="shared" si="0"/>
        <v>2017</v>
      </c>
      <c r="B29" s="138">
        <v>2.0499999999999998</v>
      </c>
      <c r="C29" s="138">
        <v>30.8</v>
      </c>
    </row>
    <row r="30" spans="1:3" x14ac:dyDescent="0.25">
      <c r="A30" s="141">
        <f t="shared" si="0"/>
        <v>2018</v>
      </c>
      <c r="B30" s="139">
        <v>2.0299999999999998</v>
      </c>
      <c r="C30" s="139">
        <v>30.9</v>
      </c>
    </row>
    <row r="31" spans="1:3" x14ac:dyDescent="0.25">
      <c r="A31" s="141">
        <f t="shared" si="0"/>
        <v>2019</v>
      </c>
      <c r="B31" s="140">
        <v>2</v>
      </c>
      <c r="C31" s="140">
        <v>31</v>
      </c>
    </row>
    <row r="32" spans="1:3" x14ac:dyDescent="0.25">
      <c r="A32" s="141">
        <f>A31+1</f>
        <v>2020</v>
      </c>
      <c r="B32" s="140">
        <v>1.95</v>
      </c>
      <c r="C32" s="140">
        <v>31.1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2023-10-30T15:38:00Z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