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UT\S1\SAÉ106 - Gestion de projet pour une recommandation numérique\"/>
    </mc:Choice>
  </mc:AlternateContent>
  <xr:revisionPtr revIDLastSave="0" documentId="8_{4625A94F-4F68-4D8C-83EC-33894C52FED5}" xr6:coauthVersionLast="47" xr6:coauthVersionMax="47" xr10:uidLastSave="{00000000-0000-0000-0000-000000000000}"/>
  <bookViews>
    <workbookView xWindow="-118" yWindow="-118" windowWidth="25370" windowHeight="13667" xr2:uid="{64B300E3-A8FB-4747-932F-6C9923C4889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F14" i="1" l="1"/>
  <c r="F15" i="1"/>
  <c r="F16" i="1"/>
  <c r="F17" i="1"/>
  <c r="F18" i="1"/>
  <c r="D1" i="1"/>
  <c r="H20" i="1" l="1"/>
  <c r="I14" i="1"/>
  <c r="H22" i="1" s="1"/>
  <c r="I16" i="1"/>
  <c r="I18" i="1"/>
  <c r="I17" i="1"/>
  <c r="I15" i="1"/>
  <c r="H21" i="1"/>
</calcChain>
</file>

<file path=xl/sharedStrings.xml><?xml version="1.0" encoding="utf-8"?>
<sst xmlns="http://schemas.openxmlformats.org/spreadsheetml/2006/main" count="42" uniqueCount="36">
  <si>
    <t>TP22</t>
  </si>
  <si>
    <t>SAE106</t>
  </si>
  <si>
    <t>Le</t>
  </si>
  <si>
    <t>Facture N°</t>
  </si>
  <si>
    <t>Vente effectuée le</t>
  </si>
  <si>
    <t>Vendeur:</t>
  </si>
  <si>
    <t>Acheteur:</t>
  </si>
  <si>
    <t>Dénomination :</t>
  </si>
  <si>
    <t>Adresse :</t>
  </si>
  <si>
    <t>Code Postal :</t>
  </si>
  <si>
    <t>Ville :</t>
  </si>
  <si>
    <t>Téléphone :</t>
  </si>
  <si>
    <t>Mail :</t>
  </si>
  <si>
    <t>thibault.del-grande@uha.fr</t>
  </si>
  <si>
    <t>Delgrande Thibault</t>
  </si>
  <si>
    <t>Mulhouse</t>
  </si>
  <si>
    <t>61 rue Albert Camus</t>
  </si>
  <si>
    <t>IUT Mulhouse</t>
  </si>
  <si>
    <t>Nom du produit</t>
  </si>
  <si>
    <t>Prix HT</t>
  </si>
  <si>
    <t>Code TVA</t>
  </si>
  <si>
    <t>TVA</t>
  </si>
  <si>
    <t>Quantité</t>
  </si>
  <si>
    <t>Prix TTC</t>
  </si>
  <si>
    <t>Numéro</t>
  </si>
  <si>
    <t>Valeur</t>
  </si>
  <si>
    <t>Code TVA :</t>
  </si>
  <si>
    <t>Total HT :</t>
  </si>
  <si>
    <t>Total TVA :</t>
  </si>
  <si>
    <t>Total TTC :</t>
  </si>
  <si>
    <t>Maquette</t>
  </si>
  <si>
    <t>Modèle 3D</t>
  </si>
  <si>
    <t>Somme Prix HT</t>
  </si>
  <si>
    <t>Bannière réseau sociaux</t>
  </si>
  <si>
    <t>Affiche</t>
  </si>
  <si>
    <t>Croquis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</si>
</sst>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6" formatCode="0#&quot; &quot;##&quot; &quot;##&quot; &quot;##&quot; &quot;##"/>
    <numFmt numFmtId="167" formatCode="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167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166" fontId="0" fillId="0" borderId="0" xfId="0" applyNumberFormat="1" applyAlignment="1" applyProtection="1">
      <alignment horizontal="left" vertical="center"/>
      <protection locked="0"/>
    </xf>
    <xf numFmtId="0" fontId="2" fillId="0" borderId="0" xfId="1" applyAlignment="1" applyProtection="1">
      <alignment vertical="center"/>
      <protection locked="0"/>
    </xf>
    <xf numFmtId="4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44" fontId="0" fillId="0" borderId="0" xfId="0" applyNumberFormat="1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44" fontId="0" fillId="0" borderId="0" xfId="0" applyNumberFormat="1" applyAlignment="1">
      <alignment horizontal="left" vertical="center"/>
    </xf>
    <xf numFmtId="44" fontId="1" fillId="0" borderId="0" xfId="0" applyNumberFormat="1" applyFont="1" applyAlignment="1">
      <alignment horizontal="left" vertical="center"/>
    </xf>
  </cellXfs>
  <cellStyles count="2">
    <cellStyle name="Lien hypertexte" xfId="1" builtinId="8"/>
    <cellStyle name="Normal" xfId="0" builtinId="0"/>
  </cellStyles>
  <dxfs count="12">
    <dxf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protection locked="0" hidden="0"/>
    </dxf>
    <dxf>
      <numFmt numFmtId="2" formatCode="0.0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29041A-D62C-495D-91CA-9BB8901D06D7}" name="Tableau3" displayName="Tableau3" ref="C13:I18" totalsRowShown="0" headerRowDxfId="10" dataDxfId="11">
  <autoFilter ref="C13:I18" xr:uid="{B229041A-D62C-495D-91CA-9BB8901D06D7}"/>
  <tableColumns count="7">
    <tableColumn id="1" xr3:uid="{D01FC5EC-EB6C-47BF-BCCD-4EB755B2A05D}" name="Nom du produit" dataDxfId="9"/>
    <tableColumn id="2" xr3:uid="{D464EF0C-40BB-4248-B28B-D521CE198E2D}" name="Prix HT" dataDxfId="8"/>
    <tableColumn id="3" xr3:uid="{E3C2768F-1D8B-4691-BB79-A329EDF649FA}" name="Quantité" dataDxfId="7"/>
    <tableColumn id="7" xr3:uid="{B3A2B7E3-2542-4009-BEC1-7CEE18ECA89D}" name="Somme Prix HT" dataDxfId="6">
      <calculatedColumnFormula>Tableau3[[#This Row],[Prix HT]]*Tableau3[[#This Row],[Quantité]]</calculatedColumnFormula>
    </tableColumn>
    <tableColumn id="4" xr3:uid="{860E66CC-CEC4-4BA5-A303-8222BE2BD619}" name="Code TVA" dataDxfId="2"/>
    <tableColumn id="5" xr3:uid="{78B4DD0F-9EF6-4A79-978C-0F8CD6CAE1D4}" name="TVA" dataDxfId="1">
      <calculatedColumnFormula>Tableau3[[#This Row],[Somme Prix HT]]*IFERROR(LOOKUP(Tableau3[[#This Row],[Code TVA]],Tableau5[Numéro],Tableau5[Valeur]),0)</calculatedColumnFormula>
    </tableColumn>
    <tableColumn id="6" xr3:uid="{186776DB-AA53-4050-805D-C4C304A5D40F}" name="Prix TTC" dataDxfId="0">
      <calculatedColumnFormula>Tableau3[[#This Row],[TVA]]+Tableau3[[#This Row],[Somme Prix HT]]</calculatedColumnFormula>
    </tableColumn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E0D708-BB7E-48CE-BE78-09ED603999DF}" name="Tableau5" displayName="Tableau5" ref="D20:E24" totalsRowShown="0" headerRowDxfId="5">
  <autoFilter ref="D20:E24" xr:uid="{CDE0D708-BB7E-48CE-BE78-09ED603999DF}"/>
  <tableColumns count="2">
    <tableColumn id="1" xr3:uid="{FF3449B2-A7C0-4E37-B016-4C20B6B6BDCA}" name="Numéro" dataDxfId="4"/>
    <tableColumn id="2" xr3:uid="{5D0107CE-A305-42F4-AA1D-267F2B27B45D}" name="Valeur" dataDxfId="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ibault.del-grande@uha.fr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8BDD-6602-409D-A5AF-0CF75CCC1D99}">
  <dimension ref="A1:I24"/>
  <sheetViews>
    <sheetView tabSelected="1" workbookViewId="0">
      <selection activeCell="E18" sqref="E18"/>
    </sheetView>
  </sheetViews>
  <sheetFormatPr baseColWidth="10" defaultRowHeight="15.05" x14ac:dyDescent="0.3"/>
  <cols>
    <col min="1" max="2" width="11.5546875" style="1"/>
    <col min="3" max="3" width="20.21875" style="1" customWidth="1"/>
    <col min="4" max="4" width="15" style="1" customWidth="1"/>
    <col min="5" max="5" width="9.44140625" style="1" customWidth="1"/>
    <col min="6" max="6" width="15.33203125" style="1" customWidth="1"/>
    <col min="7" max="7" width="16.88671875" style="1" customWidth="1"/>
    <col min="8" max="16384" width="11.5546875" style="1"/>
  </cols>
  <sheetData>
    <row r="1" spans="1:9" x14ac:dyDescent="0.3">
      <c r="A1" s="1" t="s">
        <v>0</v>
      </c>
      <c r="C1" s="2" t="s">
        <v>2</v>
      </c>
      <c r="D1" s="3">
        <f ca="1">TODAY()</f>
        <v>44568</v>
      </c>
    </row>
    <row r="2" spans="1:9" x14ac:dyDescent="0.3">
      <c r="A2" s="1" t="s">
        <v>1</v>
      </c>
      <c r="C2" s="2" t="s">
        <v>3</v>
      </c>
      <c r="D2" s="5">
        <v>65531</v>
      </c>
    </row>
    <row r="3" spans="1:9" x14ac:dyDescent="0.3">
      <c r="C3" s="2" t="s">
        <v>4</v>
      </c>
      <c r="D3" s="3">
        <v>44567</v>
      </c>
    </row>
    <row r="4" spans="1:9" x14ac:dyDescent="0.3">
      <c r="C4" s="2"/>
    </row>
    <row r="5" spans="1:9" x14ac:dyDescent="0.3">
      <c r="C5" s="2" t="s">
        <v>5</v>
      </c>
      <c r="F5" s="2" t="s">
        <v>6</v>
      </c>
      <c r="G5" s="4"/>
    </row>
    <row r="6" spans="1:9" x14ac:dyDescent="0.3">
      <c r="C6" s="2" t="s">
        <v>7</v>
      </c>
      <c r="D6" s="9" t="s">
        <v>14</v>
      </c>
      <c r="F6" s="2" t="s">
        <v>7</v>
      </c>
      <c r="G6" s="6" t="s">
        <v>17</v>
      </c>
    </row>
    <row r="7" spans="1:9" x14ac:dyDescent="0.3">
      <c r="C7" s="2" t="s">
        <v>8</v>
      </c>
      <c r="D7" s="7" t="s">
        <v>16</v>
      </c>
      <c r="F7" s="2" t="s">
        <v>8</v>
      </c>
      <c r="G7" s="7" t="s">
        <v>16</v>
      </c>
    </row>
    <row r="8" spans="1:9" x14ac:dyDescent="0.3">
      <c r="C8" s="2" t="s">
        <v>9</v>
      </c>
      <c r="D8" s="8">
        <v>68200</v>
      </c>
      <c r="F8" s="2" t="s">
        <v>9</v>
      </c>
      <c r="G8" s="8">
        <v>68200</v>
      </c>
    </row>
    <row r="9" spans="1:9" x14ac:dyDescent="0.3">
      <c r="C9" s="2" t="s">
        <v>10</v>
      </c>
      <c r="D9" s="7" t="s">
        <v>15</v>
      </c>
      <c r="F9" s="2" t="s">
        <v>10</v>
      </c>
      <c r="G9" s="7" t="s">
        <v>15</v>
      </c>
    </row>
    <row r="10" spans="1:9" x14ac:dyDescent="0.3">
      <c r="C10" s="2" t="s">
        <v>11</v>
      </c>
      <c r="D10" s="10">
        <v>369545580</v>
      </c>
      <c r="G10" s="4"/>
    </row>
    <row r="11" spans="1:9" x14ac:dyDescent="0.3">
      <c r="C11" s="2" t="s">
        <v>12</v>
      </c>
      <c r="D11" s="11" t="s">
        <v>13</v>
      </c>
      <c r="G11" s="4"/>
    </row>
    <row r="12" spans="1:9" x14ac:dyDescent="0.3">
      <c r="C12" s="2"/>
      <c r="G12" s="4"/>
    </row>
    <row r="13" spans="1:9" x14ac:dyDescent="0.3">
      <c r="C13" s="1" t="s">
        <v>18</v>
      </c>
      <c r="D13" s="1" t="s">
        <v>19</v>
      </c>
      <c r="E13" s="1" t="s">
        <v>22</v>
      </c>
      <c r="F13" s="1" t="s">
        <v>32</v>
      </c>
      <c r="G13" s="1" t="s">
        <v>20</v>
      </c>
      <c r="H13" s="4" t="s">
        <v>21</v>
      </c>
      <c r="I13" s="1" t="s">
        <v>23</v>
      </c>
    </row>
    <row r="14" spans="1:9" x14ac:dyDescent="0.3">
      <c r="C14" s="7" t="s">
        <v>35</v>
      </c>
      <c r="D14" s="14">
        <v>37</v>
      </c>
      <c r="E14" s="15">
        <v>4</v>
      </c>
      <c r="F14" s="15">
        <f>Tableau3[[#This Row],[Prix HT]]*Tableau3[[#This Row],[Quantité]]</f>
        <v>148</v>
      </c>
      <c r="G14" s="7">
        <v>1</v>
      </c>
      <c r="H14" s="16">
        <f>Tableau3[[#This Row],[Somme Prix HT]]*IFERROR(LOOKUP(Tableau3[[#This Row],[Code TVA]],Tableau5[Numéro],Tableau5[Valeur]),0)</f>
        <v>29.6</v>
      </c>
      <c r="I14" s="12">
        <f>Tableau3[[#This Row],[TVA]]+Tableau3[[#This Row],[Somme Prix HT]]</f>
        <v>177.6</v>
      </c>
    </row>
    <row r="15" spans="1:9" x14ac:dyDescent="0.3">
      <c r="C15" s="7" t="s">
        <v>30</v>
      </c>
      <c r="D15" s="14">
        <v>110</v>
      </c>
      <c r="E15" s="15">
        <v>1</v>
      </c>
      <c r="F15" s="15">
        <f>Tableau3[[#This Row],[Prix HT]]*Tableau3[[#This Row],[Quantité]]</f>
        <v>110</v>
      </c>
      <c r="G15" s="7">
        <v>1</v>
      </c>
      <c r="H15" s="16">
        <f>Tableau3[[#This Row],[Somme Prix HT]]*IFERROR(LOOKUP(Tableau3[[#This Row],[Code TVA]],Tableau5[Numéro],Tableau5[Valeur]),0)</f>
        <v>22</v>
      </c>
      <c r="I15" s="12">
        <f>Tableau3[[#This Row],[TVA]]+Tableau3[[#This Row],[Somme Prix HT]]</f>
        <v>132</v>
      </c>
    </row>
    <row r="16" spans="1:9" x14ac:dyDescent="0.3">
      <c r="C16" s="7" t="s">
        <v>31</v>
      </c>
      <c r="D16" s="14">
        <v>630</v>
      </c>
      <c r="E16" s="15">
        <v>1</v>
      </c>
      <c r="F16" s="15">
        <f>Tableau3[[#This Row],[Prix HT]]*Tableau3[[#This Row],[Quantité]]</f>
        <v>630</v>
      </c>
      <c r="G16" s="7">
        <v>1</v>
      </c>
      <c r="H16" s="16">
        <f>Tableau3[[#This Row],[Somme Prix HT]]*IFERROR(LOOKUP(Tableau3[[#This Row],[Code TVA]],Tableau5[Numéro],Tableau5[Valeur]),0)</f>
        <v>126</v>
      </c>
      <c r="I16" s="12">
        <f>Tableau3[[#This Row],[TVA]]+Tableau3[[#This Row],[Somme Prix HT]]</f>
        <v>756</v>
      </c>
    </row>
    <row r="17" spans="3:9" x14ac:dyDescent="0.3">
      <c r="C17" s="7" t="s">
        <v>33</v>
      </c>
      <c r="D17" s="14">
        <v>136.79</v>
      </c>
      <c r="E17" s="15">
        <v>1</v>
      </c>
      <c r="F17" s="15">
        <f>Tableau3[[#This Row],[Prix HT]]*Tableau3[[#This Row],[Quantité]]</f>
        <v>136.79</v>
      </c>
      <c r="G17" s="7">
        <v>1</v>
      </c>
      <c r="H17" s="16">
        <f>Tableau3[[#This Row],[Somme Prix HT]]*IFERROR(LOOKUP(Tableau3[[#This Row],[Code TVA]],Tableau5[Numéro],Tableau5[Valeur]),0)</f>
        <v>27.358000000000001</v>
      </c>
      <c r="I17" s="12">
        <f>Tableau3[[#This Row],[TVA]]+Tableau3[[#This Row],[Somme Prix HT]]</f>
        <v>164.148</v>
      </c>
    </row>
    <row r="18" spans="3:9" x14ac:dyDescent="0.3">
      <c r="C18" s="7" t="s">
        <v>34</v>
      </c>
      <c r="D18" s="14">
        <v>416.84</v>
      </c>
      <c r="E18" s="15">
        <v>1</v>
      </c>
      <c r="F18" s="15">
        <f>Tableau3[[#This Row],[Prix HT]]*Tableau3[[#This Row],[Quantité]]</f>
        <v>416.84</v>
      </c>
      <c r="G18" s="7">
        <v>1</v>
      </c>
      <c r="H18" s="16">
        <f>Tableau3[[#This Row],[Somme Prix HT]]*IFERROR(LOOKUP(Tableau3[[#This Row],[Code TVA]],Tableau5[Numéro],Tableau5[Valeur]),0)</f>
        <v>83.367999999999995</v>
      </c>
      <c r="I18" s="12">
        <f>Tableau3[[#This Row],[TVA]]+Tableau3[[#This Row],[Somme Prix HT]]</f>
        <v>500.20799999999997</v>
      </c>
    </row>
    <row r="19" spans="3:9" x14ac:dyDescent="0.3">
      <c r="G19" s="4"/>
    </row>
    <row r="20" spans="3:9" x14ac:dyDescent="0.3">
      <c r="C20" s="2" t="s">
        <v>26</v>
      </c>
      <c r="D20" s="1" t="s">
        <v>24</v>
      </c>
      <c r="E20" s="1" t="s">
        <v>25</v>
      </c>
      <c r="G20" s="2" t="s">
        <v>27</v>
      </c>
      <c r="H20" s="16">
        <f>SUM(Tableau3[Somme Prix HT])</f>
        <v>1441.6299999999999</v>
      </c>
    </row>
    <row r="21" spans="3:9" x14ac:dyDescent="0.3">
      <c r="D21" s="1">
        <v>1</v>
      </c>
      <c r="E21" s="13">
        <v>0.2</v>
      </c>
      <c r="G21" s="2" t="s">
        <v>28</v>
      </c>
      <c r="H21" s="16">
        <f>SUM(Tableau3[TVA])</f>
        <v>288.32600000000002</v>
      </c>
    </row>
    <row r="22" spans="3:9" x14ac:dyDescent="0.3">
      <c r="D22" s="1">
        <v>2</v>
      </c>
      <c r="E22" s="13">
        <v>0.1</v>
      </c>
      <c r="G22" s="2" t="s">
        <v>29</v>
      </c>
      <c r="H22" s="17">
        <f>SUM(Tableau3[Prix TTC])</f>
        <v>1729.9559999999997</v>
      </c>
    </row>
    <row r="23" spans="3:9" x14ac:dyDescent="0.3">
      <c r="D23" s="1">
        <v>3</v>
      </c>
      <c r="E23" s="13">
        <v>5.5E-2</v>
      </c>
      <c r="G23" s="4"/>
      <c r="H23" s="4"/>
    </row>
    <row r="24" spans="3:9" x14ac:dyDescent="0.3">
      <c r="D24" s="1">
        <v>4</v>
      </c>
      <c r="E24" s="13">
        <v>2.1000000000000001E-2</v>
      </c>
      <c r="G24" s="4"/>
    </row>
  </sheetData>
  <dataValidations count="4">
    <dataValidation type="whole" operator="greaterThan" allowBlank="1" showInputMessage="1" showErrorMessage="1" sqref="E14:F18" xr:uid="{E6BEFE92-F120-48C8-B9F8-BBD0C5633D8C}">
      <formula1>0</formula1>
    </dataValidation>
    <dataValidation type="decimal" operator="greaterThanOrEqual" allowBlank="1" showInputMessage="1" showErrorMessage="1" sqref="D14:D18" xr:uid="{700E3B77-94EB-4787-BA77-06B0C4B604F5}">
      <formula1>0</formula1>
    </dataValidation>
    <dataValidation type="textLength" operator="lessThanOrEqual" allowBlank="1" showInputMessage="1" showErrorMessage="1" sqref="C14:C18" xr:uid="{906C26AB-6E72-42AE-A0E4-8D8F9EA0B398}">
      <formula1>100</formula1>
    </dataValidation>
    <dataValidation type="list" operator="equal" allowBlank="1" showInputMessage="1" showErrorMessage="1" sqref="G14:G18" xr:uid="{CA7E57CD-636A-4AEC-ACFE-4E373EDE21D2}">
      <formula1>$D$21:$D$24</formula1>
    </dataValidation>
  </dataValidations>
  <hyperlinks>
    <hyperlink ref="D11" r:id="rId1" xr:uid="{D0812BC3-BB42-4D05-B97C-BB95889169D5}"/>
  </hyperlinks>
  <pageMargins left="0.7" right="0.7" top="0.75" bottom="0.75" header="0.3" footer="0.3"/>
  <pageSetup paperSize="9" orientation="landscape" horizontalDpi="300" verticalDpi="300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Delgrande</dc:creator>
  <cp:lastModifiedBy>Thibault Delgrande</cp:lastModifiedBy>
  <dcterms:created xsi:type="dcterms:W3CDTF">2022-01-07T17:36:40Z</dcterms:created>
  <dcterms:modified xsi:type="dcterms:W3CDTF">2022-01-07T18:44:00Z</dcterms:modified>
</cp:coreProperties>
</file>