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iba\IdeaProjects\Test\"/>
    </mc:Choice>
  </mc:AlternateContent>
  <xr:revisionPtr revIDLastSave="0" documentId="13_ncr:1_{21CBA639-FF60-4162-8456-D657F3E46279}" xr6:coauthVersionLast="45" xr6:coauthVersionMax="45" xr10:uidLastSave="{00000000-0000-0000-0000-000000000000}"/>
  <bookViews>
    <workbookView xWindow="30620" yWindow="2758" windowWidth="33474" windowHeight="10256" tabRatio="828" xr2:uid="{00000000-000D-0000-FFFF-FFFF00000000}"/>
  </bookViews>
  <sheets>
    <sheet name="Synthèse" sheetId="89" r:id="rId1"/>
    <sheet name="Durée des étapes Retour Solde" sheetId="87" r:id="rId2"/>
    <sheet name="Durée des étapes CMC" sheetId="74" r:id="rId3"/>
    <sheet name="Durée des éditions CMC" sheetId="77" r:id="rId4"/>
    <sheet name="Durée des étapes TPC" sheetId="90" r:id="rId5"/>
    <sheet name="Durée des étapes CNQ" sheetId="82" r:id="rId6"/>
    <sheet name="Durée des éditions CNQ" sheetId="83" r:id="rId7"/>
    <sheet name="Duplicatas BMS" sheetId="85" r:id="rId8"/>
    <sheet name="Flux de masse" sheetId="86" r:id="rId9"/>
    <sheet name="Flux de valo" sheetId="88" r:id="rId10"/>
  </sheets>
  <externalReferences>
    <externalReference r:id="rId11"/>
  </externalReferences>
  <definedNames>
    <definedName name="_xlnm._FilterDatabase" localSheetId="3" hidden="1">'Durée des éditions CMC'!$A$2:$F$2</definedName>
    <definedName name="_xlnm._FilterDatabase" localSheetId="6" hidden="1">'Durée des éditions CNQ'!$A$2:$G$2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90" l="1"/>
  <c r="G27" i="90"/>
  <c r="G28" i="90"/>
  <c r="K5" i="90" l="1"/>
  <c r="J5" i="90"/>
  <c r="E2" i="90"/>
  <c r="K25" i="90"/>
  <c r="J25" i="90"/>
  <c r="F25" i="90"/>
  <c r="F11" i="90"/>
  <c r="E2" i="74"/>
  <c r="F30" i="90"/>
  <c r="F28" i="90"/>
  <c r="H28" i="90" s="1"/>
  <c r="F27" i="90"/>
  <c r="H27" i="90" s="1"/>
  <c r="F26" i="90"/>
  <c r="H26" i="90" s="1"/>
  <c r="F23" i="90"/>
  <c r="F13" i="90"/>
  <c r="G11" i="90"/>
  <c r="G10" i="90"/>
  <c r="F10" i="90"/>
  <c r="G9" i="90"/>
  <c r="F9" i="90"/>
  <c r="G8" i="90"/>
  <c r="F8" i="90"/>
  <c r="F6" i="90"/>
  <c r="C2" i="90"/>
  <c r="L25" i="90" l="1"/>
  <c r="L5" i="90"/>
  <c r="G25" i="90"/>
  <c r="H25" i="90" s="1"/>
  <c r="H9" i="90"/>
  <c r="F32" i="90"/>
  <c r="F34" i="90"/>
  <c r="H8" i="90"/>
  <c r="F17" i="90"/>
  <c r="H10" i="90"/>
  <c r="H11" i="90"/>
  <c r="F15" i="90"/>
  <c r="F33" i="90" l="1"/>
  <c r="H17" i="90"/>
  <c r="D8" i="89"/>
  <c r="H15" i="90"/>
  <c r="F16" i="90"/>
  <c r="J32" i="82" l="1"/>
  <c r="I32" i="82"/>
  <c r="L36" i="74"/>
  <c r="I17" i="86"/>
  <c r="F8" i="86"/>
  <c r="F36" i="82"/>
  <c r="F37" i="82"/>
  <c r="F38" i="82"/>
  <c r="F39" i="82"/>
  <c r="F40" i="82"/>
  <c r="F41" i="82"/>
  <c r="F42" i="82"/>
  <c r="F43" i="82"/>
  <c r="F44" i="82"/>
  <c r="J4" i="83" s="1"/>
  <c r="F45" i="82"/>
  <c r="F46" i="82"/>
  <c r="D5" i="88" l="1"/>
  <c r="L8" i="85"/>
  <c r="F17" i="74" l="1"/>
  <c r="F18" i="74"/>
  <c r="C8" i="87" l="1"/>
  <c r="F3" i="85" l="1"/>
  <c r="C2" i="82"/>
  <c r="C2" i="74"/>
  <c r="C2" i="87"/>
  <c r="C7" i="87"/>
  <c r="D2" i="87" s="1"/>
  <c r="D2" i="88" l="1"/>
  <c r="C5" i="88"/>
  <c r="F6" i="88"/>
  <c r="F50" i="86"/>
  <c r="F51" i="86"/>
  <c r="F52" i="86"/>
  <c r="F53" i="86"/>
  <c r="F54" i="86"/>
  <c r="F55" i="86"/>
  <c r="F56" i="86"/>
  <c r="F57" i="86"/>
  <c r="F58" i="86"/>
  <c r="F59" i="86"/>
  <c r="F60" i="86"/>
  <c r="F61" i="86"/>
  <c r="F62" i="86"/>
  <c r="F74" i="82" l="1"/>
  <c r="F75" i="82"/>
  <c r="F76" i="82"/>
  <c r="F77" i="82"/>
  <c r="F78" i="82"/>
  <c r="F79" i="82"/>
  <c r="F80" i="82"/>
  <c r="G40" i="82" s="1"/>
  <c r="H40" i="82" s="1"/>
  <c r="F81" i="82"/>
  <c r="G41" i="82" s="1"/>
  <c r="H41" i="82" s="1"/>
  <c r="F82" i="82"/>
  <c r="G42" i="82" s="1"/>
  <c r="H42" i="82" s="1"/>
  <c r="F83" i="82"/>
  <c r="G43" i="82" s="1"/>
  <c r="H43" i="82" s="1"/>
  <c r="F84" i="82"/>
  <c r="G45" i="82" s="1"/>
  <c r="H45" i="82" s="1"/>
  <c r="F85" i="82"/>
  <c r="G44" i="82" s="1"/>
  <c r="H44" i="82" s="1"/>
  <c r="F86" i="82"/>
  <c r="F87" i="82"/>
  <c r="F88" i="82"/>
  <c r="F89" i="82"/>
  <c r="F90" i="82"/>
  <c r="G46" i="82" s="1"/>
  <c r="H46" i="82" s="1"/>
  <c r="F91" i="82"/>
  <c r="F92" i="82"/>
  <c r="F72" i="82"/>
  <c r="F73" i="82"/>
  <c r="F71" i="82"/>
  <c r="F64" i="82"/>
  <c r="F65" i="82"/>
  <c r="F66" i="82"/>
  <c r="F67" i="82"/>
  <c r="F68" i="82"/>
  <c r="F69" i="82"/>
  <c r="F70" i="82"/>
  <c r="G29" i="77"/>
  <c r="G48" i="77"/>
  <c r="F40" i="74"/>
  <c r="F41" i="74"/>
  <c r="F42" i="74"/>
  <c r="F43" i="74"/>
  <c r="F44" i="74"/>
  <c r="F45" i="74"/>
  <c r="F46" i="74"/>
  <c r="F47" i="74"/>
  <c r="F48" i="74"/>
  <c r="G18" i="74" s="1"/>
  <c r="H18" i="74" s="1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G39" i="82" l="1"/>
  <c r="H39" i="82" s="1"/>
  <c r="G37" i="82"/>
  <c r="H37" i="82" s="1"/>
  <c r="A1" i="83"/>
  <c r="G18" i="86" l="1"/>
  <c r="F18" i="86"/>
  <c r="F64" i="86"/>
  <c r="F49" i="86"/>
  <c r="F48" i="86"/>
  <c r="F47" i="86"/>
  <c r="F46" i="86"/>
  <c r="F45" i="86"/>
  <c r="F44" i="86"/>
  <c r="F43" i="86"/>
  <c r="F42" i="86"/>
  <c r="F41" i="86"/>
  <c r="F39" i="86"/>
  <c r="H4" i="85"/>
  <c r="H14" i="85"/>
  <c r="D14" i="85"/>
  <c r="L13" i="85"/>
  <c r="L12" i="85"/>
  <c r="L11" i="85"/>
  <c r="L10" i="85"/>
  <c r="L9" i="85"/>
  <c r="J7" i="85"/>
  <c r="G4" i="85"/>
  <c r="D4" i="85"/>
  <c r="G11" i="82"/>
  <c r="G12" i="82"/>
  <c r="G13" i="82"/>
  <c r="G14" i="82"/>
  <c r="G15" i="82"/>
  <c r="F11" i="82"/>
  <c r="F12" i="82"/>
  <c r="F13" i="82"/>
  <c r="F14" i="82"/>
  <c r="F15" i="82"/>
  <c r="F94" i="82"/>
  <c r="F63" i="82"/>
  <c r="F61" i="82"/>
  <c r="F27" i="74"/>
  <c r="F25" i="74"/>
  <c r="F24" i="74"/>
  <c r="G23" i="74"/>
  <c r="F23" i="74"/>
  <c r="F22" i="74"/>
  <c r="F21" i="74"/>
  <c r="F20" i="74"/>
  <c r="F19" i="74"/>
  <c r="F16" i="74"/>
  <c r="F15" i="74"/>
  <c r="F14" i="74"/>
  <c r="G13" i="74"/>
  <c r="F13" i="74"/>
  <c r="F12" i="74"/>
  <c r="F11" i="74"/>
  <c r="F10" i="74"/>
  <c r="F9" i="74"/>
  <c r="F8" i="74"/>
  <c r="F6" i="74"/>
  <c r="F64" i="74"/>
  <c r="G25" i="74"/>
  <c r="G24" i="74"/>
  <c r="G22" i="74"/>
  <c r="G21" i="74"/>
  <c r="G20" i="74"/>
  <c r="G16" i="74"/>
  <c r="G15" i="74"/>
  <c r="G12" i="74"/>
  <c r="G11" i="74"/>
  <c r="G10" i="74"/>
  <c r="G9" i="74"/>
  <c r="F39" i="74"/>
  <c r="G17" i="74" s="1"/>
  <c r="H17" i="74" s="1"/>
  <c r="F37" i="74"/>
  <c r="F29" i="74" l="1"/>
  <c r="G38" i="82"/>
  <c r="H38" i="82" s="1"/>
  <c r="G36" i="82"/>
  <c r="H36" i="82" s="1"/>
  <c r="G19" i="74"/>
  <c r="F68" i="86"/>
  <c r="F66" i="86"/>
  <c r="H18" i="86"/>
  <c r="H14" i="82"/>
  <c r="H13" i="82"/>
  <c r="L14" i="85"/>
  <c r="H12" i="82"/>
  <c r="H11" i="82"/>
  <c r="F96" i="82"/>
  <c r="H96" i="82" s="1"/>
  <c r="F98" i="82"/>
  <c r="H98" i="82" s="1"/>
  <c r="H15" i="82"/>
  <c r="G14" i="74"/>
  <c r="H14" i="74" s="1"/>
  <c r="F68" i="74"/>
  <c r="H23" i="74"/>
  <c r="F66" i="74"/>
  <c r="H12" i="74"/>
  <c r="H22" i="74"/>
  <c r="G8" i="74"/>
  <c r="H8" i="74" s="1"/>
  <c r="H20" i="74"/>
  <c r="H24" i="74"/>
  <c r="H11" i="74"/>
  <c r="H25" i="74"/>
  <c r="H9" i="74"/>
  <c r="H13" i="74"/>
  <c r="H15" i="74"/>
  <c r="H21" i="74"/>
  <c r="H16" i="74"/>
  <c r="H19" i="74"/>
  <c r="H10" i="74"/>
  <c r="F31" i="74"/>
  <c r="H31" i="74" s="1"/>
  <c r="F97" i="82" l="1"/>
  <c r="F67" i="74"/>
  <c r="H29" i="74"/>
  <c r="F30" i="74"/>
  <c r="F16" i="87" l="1"/>
  <c r="F17" i="87"/>
  <c r="F18" i="87"/>
  <c r="E7" i="87"/>
  <c r="F43" i="87" l="1"/>
  <c r="F65" i="87"/>
  <c r="F69" i="87" s="1"/>
  <c r="F33" i="87"/>
  <c r="F64" i="87"/>
  <c r="F50" i="82" l="1"/>
  <c r="A1" i="77" l="1"/>
  <c r="F9" i="86" l="1"/>
  <c r="F10" i="86"/>
  <c r="F11" i="86"/>
  <c r="F12" i="86"/>
  <c r="F13" i="86"/>
  <c r="F14" i="86"/>
  <c r="F15" i="86"/>
  <c r="F16" i="86"/>
  <c r="F17" i="86"/>
  <c r="F19" i="86"/>
  <c r="F20" i="86"/>
  <c r="F21" i="86"/>
  <c r="F22" i="86"/>
  <c r="F23" i="86"/>
  <c r="F24" i="86"/>
  <c r="F25" i="86"/>
  <c r="F26" i="86"/>
  <c r="G59" i="77"/>
  <c r="J4" i="77"/>
  <c r="D7" i="89" s="1"/>
  <c r="F31" i="86" l="1"/>
  <c r="H31" i="86" s="1"/>
  <c r="F62" i="87"/>
  <c r="G152" i="83" l="1"/>
  <c r="G151" i="83"/>
  <c r="G150" i="83"/>
  <c r="G149" i="83"/>
  <c r="G148" i="83"/>
  <c r="G147" i="83"/>
  <c r="G146" i="83"/>
  <c r="G145" i="83"/>
  <c r="G144" i="83"/>
  <c r="G143" i="83"/>
  <c r="G142" i="83"/>
  <c r="G141" i="83"/>
  <c r="G140" i="83"/>
  <c r="G139" i="83"/>
  <c r="G138" i="83"/>
  <c r="G137" i="83"/>
  <c r="G136" i="83"/>
  <c r="G135" i="83"/>
  <c r="G134" i="83"/>
  <c r="G133" i="83"/>
  <c r="G132" i="83"/>
  <c r="G131" i="83"/>
  <c r="G130" i="83"/>
  <c r="G129" i="83"/>
  <c r="G128" i="83"/>
  <c r="G127" i="83"/>
  <c r="G126" i="83"/>
  <c r="G125" i="83"/>
  <c r="G124" i="83"/>
  <c r="G123" i="83"/>
  <c r="G122" i="83"/>
  <c r="G121" i="83"/>
  <c r="G120" i="83"/>
  <c r="G119" i="83"/>
  <c r="G118" i="83"/>
  <c r="G117" i="83"/>
  <c r="G116" i="83"/>
  <c r="G115" i="83"/>
  <c r="G114" i="83"/>
  <c r="G113" i="83"/>
  <c r="G112" i="83"/>
  <c r="G111" i="83"/>
  <c r="G110" i="83"/>
  <c r="G109" i="83"/>
  <c r="G108" i="83"/>
  <c r="G107" i="83"/>
  <c r="G106" i="83"/>
  <c r="G105" i="83"/>
  <c r="G104" i="83"/>
  <c r="G103" i="83"/>
  <c r="G102" i="83"/>
  <c r="G101" i="83"/>
  <c r="G100" i="83"/>
  <c r="G99" i="83"/>
  <c r="G98" i="83"/>
  <c r="G97" i="83"/>
  <c r="G96" i="83"/>
  <c r="G95" i="83"/>
  <c r="G94" i="83"/>
  <c r="G93" i="83"/>
  <c r="G92" i="83"/>
  <c r="G91" i="83"/>
  <c r="G90" i="83"/>
  <c r="G89" i="83"/>
  <c r="G88" i="83"/>
  <c r="G87" i="83"/>
  <c r="G86" i="83"/>
  <c r="G85" i="83"/>
  <c r="G84" i="83"/>
  <c r="G83" i="83"/>
  <c r="G82" i="83"/>
  <c r="G81" i="83"/>
  <c r="G80" i="83"/>
  <c r="G79" i="83"/>
  <c r="G78" i="83"/>
  <c r="G77" i="83"/>
  <c r="G76" i="83"/>
  <c r="G75" i="83"/>
  <c r="G74" i="83"/>
  <c r="G73" i="83"/>
  <c r="G72" i="83"/>
  <c r="G71" i="83"/>
  <c r="G70" i="83"/>
  <c r="G69" i="83"/>
  <c r="G68" i="83"/>
  <c r="G67" i="83"/>
  <c r="G66" i="83"/>
  <c r="G65" i="83"/>
  <c r="G64" i="83"/>
  <c r="G63" i="83"/>
  <c r="G62" i="83"/>
  <c r="G61" i="83"/>
  <c r="G60" i="83"/>
  <c r="G59" i="83"/>
  <c r="G58" i="83"/>
  <c r="G57" i="83"/>
  <c r="G56" i="83"/>
  <c r="G55" i="83"/>
  <c r="G54" i="83"/>
  <c r="G53" i="83"/>
  <c r="G52" i="83"/>
  <c r="G51" i="83"/>
  <c r="G50" i="83"/>
  <c r="G49" i="83"/>
  <c r="G48" i="83"/>
  <c r="G47" i="83"/>
  <c r="G46" i="83"/>
  <c r="G45" i="83"/>
  <c r="G44" i="83"/>
  <c r="G43" i="83"/>
  <c r="G42" i="83"/>
  <c r="G41" i="83"/>
  <c r="G40" i="83"/>
  <c r="G39" i="83"/>
  <c r="G38" i="83"/>
  <c r="G37" i="83"/>
  <c r="G36" i="83"/>
  <c r="G35" i="83"/>
  <c r="G34" i="83"/>
  <c r="G33" i="83"/>
  <c r="G32" i="83"/>
  <c r="G31" i="83"/>
  <c r="G30" i="83"/>
  <c r="G29" i="83"/>
  <c r="G28" i="83"/>
  <c r="G27" i="83"/>
  <c r="G26" i="83"/>
  <c r="G25" i="83"/>
  <c r="G24" i="83"/>
  <c r="G23" i="83"/>
  <c r="G22" i="83"/>
  <c r="G21" i="83"/>
  <c r="G20" i="83"/>
  <c r="G19" i="83"/>
  <c r="G18" i="83"/>
  <c r="G17" i="83"/>
  <c r="G16" i="83"/>
  <c r="G15" i="83"/>
  <c r="G14" i="83"/>
  <c r="G13" i="83"/>
  <c r="G12" i="83"/>
  <c r="G11" i="83"/>
  <c r="G10" i="83"/>
  <c r="G9" i="83"/>
  <c r="G8" i="83"/>
  <c r="G7" i="83"/>
  <c r="G6" i="83"/>
  <c r="G5" i="83"/>
  <c r="G4" i="83"/>
  <c r="G3" i="83"/>
  <c r="G292" i="77"/>
  <c r="G291" i="77"/>
  <c r="G290" i="77"/>
  <c r="G289" i="77"/>
  <c r="G288" i="77"/>
  <c r="G287" i="77"/>
  <c r="G286" i="77"/>
  <c r="G285" i="77"/>
  <c r="G284" i="77"/>
  <c r="G283" i="77"/>
  <c r="G282" i="77"/>
  <c r="G281" i="77"/>
  <c r="G280" i="77"/>
  <c r="G279" i="77"/>
  <c r="G278" i="77"/>
  <c r="G277" i="77"/>
  <c r="G276" i="77"/>
  <c r="G275" i="77"/>
  <c r="G274" i="77"/>
  <c r="G273" i="77"/>
  <c r="G272" i="77"/>
  <c r="G271" i="77"/>
  <c r="G270" i="77"/>
  <c r="G269" i="77"/>
  <c r="G268" i="77"/>
  <c r="G267" i="77"/>
  <c r="G266" i="77"/>
  <c r="G265" i="77"/>
  <c r="G264" i="77"/>
  <c r="G263" i="77"/>
  <c r="G262" i="77"/>
  <c r="G261" i="77"/>
  <c r="G260" i="77"/>
  <c r="G259" i="77"/>
  <c r="G258" i="77"/>
  <c r="G257" i="77"/>
  <c r="G256" i="77"/>
  <c r="G255" i="77"/>
  <c r="G254" i="77"/>
  <c r="G253" i="77"/>
  <c r="G252" i="77"/>
  <c r="G251" i="77"/>
  <c r="G250" i="77"/>
  <c r="G249" i="77"/>
  <c r="G248" i="77"/>
  <c r="G247" i="77"/>
  <c r="G246" i="77"/>
  <c r="G245" i="77"/>
  <c r="G244" i="77"/>
  <c r="G243" i="77"/>
  <c r="G242" i="77"/>
  <c r="G241" i="77"/>
  <c r="G240" i="77"/>
  <c r="G239" i="77"/>
  <c r="G238" i="77"/>
  <c r="G237" i="77"/>
  <c r="G236" i="77"/>
  <c r="G235" i="77"/>
  <c r="G234" i="77"/>
  <c r="G233" i="77"/>
  <c r="G232" i="77"/>
  <c r="G231" i="77"/>
  <c r="G230" i="77"/>
  <c r="G229" i="77"/>
  <c r="G228" i="77"/>
  <c r="G227" i="77"/>
  <c r="G226" i="77"/>
  <c r="G225" i="77"/>
  <c r="G224" i="77"/>
  <c r="G223" i="77"/>
  <c r="G222" i="77"/>
  <c r="G221" i="77"/>
  <c r="G220" i="77"/>
  <c r="G219" i="77"/>
  <c r="G218" i="77"/>
  <c r="G217" i="77"/>
  <c r="G216" i="77"/>
  <c r="G215" i="77"/>
  <c r="G214" i="77"/>
  <c r="G213" i="77"/>
  <c r="G212" i="77"/>
  <c r="G211" i="77"/>
  <c r="G210" i="77"/>
  <c r="G209" i="77"/>
  <c r="G208" i="77"/>
  <c r="G207" i="77"/>
  <c r="G206" i="77"/>
  <c r="G205" i="77"/>
  <c r="G204" i="77"/>
  <c r="G203" i="77"/>
  <c r="G202" i="77"/>
  <c r="G201" i="77"/>
  <c r="G200" i="77"/>
  <c r="G199" i="77"/>
  <c r="G198" i="77"/>
  <c r="G197" i="77"/>
  <c r="G196" i="77"/>
  <c r="G195" i="77"/>
  <c r="G194" i="77"/>
  <c r="G193" i="77"/>
  <c r="G192" i="77"/>
  <c r="G191" i="77"/>
  <c r="G190" i="77"/>
  <c r="G189" i="77"/>
  <c r="G188" i="77"/>
  <c r="G187" i="77"/>
  <c r="G186" i="77"/>
  <c r="G185" i="77"/>
  <c r="G184" i="77"/>
  <c r="G183" i="77"/>
  <c r="G182" i="77"/>
  <c r="G181" i="77"/>
  <c r="G180" i="77"/>
  <c r="G179" i="77"/>
  <c r="G178" i="77"/>
  <c r="G177" i="77"/>
  <c r="G176" i="77"/>
  <c r="G175" i="77"/>
  <c r="G174" i="77"/>
  <c r="G173" i="77"/>
  <c r="G172" i="77"/>
  <c r="G171" i="77"/>
  <c r="G170" i="77"/>
  <c r="G169" i="77"/>
  <c r="G168" i="77"/>
  <c r="G167" i="77"/>
  <c r="G166" i="77"/>
  <c r="G165" i="77"/>
  <c r="G164" i="77"/>
  <c r="G163" i="77"/>
  <c r="G162" i="77"/>
  <c r="G161" i="77"/>
  <c r="G160" i="77"/>
  <c r="G159" i="77"/>
  <c r="G158" i="77"/>
  <c r="G157" i="77"/>
  <c r="G156" i="77"/>
  <c r="G155" i="77"/>
  <c r="G154" i="77"/>
  <c r="G153" i="77"/>
  <c r="G152" i="77"/>
  <c r="G151" i="77"/>
  <c r="G150" i="77"/>
  <c r="G149" i="77"/>
  <c r="G148" i="77"/>
  <c r="G147" i="77"/>
  <c r="G146" i="77"/>
  <c r="G145" i="77"/>
  <c r="G144" i="77"/>
  <c r="G143" i="77"/>
  <c r="G142" i="77"/>
  <c r="G141" i="77"/>
  <c r="G140" i="77"/>
  <c r="G139" i="77"/>
  <c r="G138" i="77"/>
  <c r="G137" i="77"/>
  <c r="G136" i="77"/>
  <c r="G135" i="77"/>
  <c r="G134" i="77"/>
  <c r="G133" i="77"/>
  <c r="G132" i="77"/>
  <c r="G131" i="77"/>
  <c r="G130" i="77"/>
  <c r="G129" i="77"/>
  <c r="G128" i="77"/>
  <c r="G127" i="77"/>
  <c r="G126" i="77"/>
  <c r="G125" i="77"/>
  <c r="G124" i="77"/>
  <c r="G123" i="77"/>
  <c r="G122" i="77"/>
  <c r="G121" i="77"/>
  <c r="G120" i="77"/>
  <c r="G119" i="77"/>
  <c r="G118" i="77"/>
  <c r="G117" i="77"/>
  <c r="G116" i="77"/>
  <c r="G115" i="77"/>
  <c r="G114" i="77"/>
  <c r="G113" i="77"/>
  <c r="G112" i="77"/>
  <c r="G111" i="77"/>
  <c r="G110" i="77"/>
  <c r="G109" i="77"/>
  <c r="G108" i="77"/>
  <c r="G107" i="77"/>
  <c r="G106" i="77"/>
  <c r="G105" i="77"/>
  <c r="G104" i="77"/>
  <c r="G103" i="77"/>
  <c r="G102" i="77"/>
  <c r="G101" i="77"/>
  <c r="G100" i="77"/>
  <c r="G99" i="77"/>
  <c r="G98" i="77"/>
  <c r="G97" i="77"/>
  <c r="G96" i="77"/>
  <c r="G95" i="77"/>
  <c r="G94" i="77"/>
  <c r="G93" i="77"/>
  <c r="G92" i="77"/>
  <c r="G91" i="77"/>
  <c r="G90" i="77"/>
  <c r="G89" i="77"/>
  <c r="G88" i="77"/>
  <c r="G87" i="77"/>
  <c r="G86" i="77"/>
  <c r="G85" i="77"/>
  <c r="G84" i="77"/>
  <c r="G83" i="77"/>
  <c r="G82" i="77"/>
  <c r="G81" i="77"/>
  <c r="G80" i="77"/>
  <c r="G79" i="77"/>
  <c r="G78" i="77"/>
  <c r="G77" i="77"/>
  <c r="G76" i="77"/>
  <c r="G75" i="77"/>
  <c r="G74" i="77"/>
  <c r="G73" i="77"/>
  <c r="G72" i="77"/>
  <c r="G71" i="77"/>
  <c r="G70" i="77"/>
  <c r="G69" i="77"/>
  <c r="G68" i="77"/>
  <c r="G67" i="77"/>
  <c r="G66" i="77"/>
  <c r="G65" i="77"/>
  <c r="G64" i="77"/>
  <c r="G63" i="77"/>
  <c r="G62" i="77"/>
  <c r="G61" i="77"/>
  <c r="G58" i="77"/>
  <c r="G57" i="77"/>
  <c r="G56" i="77"/>
  <c r="G55" i="77"/>
  <c r="G54" i="77"/>
  <c r="G53" i="77"/>
  <c r="G52" i="77"/>
  <c r="G51" i="77"/>
  <c r="G50" i="77"/>
  <c r="G49" i="77"/>
  <c r="G47" i="77"/>
  <c r="G46" i="77"/>
  <c r="G45" i="77"/>
  <c r="G44" i="77"/>
  <c r="G43" i="77"/>
  <c r="G42" i="77"/>
  <c r="G41" i="77"/>
  <c r="G40" i="77"/>
  <c r="G39" i="77"/>
  <c r="G38" i="77"/>
  <c r="G37" i="77"/>
  <c r="G36" i="77"/>
  <c r="G35" i="77"/>
  <c r="G34" i="77"/>
  <c r="G33" i="77"/>
  <c r="G32" i="77"/>
  <c r="G31" i="77"/>
  <c r="G30" i="77"/>
  <c r="G28" i="77"/>
  <c r="G27" i="77"/>
  <c r="G26" i="77"/>
  <c r="G25" i="77"/>
  <c r="G24" i="77"/>
  <c r="G23" i="77"/>
  <c r="G22" i="77"/>
  <c r="G21" i="77"/>
  <c r="G20" i="77"/>
  <c r="G19" i="77"/>
  <c r="G18" i="77"/>
  <c r="G17" i="77"/>
  <c r="G16" i="77"/>
  <c r="G15" i="77"/>
  <c r="G14" i="77"/>
  <c r="G13" i="77"/>
  <c r="G12" i="77"/>
  <c r="G11" i="77"/>
  <c r="G10" i="77"/>
  <c r="G9" i="77"/>
  <c r="G8" i="77"/>
  <c r="G7" i="77"/>
  <c r="G6" i="77"/>
  <c r="G5" i="77"/>
  <c r="G4" i="77"/>
  <c r="G3" i="77"/>
  <c r="I4" i="77" l="1"/>
  <c r="I4" i="83"/>
  <c r="F29" i="86" l="1"/>
  <c r="F6" i="86"/>
  <c r="F6" i="82"/>
  <c r="F11" i="87"/>
  <c r="F37" i="87" l="1"/>
  <c r="F5" i="88" l="1"/>
  <c r="F33" i="86" l="1"/>
  <c r="H33" i="86" l="1"/>
  <c r="I18" i="86"/>
  <c r="G20" i="86"/>
  <c r="G24" i="86"/>
  <c r="G47" i="82" l="1"/>
  <c r="F13" i="87" l="1"/>
  <c r="F48" i="82" l="1"/>
  <c r="H20" i="86" l="1"/>
  <c r="E2" i="86" l="1"/>
  <c r="E2" i="82"/>
  <c r="F9" i="82" l="1"/>
  <c r="F10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47" i="82"/>
  <c r="H47" i="82" s="1"/>
  <c r="F8" i="82"/>
  <c r="G9" i="82"/>
  <c r="G10" i="82"/>
  <c r="G19" i="82"/>
  <c r="G17" i="82"/>
  <c r="G16" i="82"/>
  <c r="G22" i="82"/>
  <c r="G23" i="82"/>
  <c r="G24" i="82"/>
  <c r="G27" i="82"/>
  <c r="G26" i="82"/>
  <c r="G25" i="82"/>
  <c r="G30" i="82"/>
  <c r="G33" i="82"/>
  <c r="G34" i="82"/>
  <c r="G35" i="82"/>
  <c r="G8" i="82"/>
  <c r="F46" i="87"/>
  <c r="G14" i="87" s="1"/>
  <c r="F47" i="87"/>
  <c r="F48" i="87"/>
  <c r="G15" i="87" s="1"/>
  <c r="F49" i="87"/>
  <c r="G16" i="87" s="1"/>
  <c r="H16" i="87" s="1"/>
  <c r="F50" i="87"/>
  <c r="G17" i="87" s="1"/>
  <c r="H17" i="87" s="1"/>
  <c r="F51" i="87"/>
  <c r="G18" i="87" s="1"/>
  <c r="H18" i="87" s="1"/>
  <c r="F52" i="87"/>
  <c r="F53" i="87"/>
  <c r="G24" i="87" s="1"/>
  <c r="F54" i="87"/>
  <c r="G25" i="87" s="1"/>
  <c r="F55" i="87"/>
  <c r="F56" i="87"/>
  <c r="F57" i="87"/>
  <c r="F58" i="87"/>
  <c r="F59" i="87"/>
  <c r="F60" i="87"/>
  <c r="G31" i="87" s="1"/>
  <c r="F61" i="87"/>
  <c r="F63" i="87"/>
  <c r="F45" i="87"/>
  <c r="F14" i="87"/>
  <c r="F15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K19" i="82" l="1"/>
  <c r="H10" i="82"/>
  <c r="F35" i="87"/>
  <c r="F36" i="87" s="1"/>
  <c r="G23" i="87"/>
  <c r="F67" i="87"/>
  <c r="G29" i="87"/>
  <c r="H29" i="87" s="1"/>
  <c r="G28" i="87"/>
  <c r="H28" i="87" s="1"/>
  <c r="G19" i="87"/>
  <c r="H19" i="87" s="1"/>
  <c r="G13" i="87"/>
  <c r="H13" i="87" s="1"/>
  <c r="H45" i="87"/>
  <c r="G27" i="87"/>
  <c r="H27" i="87" s="1"/>
  <c r="G20" i="87"/>
  <c r="H20" i="87" s="1"/>
  <c r="G26" i="87"/>
  <c r="H26" i="87" s="1"/>
  <c r="G48" i="82"/>
  <c r="H48" i="82" s="1"/>
  <c r="G18" i="82"/>
  <c r="H18" i="82" s="1"/>
  <c r="G30" i="87"/>
  <c r="H30" i="87" s="1"/>
  <c r="G22" i="87"/>
  <c r="H22" i="87" s="1"/>
  <c r="G21" i="87"/>
  <c r="H21" i="87" s="1"/>
  <c r="H33" i="82"/>
  <c r="D10" i="89"/>
  <c r="G31" i="82"/>
  <c r="H31" i="82" s="1"/>
  <c r="G32" i="82"/>
  <c r="H32" i="82" s="1"/>
  <c r="G29" i="82"/>
  <c r="H29" i="82" s="1"/>
  <c r="G21" i="82"/>
  <c r="H21" i="82" s="1"/>
  <c r="G28" i="82"/>
  <c r="H28" i="82" s="1"/>
  <c r="G20" i="82"/>
  <c r="H20" i="82" s="1"/>
  <c r="H15" i="87"/>
  <c r="H31" i="87"/>
  <c r="H23" i="87"/>
  <c r="H35" i="82"/>
  <c r="H34" i="82"/>
  <c r="H26" i="82"/>
  <c r="H27" i="82"/>
  <c r="H17" i="82"/>
  <c r="H19" i="82"/>
  <c r="H25" i="82"/>
  <c r="H24" i="82"/>
  <c r="H16" i="82"/>
  <c r="H23" i="82"/>
  <c r="H30" i="82"/>
  <c r="H22" i="82"/>
  <c r="H9" i="82"/>
  <c r="H25" i="87"/>
  <c r="H14" i="87"/>
  <c r="H24" i="87"/>
  <c r="F52" i="82"/>
  <c r="H8" i="82"/>
  <c r="H52" i="82" l="1"/>
  <c r="K20" i="82"/>
  <c r="E3" i="87"/>
  <c r="E4" i="87"/>
  <c r="E5" i="87"/>
  <c r="D13" i="89" l="1"/>
  <c r="C2" i="86"/>
  <c r="N7" i="86" s="1"/>
  <c r="D6" i="89" l="1"/>
  <c r="F12" i="88"/>
  <c r="F11" i="88"/>
  <c r="F10" i="88"/>
  <c r="F9" i="88"/>
  <c r="F8" i="88"/>
  <c r="F7" i="88"/>
  <c r="O9" i="86" l="1"/>
  <c r="O10" i="86"/>
  <c r="O11" i="86"/>
  <c r="O12" i="86"/>
  <c r="O13" i="86"/>
  <c r="O8" i="86"/>
  <c r="G26" i="86"/>
  <c r="H26" i="86" s="1"/>
  <c r="G25" i="86"/>
  <c r="H25" i="86" s="1"/>
  <c r="H24" i="86"/>
  <c r="G21" i="86"/>
  <c r="H21" i="86" s="1"/>
  <c r="G22" i="86"/>
  <c r="H22" i="86" s="1"/>
  <c r="G17" i="86"/>
  <c r="H17" i="86" s="1"/>
  <c r="G16" i="86"/>
  <c r="H16" i="86" s="1"/>
  <c r="G15" i="86"/>
  <c r="H15" i="86" s="1"/>
  <c r="G14" i="86"/>
  <c r="H14" i="86" s="1"/>
  <c r="G11" i="86"/>
  <c r="H11" i="86" s="1"/>
  <c r="G13" i="86"/>
  <c r="H13" i="86" s="1"/>
  <c r="G10" i="86"/>
  <c r="H10" i="86" s="1"/>
  <c r="G12" i="86"/>
  <c r="H12" i="86" s="1"/>
  <c r="G9" i="86"/>
  <c r="H9" i="86" s="1"/>
  <c r="G8" i="86"/>
  <c r="H8" i="86" l="1"/>
  <c r="G19" i="86"/>
  <c r="H19" i="86" s="1"/>
  <c r="G23" i="86"/>
  <c r="H23" i="86" s="1"/>
  <c r="D12" i="89"/>
  <c r="D11" i="89"/>
  <c r="D5" i="89"/>
  <c r="F32" i="86" l="1"/>
  <c r="F67" i="86"/>
  <c r="E12" i="89"/>
  <c r="F54" i="82" l="1"/>
  <c r="H54" i="82" s="1"/>
  <c r="D9" i="89" l="1"/>
  <c r="E6" i="89" l="1"/>
  <c r="E9" i="89" l="1"/>
  <c r="F53" i="82"/>
  <c r="H37" i="87" l="1"/>
  <c r="E5" i="89" l="1"/>
  <c r="H35" i="87" l="1"/>
</calcChain>
</file>

<file path=xl/sharedStrings.xml><?xml version="1.0" encoding="utf-8"?>
<sst xmlns="http://schemas.openxmlformats.org/spreadsheetml/2006/main" count="962" uniqueCount="274">
  <si>
    <t>FIN</t>
  </si>
  <si>
    <t>DEBUT</t>
  </si>
  <si>
    <t>Temps des étapes</t>
  </si>
  <si>
    <t>Temps perdu</t>
  </si>
  <si>
    <t>Durée totale (incidents inclus)</t>
  </si>
  <si>
    <t>Version LOUVOIS</t>
  </si>
  <si>
    <t>Numéro cycle</t>
  </si>
  <si>
    <t>OUTIL_EDITION</t>
  </si>
  <si>
    <t>DATE_DEBUT_DATA</t>
  </si>
  <si>
    <t>STATUT</t>
  </si>
  <si>
    <t>NOM_GENERATION</t>
  </si>
  <si>
    <t>X_PREPA_CSC</t>
  </si>
  <si>
    <t>X_BDD_VUESMAT_BMS</t>
  </si>
  <si>
    <t>X_HISTO_DP</t>
  </si>
  <si>
    <t>X_HISTO_DIF</t>
  </si>
  <si>
    <t>X_BDD_STAT_CLOT</t>
  </si>
  <si>
    <t>X_JASPER_CLOTURE1</t>
  </si>
  <si>
    <t>X_JASPER_CLOTURE2</t>
  </si>
  <si>
    <t>X_MODIFICATION_NID</t>
  </si>
  <si>
    <t>X_SUPPRESSION_NID</t>
  </si>
  <si>
    <t>X_BDD_VUESMAT_CLOT</t>
  </si>
  <si>
    <t>Jasper</t>
  </si>
  <si>
    <t>X_PREPA_CSQ</t>
  </si>
  <si>
    <t>X_ITFNCI_CONCERTO_IN</t>
  </si>
  <si>
    <t>X_ITFNCI_ARHMONIE_IN</t>
  </si>
  <si>
    <t>X_ITFNCI_AGORHA_IN</t>
  </si>
  <si>
    <t>X_ITFNCI_ORCHESTR_IN</t>
  </si>
  <si>
    <t>X_ITFNCI_RHAPSODI_IN</t>
  </si>
  <si>
    <t>X_SDI_CALC</t>
  </si>
  <si>
    <t>X_FIN_SDI_CALC</t>
  </si>
  <si>
    <t>X_ITFNCI_CONCERT_OUT</t>
  </si>
  <si>
    <t>X_ITFNCI_ARHMONI_OUT</t>
  </si>
  <si>
    <t>X_ITFNCI_AGORHA_OUT</t>
  </si>
  <si>
    <t>X_ITFNCI_ORCHEST_OUT</t>
  </si>
  <si>
    <t>X_ITFNCI_RHAPSOD_OUT</t>
  </si>
  <si>
    <t>X_PROD_FIC_QUOT</t>
  </si>
  <si>
    <t>X_EDIT_QUOT</t>
  </si>
  <si>
    <t>X_MAJ_SUIVI_QUOT</t>
  </si>
  <si>
    <t>X_PROD_BANDE_VIRT</t>
  </si>
  <si>
    <t>X_LOG_ODI_BMS</t>
  </si>
  <si>
    <t>grep --include=\*V_R.xml -r  "&lt;Erreurs/&gt;" /louvois/demo/echanges/sortie/ | wc -l</t>
  </si>
  <si>
    <t xml:space="preserve">Temps perdu (Arret du cycle) </t>
  </si>
  <si>
    <t>Différence</t>
  </si>
  <si>
    <t>Différence de temps de calcul</t>
  </si>
  <si>
    <t>Commentaire</t>
  </si>
  <si>
    <t>Concerto</t>
  </si>
  <si>
    <t>Arhmonie</t>
  </si>
  <si>
    <t>Rhapsodie</t>
  </si>
  <si>
    <t>Commande à lancer sur chaque répertoire SIRH</t>
  </si>
  <si>
    <t>ls | grep -v EXCLU | grep -c BMS</t>
  </si>
  <si>
    <t>BMS</t>
  </si>
  <si>
    <t>EXCLU</t>
  </si>
  <si>
    <t>Total</t>
  </si>
  <si>
    <t>ls | grep -c EXCLU</t>
  </si>
  <si>
    <t>BMS :</t>
  </si>
  <si>
    <t>EXCLU :</t>
  </si>
  <si>
    <t>Début duplicata JASPER</t>
  </si>
  <si>
    <t>Durée Total</t>
  </si>
  <si>
    <t>Nombre flux avec administré non existant</t>
  </si>
  <si>
    <t>Fin duplicata JASPER</t>
  </si>
  <si>
    <t>X_ITFEXT_IN</t>
  </si>
  <si>
    <t>X_BDD_VUESMAT_QUOT</t>
  </si>
  <si>
    <t>X_BDD_STAT_QUOT</t>
  </si>
  <si>
    <t>X_MAJ_SUIVI_BMS_QUOT</t>
  </si>
  <si>
    <t>00:00:00</t>
  </si>
  <si>
    <t>X_MAJ_SUIVI_BMS_CLOT</t>
  </si>
  <si>
    <t>X_MAJ_SUIVI_ADM_CLOT</t>
  </si>
  <si>
    <t>SIRH</t>
  </si>
  <si>
    <t>Version Louvois</t>
  </si>
  <si>
    <t>DEXP_ECHEC = 2</t>
  </si>
  <si>
    <t>DEXP_ECHEC = 3</t>
  </si>
  <si>
    <t>DEXP_ECHEC = 1</t>
  </si>
  <si>
    <t>Nb adm inseres</t>
  </si>
  <si>
    <t>Nb adm en entree</t>
  </si>
  <si>
    <t>Date début</t>
  </si>
  <si>
    <t>Date fin</t>
  </si>
  <si>
    <t>Durée traitement</t>
  </si>
  <si>
    <t>Nombre flux rejeté - FLUX</t>
  </si>
  <si>
    <t>Nombre flux rejeté - ADM</t>
  </si>
  <si>
    <t>Nombre de flux traités</t>
  </si>
  <si>
    <t>Nombre flux avec administré non existant - FLUX</t>
  </si>
  <si>
    <t>Nombre flux avec rejet SOLDERREUR - FLUX</t>
  </si>
  <si>
    <t>Nombre flux avec rejet SOLDERREUR - ADM</t>
  </si>
  <si>
    <t>Nombre de retour XML sans erreurs - ADM</t>
  </si>
  <si>
    <t>Etapes</t>
  </si>
  <si>
    <t>Duplicatas BMS Japser</t>
  </si>
  <si>
    <t>Flux de masse</t>
  </si>
  <si>
    <t>Flux de valorisaton</t>
  </si>
  <si>
    <t>commandes Unix/SQL :</t>
  </si>
  <si>
    <t>X_PREPA_BMS</t>
  </si>
  <si>
    <t>Tps Etape</t>
  </si>
  <si>
    <t>Durée Totale</t>
  </si>
  <si>
    <t>Tps perdu</t>
  </si>
  <si>
    <t>grep genererFichierXML /opt/webapps/siLVS/log/louvois_RS.log | tail -1 | cut -d"," -f1</t>
  </si>
  <si>
    <t>ls /louvois/demo/echanges/editions/concerto/jasper/bms/ | grep -v EXCLU | grep -c BMS</t>
  </si>
  <si>
    <t>ls /louvois/demo/echanges/editions/arhmonie/jasper/bms/ | grep -v EXCLU | grep -c BMS</t>
  </si>
  <si>
    <t>ls /louvois/demo/echanges/editions/rhapsodie/jasper/bms/ | grep -v EXCLU | grep -c BMS</t>
  </si>
  <si>
    <t>Reel</t>
  </si>
  <si>
    <t>select dexp_echec, count(*) from DE.DECOMPTE_INDIV group by DEXP_ECHEC;</t>
  </si>
  <si>
    <t>X_IMPOTS_PAS</t>
  </si>
  <si>
    <t>X_BASCULE_MOIS_SOLDE</t>
  </si>
  <si>
    <t>X_FIC_CLOTURE1</t>
  </si>
  <si>
    <t>X_FIC_CLOTURE2</t>
  </si>
  <si>
    <t>grep getDateFluxAller /opt/webapps/siLVS/log/louvois_RS.log | grep listenerRetourSolde | head -1 | cut -d"," -f1</t>
  </si>
  <si>
    <t>UPDATE GX.INDIC_EXEC SET SIMULER = 1 where CODE = 'X_BDD_VUESMAT_QUOT';</t>
  </si>
  <si>
    <t>UPDATE GX.INDIC_EXEC SET SIMULER = 1 where CODE = 'X_BDD_VUESMAT_CLOT';</t>
  </si>
  <si>
    <t>UPDATE GX.INDIC_EXEC SET SIMULER = 1 where CODE = 'X_BDD_VUESMAT_BMS';</t>
  </si>
  <si>
    <t>commit;</t>
  </si>
  <si>
    <t>Simulation des étapes de figeage du GT suite à désactivation des éditions APPIC</t>
  </si>
  <si>
    <t>X_PROD_BMS_EDIACA</t>
  </si>
  <si>
    <t>X_PROD_BMS_INDIV</t>
  </si>
  <si>
    <t>X_CAD</t>
  </si>
  <si>
    <t>Calcul CMC 07-2018</t>
  </si>
  <si>
    <t>Editions CMC 07-2018</t>
  </si>
  <si>
    <t>Retour solde 07-2018</t>
  </si>
  <si>
    <t>Calcul CNQ 08-2018</t>
  </si>
  <si>
    <t>Editions CNQ 08-2018</t>
  </si>
  <si>
    <t xml:space="preserve">Extrait du fichier louvois_EDIT.log </t>
  </si>
  <si>
    <t>DATE_DEMANDE</t>
  </si>
  <si>
    <t>DATE_FIN_DATA</t>
  </si>
  <si>
    <t>DUREE</t>
  </si>
  <si>
    <t>grep Timeout /louvois/demo/echanges/sortie/arhmonie/*_V_R.xml | wc -l</t>
  </si>
  <si>
    <t>grep Timeout /louvois/demo/echanges/sortie/concerto/*_V_R.xml | wc -l</t>
  </si>
  <si>
    <t>Timeout arhmonie</t>
  </si>
  <si>
    <t>Timeout concerto</t>
  </si>
  <si>
    <t>Timeout rhapsodie</t>
  </si>
  <si>
    <t>grep Timeout /louvois/demo/echanges/sortie/rhapsodie/*_V_R.xml | wc -l</t>
  </si>
  <si>
    <t>grep "DUPLICATA TERMINE" /opt/webapps/siLVS/log/louvois_EDIT.log | head -1 | cut -d"," -f1</t>
  </si>
  <si>
    <t>grep "DUPLICATA TERMINE" /opt/webapps/siLVS/log/louvois_EDIT.log | tail -1 | cut -d"," -f1</t>
  </si>
  <si>
    <t>00:00:01</t>
  </si>
  <si>
    <t>00:00:02</t>
  </si>
  <si>
    <t>00:00:03</t>
  </si>
  <si>
    <t>Somme cycles</t>
  </si>
  <si>
    <t>select * from (select log_date, log_mess from DX.RAP_TRACE where log_user='GSI' and log_mess like 'DE.F_MISE_EN_CALCUL - %' and log_date like '01/07/19%' order by log_date asc) where rownum &lt;= 15;</t>
  </si>
  <si>
    <t>07.19.00.d.r01</t>
  </si>
  <si>
    <t>00:00:04</t>
  </si>
  <si>
    <t>00:00:05</t>
  </si>
  <si>
    <t>00:00:06</t>
  </si>
  <si>
    <t>00:00:07</t>
  </si>
  <si>
    <t>00:00:08</t>
  </si>
  <si>
    <t>ls /louvois/demo/echanges/editions/cias/arhmonie/bms/ | grep -c EXCLU</t>
  </si>
  <si>
    <t>ls /louvois/demo/echanges/editions/cias/concerto/bms/ | grep -c EXCLU</t>
  </si>
  <si>
    <t>ls /louvois/demo/echanges/editions/cias/rhapsodie/bms/ | grep -c EXCLU</t>
  </si>
  <si>
    <t>DE.F_MISE_EN_CALCUL - remise en calcul : code_sirha = 4- numero_flux = 29661</t>
  </si>
  <si>
    <t>DE.F_MISE_EN_CALCUL - traitement flux batch : code_sirha = 4- numero_flux = 29661</t>
  </si>
  <si>
    <t>DE.F_MISE_EN_CALCUL - nombre adm en position de calcul : 59</t>
  </si>
  <si>
    <t>DE.F_MISE_EN_CALCUL - nombre adm insere(s) en position de calcul : 2</t>
  </si>
  <si>
    <t>DE.F_MISE_EN_CALCUL - fin remise en calcul : code_sirha = 4- numero_flux = 29661</t>
  </si>
  <si>
    <t>DE.F_MISE_EN_CALCUL - remise en calcul : code_sirha = 3- numero_flux = 42971</t>
  </si>
  <si>
    <t>DE.F_MISE_EN_CALCUL - traitement flux batch : code_sirha = 3- numero_flux = 42971</t>
  </si>
  <si>
    <t>DE.F_MISE_EN_CALCUL - nombre adm en position de calcul : 2545</t>
  </si>
  <si>
    <t>DE.F_MISE_EN_CALCUL - nombre adm insere(s) en position de calcul : 88</t>
  </si>
  <si>
    <t>DE.F_MISE_EN_CALCUL - fin remise en calcul : code_sirha = 3- numero_flux = 42971</t>
  </si>
  <si>
    <t>DE.F_MISE_EN_CALCUL - remise en calcul : code_sirha = 1- numero_flux = 57652</t>
  </si>
  <si>
    <t>DE.F_MISE_EN_CALCUL - traitement flux batch : code_sirha = 1- numero_flux = 57652</t>
  </si>
  <si>
    <t>DE.F_MISE_EN_CALCUL - nombre adm en position de calcul : 10758</t>
  </si>
  <si>
    <t>DE.F_MISE_EN_CALCUL - nombre adm insere(s) en position de calcul : 1344</t>
  </si>
  <si>
    <t>DE.F_MISE_EN_CALCUL - fin remise en calcul : code_sirha = 1- numero_flux = 57652</t>
  </si>
  <si>
    <t>15/11/2019 10:27:39</t>
  </si>
  <si>
    <t>15/11/2019 10:34:04</t>
  </si>
  <si>
    <t>14/11/19 09:54:40</t>
  </si>
  <si>
    <t>0</t>
  </si>
  <si>
    <t>14/11/19 09:55:00</t>
  </si>
  <si>
    <t>20</t>
  </si>
  <si>
    <t>14/11/19 10:38:41</t>
  </si>
  <si>
    <t>2621</t>
  </si>
  <si>
    <t>14/11/19 09:55:20</t>
  </si>
  <si>
    <t>14/11/19 10:01:20</t>
  </si>
  <si>
    <t>380</t>
  </si>
  <si>
    <t>14/11/19 10:58:42</t>
  </si>
  <si>
    <t>1201</t>
  </si>
  <si>
    <t>14/11/19 10:58:56</t>
  </si>
  <si>
    <t>14</t>
  </si>
  <si>
    <t>14/11/19 10:59:56</t>
  </si>
  <si>
    <t>60</t>
  </si>
  <si>
    <t>14/11/19 10:59:16</t>
  </si>
  <si>
    <t>14/11/19 11:10:22</t>
  </si>
  <si>
    <t>686</t>
  </si>
  <si>
    <t>14/11/19 11:12:42</t>
  </si>
  <si>
    <t>140</t>
  </si>
  <si>
    <t>il manque ici RHAPSODIE et ARHMONIE</t>
  </si>
  <si>
    <t>07.20.00.d.r02</t>
  </si>
  <si>
    <t>début CMC :</t>
  </si>
  <si>
    <t>fin CMC :</t>
  </si>
  <si>
    <t>debut pb x fic clot 1</t>
  </si>
  <si>
    <t>fin pb :</t>
  </si>
  <si>
    <t>durée exacte:</t>
  </si>
  <si>
    <t>3h</t>
  </si>
  <si>
    <t>remarque : ressource allouée pour faire les scenario ETATPENSIOETA et ETATPENSIOAGE qui sont des traitements très lourd, leur désactivation a permis au cycle de ne pas finir en échec</t>
  </si>
  <si>
    <t>LOUVOIS_SYNTHVIR</t>
  </si>
  <si>
    <t>VTCOM</t>
  </si>
  <si>
    <t>Interface</t>
  </si>
  <si>
    <t>VIREMENTS</t>
  </si>
  <si>
    <t>CHORUS_FEN110</t>
  </si>
  <si>
    <t>CHORUS_FEN0059</t>
  </si>
  <si>
    <t>CHORUS_FEN0029</t>
  </si>
  <si>
    <t>LOUVOIS_SECUDNAG</t>
  </si>
  <si>
    <t>Edit</t>
  </si>
  <si>
    <t>LOUVOIS_SECUAGFONC</t>
  </si>
  <si>
    <t>LOUVOIS_RUAMCAFAT</t>
  </si>
  <si>
    <t>LOUVOIS_FRACSOLDOPEX</t>
  </si>
  <si>
    <t>LOUVOIS_FPMILET</t>
  </si>
  <si>
    <t>LOUVOIS_FPMIL</t>
  </si>
  <si>
    <t>LOUVOIS_FPAERO</t>
  </si>
  <si>
    <t>LOUVOIS_AVOPEXESCALE</t>
  </si>
  <si>
    <t>LOUVOIS_SECUDNET</t>
  </si>
  <si>
    <t>LOUVOIS_RECARDS</t>
  </si>
  <si>
    <t>LOUVOIS_RECACSG</t>
  </si>
  <si>
    <t>LOUVOIS_OPPOSOLDE</t>
  </si>
  <si>
    <t>LOUVOIS_LOLFA1</t>
  </si>
  <si>
    <t>LOUVOIS_FPAEROET</t>
  </si>
  <si>
    <t>LOUVOIS_ETCSOLAUT</t>
  </si>
  <si>
    <t>LOUVOIS_ETCESSSOL</t>
  </si>
  <si>
    <t>LOUVOIS_ETATRETCST</t>
  </si>
  <si>
    <t>LOUVOIS_ETATRETCIV</t>
  </si>
  <si>
    <t>LOUVOIS_ETATRAFP</t>
  </si>
  <si>
    <t>LOUVOIS_ETATPENSIOETA</t>
  </si>
  <si>
    <t>LOUVOIS_ETATPENSIOAGE</t>
  </si>
  <si>
    <t>LOUVOIS_ETATPALIM</t>
  </si>
  <si>
    <t>LOUVOIS_ETATMITHADAG</t>
  </si>
  <si>
    <t>LOUVOIS_ETATLOGOM</t>
  </si>
  <si>
    <t>LOUVOIS_ETATLOGET</t>
  </si>
  <si>
    <t>LOUVOIS_ETATETUDES</t>
  </si>
  <si>
    <t>LOUVOIS_ETATCSSMAYO</t>
  </si>
  <si>
    <t>LOUVOIS_ETATCOTFNAL</t>
  </si>
  <si>
    <t>LOUVOIS_ETATCOTCNAF</t>
  </si>
  <si>
    <t>LOUVOIS_ETATCNMSSET</t>
  </si>
  <si>
    <t>LOUVOIS_ETATCNMSSAG</t>
  </si>
  <si>
    <t>LOUVOIS_CONTRISOLI</t>
  </si>
  <si>
    <t>LOUVOIS_AVOPEXFORMADM</t>
  </si>
  <si>
    <t>LOUVOIS_AVOPEXCONSUL</t>
  </si>
  <si>
    <t>LOUVOIS_ETATRELOGDOM</t>
  </si>
  <si>
    <t>LOUVOIS_ETATMITHADET</t>
  </si>
  <si>
    <t>LOUVOIS_DADS_SPM</t>
  </si>
  <si>
    <t>LOUVOIS_DADS_MAYO</t>
  </si>
  <si>
    <t>LOUVOIS_ETATRETPAS</t>
  </si>
  <si>
    <t>VIREMENT_AV</t>
  </si>
  <si>
    <t>PAS</t>
  </si>
  <si>
    <t>LOUVOIS_A_LOG_SCEN</t>
  </si>
  <si>
    <t>LOUVOIS_BMSRES</t>
  </si>
  <si>
    <t>LOUVOIS_BMS</t>
  </si>
  <si>
    <t>DE.F_MISE_EN_CALCUL - nombre adm en position de calcul : 2542</t>
  </si>
  <si>
    <t>DE.F_MISE_EN_CALCUL - nombre adm insere(s) en position de calcul : 98</t>
  </si>
  <si>
    <t>DE.F_MISE_EN_CALCUL - nombre adm en position de calcul : 10755</t>
  </si>
  <si>
    <t>20/12/2019 09:19:56</t>
  </si>
  <si>
    <t>20/12/2019 09:21:15</t>
  </si>
  <si>
    <t>blocage à 2 administrés</t>
  </si>
  <si>
    <t>etatpensioage</t>
  </si>
  <si>
    <t>etatpensioeta</t>
  </si>
  <si>
    <t>n étaient pas inhibés</t>
  </si>
  <si>
    <t>Les scénarios</t>
  </si>
  <si>
    <t>debut erreur</t>
  </si>
  <si>
    <t>date solution</t>
  </si>
  <si>
    <t>date fin cmc</t>
  </si>
  <si>
    <t>date debut cmc</t>
  </si>
  <si>
    <t>total temps:</t>
  </si>
  <si>
    <t>debut cycle</t>
  </si>
  <si>
    <t>date erreur</t>
  </si>
  <si>
    <t>schéma logique n'a pas été défini pour GBL_DATE_TRAIT</t>
  </si>
  <si>
    <t>inhibition louvois_a_log_scen</t>
  </si>
  <si>
    <t>check prerequis sdi</t>
  </si>
  <si>
    <t>redefinition editionsGlobalTimeout.X_PROD_FIC_QUOT</t>
  </si>
  <si>
    <t>retour à la meme étape</t>
  </si>
  <si>
    <t>fin erreur</t>
  </si>
  <si>
    <t>fin x itfnci sirh in</t>
  </si>
  <si>
    <t>diff</t>
  </si>
  <si>
    <t>date erreur (restant 2 DFI)</t>
  </si>
  <si>
    <t>fin cycle</t>
  </si>
  <si>
    <t>debut x itfnci sirh in 1813</t>
  </si>
  <si>
    <t>X_PREPA_TPC</t>
  </si>
  <si>
    <t>X_EDIT_CLOTURE3</t>
  </si>
  <si>
    <t>X_SAUVEGARDE_DS</t>
  </si>
  <si>
    <t>traitementsPostCloture</t>
  </si>
  <si>
    <t>TPC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</si>
</sst>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h:mm:ss"/>
    <numFmt numFmtId="165" formatCode="[hh]:mm:ss"/>
    <numFmt numFmtId="166" formatCode="d\ \j\o\u\r\s\ hh:mm:ss"/>
    <numFmt numFmtId="167" formatCode="[h]:mm:ss;@"/>
    <numFmt numFmtId="168" formatCode="\+#,##0;\-#,##0;#,##0"/>
    <numFmt numFmtId="169" formatCode="[$-F400]h:mm:ss\ AM/PM"/>
  </numFmts>
  <fonts count="7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25"/>
      <name val="Calibri"/>
      <family val="2"/>
    </font>
    <font>
      <sz val="11"/>
      <color indexed="57"/>
      <name val="Calibri"/>
      <family val="2"/>
    </font>
    <font>
      <b/>
      <sz val="10"/>
      <color theme="1"/>
      <name val="Arial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sz val="10"/>
      <color rgb="FF1E1E1E"/>
      <name val="Segoe UI"/>
      <family val="2"/>
    </font>
    <font>
      <b/>
      <sz val="10"/>
      <color rgb="FF000000"/>
      <name val="Arial"/>
      <family val="2"/>
    </font>
    <font>
      <sz val="10.5"/>
      <color theme="1"/>
      <name val="Arial"/>
      <family val="2"/>
    </font>
    <font>
      <u/>
      <sz val="10.5"/>
      <color theme="1"/>
      <name val="Arial"/>
      <family val="2"/>
    </font>
    <font>
      <b/>
      <sz val="10.5"/>
      <color theme="1"/>
      <name val="Arial"/>
      <family val="2"/>
    </font>
    <font>
      <sz val="10"/>
      <color rgb="FF1E1E1E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"/>
      <name val="Verdana"/>
      <family val="2"/>
    </font>
    <font>
      <b/>
      <sz val="10"/>
      <color theme="6"/>
      <name val="Arial"/>
      <family val="2"/>
    </font>
    <font>
      <b/>
      <sz val="10"/>
      <color theme="4"/>
      <name val="Arial"/>
      <family val="2"/>
    </font>
    <font>
      <b/>
      <sz val="10"/>
      <color rgb="FF00B050"/>
      <name val="Arial"/>
      <family val="2"/>
    </font>
    <font>
      <b/>
      <sz val="10"/>
      <color rgb="FF00B0F0"/>
      <name val="Arial"/>
      <family val="2"/>
    </font>
    <font>
      <b/>
      <u/>
      <sz val="10.5"/>
      <color theme="1"/>
      <name val="Arial"/>
      <family val="2"/>
    </font>
    <font>
      <sz val="10"/>
      <color rgb="FF9C6500"/>
      <name val="Verdana"/>
      <family val="2"/>
    </font>
    <font>
      <b/>
      <sz val="10"/>
      <color rgb="FF1E1E1E"/>
      <name val="Arial"/>
      <family val="2"/>
    </font>
    <font>
      <u/>
      <sz val="11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39"/>
      </patternFill>
    </fill>
    <fill>
      <patternFill patternType="solid">
        <fgColor indexed="45"/>
        <bgColor indexed="28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29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16"/>
      </patternFill>
    </fill>
    <fill>
      <patternFill patternType="solid">
        <fgColor indexed="49"/>
        <bgColor indexed="15"/>
      </patternFill>
    </fill>
    <fill>
      <patternFill patternType="solid">
        <fgColor indexed="52"/>
        <bgColor indexed="60"/>
      </patternFill>
    </fill>
    <fill>
      <patternFill patternType="solid">
        <fgColor indexed="62"/>
        <bgColor indexed="18"/>
      </patternFill>
    </fill>
    <fill>
      <patternFill patternType="solid">
        <fgColor indexed="10"/>
        <bgColor indexed="37"/>
      </patternFill>
    </fill>
    <fill>
      <patternFill patternType="darkGray">
        <fgColor indexed="57"/>
        <bgColor indexed="38"/>
      </patternFill>
    </fill>
    <fill>
      <patternFill patternType="solid">
        <fgColor indexed="53"/>
        <bgColor indexed="60"/>
      </patternFill>
    </fill>
    <fill>
      <patternFill patternType="solid">
        <fgColor indexed="22"/>
        <bgColor indexed="58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34"/>
      </patternFill>
    </fill>
    <fill>
      <patternFill patternType="darkGray">
        <fgColor indexed="55"/>
        <bgColor indexed="36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lightUp"/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70">
    <xf numFmtId="0" fontId="0" fillId="0" borderId="0"/>
    <xf numFmtId="0" fontId="33" fillId="0" borderId="0"/>
    <xf numFmtId="0" fontId="34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20" borderId="1" applyNumberFormat="0" applyAlignment="0" applyProtection="0"/>
    <xf numFmtId="0" fontId="22" fillId="0" borderId="2" applyNumberFormat="0" applyFill="0" applyAlignment="0" applyProtection="0"/>
    <xf numFmtId="0" fontId="18" fillId="21" borderId="3" applyNumberFormat="0" applyAlignment="0" applyProtection="0"/>
    <xf numFmtId="0" fontId="23" fillId="7" borderId="1" applyNumberFormat="0" applyAlignment="0" applyProtection="0"/>
    <xf numFmtId="0" fontId="24" fillId="3" borderId="0" applyNumberFormat="0" applyBorder="0" applyAlignment="0" applyProtection="0"/>
    <xf numFmtId="0" fontId="35" fillId="22" borderId="0" applyNumberFormat="0" applyBorder="0" applyAlignment="0" applyProtection="0"/>
    <xf numFmtId="0" fontId="36" fillId="4" borderId="0" applyNumberFormat="0" applyBorder="0" applyAlignment="0" applyProtection="0"/>
    <xf numFmtId="0" fontId="25" fillId="20" borderId="4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8" applyNumberFormat="0" applyFill="0" applyAlignment="0" applyProtection="0"/>
    <xf numFmtId="0" fontId="32" fillId="23" borderId="9" applyNumberFormat="0" applyAlignment="0" applyProtection="0"/>
    <xf numFmtId="0" fontId="16" fillId="0" borderId="0"/>
    <xf numFmtId="0" fontId="48" fillId="0" borderId="0" applyNumberFormat="0" applyFill="0" applyBorder="0" applyAlignment="0" applyProtection="0"/>
    <xf numFmtId="0" fontId="49" fillId="0" borderId="23" applyNumberFormat="0" applyFill="0" applyAlignment="0" applyProtection="0"/>
    <xf numFmtId="0" fontId="50" fillId="0" borderId="24" applyNumberFormat="0" applyFill="0" applyAlignment="0" applyProtection="0"/>
    <xf numFmtId="0" fontId="51" fillId="0" borderId="25" applyNumberFormat="0" applyFill="0" applyAlignment="0" applyProtection="0"/>
    <xf numFmtId="0" fontId="51" fillId="0" borderId="0" applyNumberFormat="0" applyFill="0" applyBorder="0" applyAlignment="0" applyProtection="0"/>
    <xf numFmtId="0" fontId="52" fillId="26" borderId="0" applyNumberFormat="0" applyBorder="0" applyAlignment="0" applyProtection="0"/>
    <xf numFmtId="0" fontId="53" fillId="27" borderId="0" applyNumberFormat="0" applyBorder="0" applyAlignment="0" applyProtection="0"/>
    <xf numFmtId="0" fontId="54" fillId="28" borderId="0" applyNumberFormat="0" applyBorder="0" applyAlignment="0" applyProtection="0"/>
    <xf numFmtId="0" fontId="55" fillId="29" borderId="26" applyNumberFormat="0" applyAlignment="0" applyProtection="0"/>
    <xf numFmtId="0" fontId="56" fillId="30" borderId="27" applyNumberFormat="0" applyAlignment="0" applyProtection="0"/>
    <xf numFmtId="0" fontId="57" fillId="30" borderId="26" applyNumberFormat="0" applyAlignment="0" applyProtection="0"/>
    <xf numFmtId="0" fontId="58" fillId="0" borderId="28" applyNumberFormat="0" applyFill="0" applyAlignment="0" applyProtection="0"/>
    <xf numFmtId="0" fontId="59" fillId="31" borderId="29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3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43" borderId="0" applyNumberFormat="0" applyBorder="0" applyAlignment="0" applyProtection="0"/>
    <xf numFmtId="0" fontId="63" fillId="44" borderId="0" applyNumberFormat="0" applyBorder="0" applyAlignment="0" applyProtection="0"/>
    <xf numFmtId="0" fontId="63" fillId="45" borderId="0" applyNumberFormat="0" applyBorder="0" applyAlignment="0" applyProtection="0"/>
    <xf numFmtId="0" fontId="15" fillId="46" borderId="0" applyNumberFormat="0" applyBorder="0" applyAlignment="0" applyProtection="0"/>
    <xf numFmtId="0" fontId="15" fillId="47" borderId="0" applyNumberFormat="0" applyBorder="0" applyAlignment="0" applyProtection="0"/>
    <xf numFmtId="0" fontId="63" fillId="48" borderId="0" applyNumberFormat="0" applyBorder="0" applyAlignment="0" applyProtection="0"/>
    <xf numFmtId="0" fontId="63" fillId="49" borderId="0" applyNumberFormat="0" applyBorder="0" applyAlignment="0" applyProtection="0"/>
    <xf numFmtId="0" fontId="15" fillId="50" borderId="0" applyNumberFormat="0" applyBorder="0" applyAlignment="0" applyProtection="0"/>
    <xf numFmtId="0" fontId="15" fillId="51" borderId="0" applyNumberFormat="0" applyBorder="0" applyAlignment="0" applyProtection="0"/>
    <xf numFmtId="0" fontId="63" fillId="52" borderId="0" applyNumberFormat="0" applyBorder="0" applyAlignment="0" applyProtection="0"/>
    <xf numFmtId="0" fontId="63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55" borderId="0" applyNumberFormat="0" applyBorder="0" applyAlignment="0" applyProtection="0"/>
    <xf numFmtId="0" fontId="63" fillId="56" borderId="0" applyNumberFormat="0" applyBorder="0" applyAlignment="0" applyProtection="0"/>
    <xf numFmtId="0" fontId="15" fillId="0" borderId="0"/>
    <xf numFmtId="0" fontId="15" fillId="32" borderId="30" applyNumberFormat="0" applyFont="0" applyAlignment="0" applyProtection="0"/>
    <xf numFmtId="0" fontId="13" fillId="0" borderId="0"/>
    <xf numFmtId="0" fontId="13" fillId="0" borderId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6" borderId="0" applyNumberFormat="0" applyBorder="0" applyAlignment="0" applyProtection="0"/>
    <xf numFmtId="0" fontId="13" fillId="47" borderId="0" applyNumberFormat="0" applyBorder="0" applyAlignment="0" applyProtection="0"/>
    <xf numFmtId="0" fontId="13" fillId="50" borderId="0" applyNumberFormat="0" applyBorder="0" applyAlignment="0" applyProtection="0"/>
    <xf numFmtId="0" fontId="13" fillId="51" borderId="0" applyNumberFormat="0" applyBorder="0" applyAlignment="0" applyProtection="0"/>
    <xf numFmtId="0" fontId="13" fillId="54" borderId="0" applyNumberFormat="0" applyBorder="0" applyAlignment="0" applyProtection="0"/>
    <xf numFmtId="0" fontId="13" fillId="55" borderId="0" applyNumberFormat="0" applyBorder="0" applyAlignment="0" applyProtection="0"/>
    <xf numFmtId="0" fontId="13" fillId="0" borderId="0"/>
    <xf numFmtId="0" fontId="13" fillId="32" borderId="30" applyNumberFormat="0" applyFont="0" applyAlignment="0" applyProtection="0"/>
    <xf numFmtId="0" fontId="12" fillId="0" borderId="0"/>
    <xf numFmtId="0" fontId="12" fillId="0" borderId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0" borderId="0"/>
    <xf numFmtId="0" fontId="12" fillId="32" borderId="30" applyNumberFormat="0" applyFont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0" borderId="0"/>
    <xf numFmtId="0" fontId="9" fillId="32" borderId="30" applyNumberFormat="0" applyFont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0" borderId="0"/>
    <xf numFmtId="0" fontId="9" fillId="32" borderId="30" applyNumberFormat="0" applyFont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50" borderId="0" applyNumberFormat="0" applyBorder="0" applyAlignment="0" applyProtection="0"/>
    <xf numFmtId="0" fontId="9" fillId="51" borderId="0" applyNumberFormat="0" applyBorder="0" applyAlignment="0" applyProtection="0"/>
    <xf numFmtId="0" fontId="9" fillId="54" borderId="0" applyNumberFormat="0" applyBorder="0" applyAlignment="0" applyProtection="0"/>
    <xf numFmtId="0" fontId="9" fillId="55" borderId="0" applyNumberFormat="0" applyBorder="0" applyAlignment="0" applyProtection="0"/>
    <xf numFmtId="0" fontId="9" fillId="0" borderId="0"/>
    <xf numFmtId="0" fontId="9" fillId="32" borderId="30" applyNumberFormat="0" applyFont="0" applyAlignment="0" applyProtection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33" fillId="0" borderId="0"/>
    <xf numFmtId="0" fontId="8" fillId="0" borderId="0"/>
    <xf numFmtId="0" fontId="8" fillId="0" borderId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8" fillId="0" borderId="0"/>
    <xf numFmtId="0" fontId="8" fillId="0" borderId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54" borderId="0" applyNumberFormat="0" applyBorder="0" applyAlignment="0" applyProtection="0"/>
    <xf numFmtId="0" fontId="8" fillId="55" borderId="0" applyNumberFormat="0" applyBorder="0" applyAlignment="0" applyProtection="0"/>
    <xf numFmtId="0" fontId="8" fillId="0" borderId="0"/>
    <xf numFmtId="0" fontId="8" fillId="32" borderId="30" applyNumberFormat="0" applyFont="0" applyAlignment="0" applyProtection="0"/>
    <xf numFmtId="0" fontId="6" fillId="0" borderId="0"/>
    <xf numFmtId="0" fontId="4" fillId="0" borderId="0"/>
    <xf numFmtId="0" fontId="30" fillId="0" borderId="50" applyNumberFormat="0" applyFill="0" applyAlignment="0" applyProtection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30" fillId="0" borderId="50" applyNumberFormat="0" applyFill="0" applyAlignment="0" applyProtection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2" borderId="30" applyNumberFormat="0" applyFont="0" applyAlignment="0" applyProtection="0"/>
    <xf numFmtId="0" fontId="4" fillId="0" borderId="0"/>
    <xf numFmtId="0" fontId="4" fillId="0" borderId="0"/>
  </cellStyleXfs>
  <cellXfs count="309">
    <xf numFmtId="0" fontId="0" fillId="0" borderId="0" xfId="0"/>
    <xf numFmtId="22" fontId="0" fillId="0" borderId="0" xfId="0" applyNumberFormat="1"/>
    <xf numFmtId="0" fontId="0" fillId="0" borderId="14" xfId="0" applyBorder="1"/>
    <xf numFmtId="0" fontId="40" fillId="0" borderId="0" xfId="0" applyFont="1" applyBorder="1"/>
    <xf numFmtId="0" fontId="38" fillId="0" borderId="0" xfId="0" applyFont="1" applyBorder="1" applyAlignment="1">
      <alignment horizontal="right" vertical="center"/>
    </xf>
    <xf numFmtId="0" fontId="38" fillId="0" borderId="0" xfId="0" applyFont="1"/>
    <xf numFmtId="165" fontId="38" fillId="0" borderId="0" xfId="0" applyNumberFormat="1" applyFont="1" applyBorder="1"/>
    <xf numFmtId="0" fontId="38" fillId="0" borderId="0" xfId="0" applyFont="1" applyBorder="1"/>
    <xf numFmtId="0" fontId="38" fillId="0" borderId="10" xfId="0" applyFont="1" applyBorder="1"/>
    <xf numFmtId="0" fontId="38" fillId="0" borderId="11" xfId="0" applyFont="1" applyBorder="1"/>
    <xf numFmtId="0" fontId="38" fillId="0" borderId="12" xfId="0" applyFont="1" applyBorder="1"/>
    <xf numFmtId="0" fontId="0" fillId="0" borderId="0" xfId="0" applyAlignment="1">
      <alignment horizontal="center"/>
    </xf>
    <xf numFmtId="0" fontId="38" fillId="0" borderId="0" xfId="56" applyFont="1" applyAlignment="1">
      <alignment vertical="center"/>
    </xf>
    <xf numFmtId="167" fontId="38" fillId="0" borderId="0" xfId="56" applyNumberFormat="1" applyFont="1" applyAlignment="1">
      <alignment vertical="center"/>
    </xf>
    <xf numFmtId="0" fontId="37" fillId="0" borderId="0" xfId="0" applyFont="1"/>
    <xf numFmtId="22" fontId="37" fillId="0" borderId="0" xfId="0" applyNumberFormat="1" applyFont="1"/>
    <xf numFmtId="0" fontId="42" fillId="0" borderId="0" xfId="0" applyFont="1" applyAlignment="1">
      <alignment horizontal="left" vertical="center" indent="1"/>
    </xf>
    <xf numFmtId="0" fontId="43" fillId="0" borderId="0" xfId="0" applyFont="1" applyAlignment="1"/>
    <xf numFmtId="0" fontId="0" fillId="0" borderId="0" xfId="0" applyFont="1"/>
    <xf numFmtId="0" fontId="0" fillId="0" borderId="0" xfId="0" applyBorder="1"/>
    <xf numFmtId="0" fontId="0" fillId="0" borderId="0" xfId="0" applyNumberFormat="1"/>
    <xf numFmtId="165" fontId="0" fillId="0" borderId="0" xfId="0" applyNumberForma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left" vertical="center"/>
    </xf>
    <xf numFmtId="168" fontId="38" fillId="0" borderId="0" xfId="0" applyNumberFormat="1" applyFont="1" applyBorder="1"/>
    <xf numFmtId="165" fontId="38" fillId="0" borderId="0" xfId="0" applyNumberFormat="1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0" xfId="0" applyAlignment="1">
      <alignment vertical="center"/>
    </xf>
    <xf numFmtId="165" fontId="38" fillId="0" borderId="0" xfId="0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38" fillId="0" borderId="14" xfId="0" applyFont="1" applyBorder="1" applyAlignment="1">
      <alignment vertical="center"/>
    </xf>
    <xf numFmtId="0" fontId="38" fillId="0" borderId="14" xfId="0" applyFont="1" applyBorder="1" applyAlignment="1">
      <alignment vertical="center" wrapText="1"/>
    </xf>
    <xf numFmtId="0" fontId="38" fillId="0" borderId="13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22" fontId="38" fillId="0" borderId="0" xfId="0" applyNumberFormat="1" applyFont="1" applyBorder="1" applyAlignment="1">
      <alignment vertical="center"/>
    </xf>
    <xf numFmtId="166" fontId="38" fillId="0" borderId="0" xfId="0" applyNumberFormat="1" applyFont="1" applyBorder="1" applyAlignment="1">
      <alignment vertical="center"/>
    </xf>
    <xf numFmtId="0" fontId="38" fillId="0" borderId="10" xfId="0" applyFont="1" applyBorder="1" applyAlignment="1">
      <alignment vertical="center"/>
    </xf>
    <xf numFmtId="0" fontId="38" fillId="0" borderId="11" xfId="0" applyFont="1" applyBorder="1" applyAlignment="1">
      <alignment vertical="center"/>
    </xf>
    <xf numFmtId="0" fontId="38" fillId="0" borderId="12" xfId="0" applyFont="1" applyBorder="1" applyAlignment="1">
      <alignment vertical="center"/>
    </xf>
    <xf numFmtId="0" fontId="38" fillId="0" borderId="13" xfId="0" applyFont="1" applyFill="1" applyBorder="1" applyAlignment="1">
      <alignment vertical="center"/>
    </xf>
    <xf numFmtId="0" fontId="38" fillId="0" borderId="15" xfId="0" applyFont="1" applyBorder="1" applyAlignment="1">
      <alignment vertical="center"/>
    </xf>
    <xf numFmtId="0" fontId="38" fillId="0" borderId="17" xfId="0" applyFont="1" applyBorder="1" applyAlignment="1">
      <alignment vertical="center"/>
    </xf>
    <xf numFmtId="0" fontId="0" fillId="0" borderId="13" xfId="0" applyBorder="1" applyAlignment="1">
      <alignment vertical="center"/>
    </xf>
    <xf numFmtId="22" fontId="38" fillId="0" borderId="0" xfId="56" applyNumberFormat="1" applyFont="1" applyBorder="1" applyAlignment="1">
      <alignment horizontal="center" vertical="center"/>
    </xf>
    <xf numFmtId="0" fontId="38" fillId="0" borderId="0" xfId="56" applyFont="1" applyBorder="1" applyAlignment="1">
      <alignment horizontal="center" vertical="center"/>
    </xf>
    <xf numFmtId="165" fontId="38" fillId="0" borderId="0" xfId="56" applyNumberFormat="1" applyFont="1" applyBorder="1" applyAlignment="1">
      <alignment horizontal="center" vertical="center"/>
    </xf>
    <xf numFmtId="0" fontId="39" fillId="24" borderId="21" xfId="56" applyFont="1" applyFill="1" applyBorder="1" applyAlignment="1">
      <alignment horizontal="left" vertical="center" indent="1"/>
    </xf>
    <xf numFmtId="0" fontId="39" fillId="24" borderId="21" xfId="56" applyFont="1" applyFill="1" applyBorder="1" applyAlignment="1">
      <alignment horizontal="center" vertical="center"/>
    </xf>
    <xf numFmtId="0" fontId="38" fillId="0" borderId="0" xfId="56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/>
    <xf numFmtId="165" fontId="44" fillId="0" borderId="0" xfId="0" applyNumberFormat="1" applyFont="1"/>
    <xf numFmtId="0" fontId="0" fillId="0" borderId="0" xfId="0" applyFill="1"/>
    <xf numFmtId="0" fontId="15" fillId="0" borderId="0" xfId="97"/>
    <xf numFmtId="0" fontId="15" fillId="0" borderId="0" xfId="97"/>
    <xf numFmtId="22" fontId="15" fillId="0" borderId="0" xfId="97" applyNumberFormat="1"/>
    <xf numFmtId="0" fontId="0" fillId="0" borderId="14" xfId="0" applyBorder="1" applyAlignment="1">
      <alignment wrapText="1"/>
    </xf>
    <xf numFmtId="0" fontId="39" fillId="24" borderId="19" xfId="56" applyFont="1" applyFill="1" applyBorder="1" applyAlignment="1">
      <alignment horizontal="left" vertical="center" indent="1"/>
    </xf>
    <xf numFmtId="0" fontId="39" fillId="24" borderId="19" xfId="56" applyFont="1" applyFill="1" applyBorder="1" applyAlignment="1">
      <alignment horizontal="center" vertical="center"/>
    </xf>
    <xf numFmtId="0" fontId="39" fillId="25" borderId="19" xfId="56" applyFont="1" applyFill="1" applyBorder="1" applyAlignment="1">
      <alignment horizontal="center" vertical="center"/>
    </xf>
    <xf numFmtId="0" fontId="15" fillId="0" borderId="0" xfId="97" applyFill="1"/>
    <xf numFmtId="22" fontId="15" fillId="0" borderId="0" xfId="97" applyNumberFormat="1" applyFill="1"/>
    <xf numFmtId="22" fontId="0" fillId="0" borderId="0" xfId="0" applyNumberFormat="1" applyFont="1"/>
    <xf numFmtId="169" fontId="0" fillId="0" borderId="0" xfId="0" applyNumberFormat="1"/>
    <xf numFmtId="0" fontId="0" fillId="0" borderId="0" xfId="0"/>
    <xf numFmtId="22" fontId="0" fillId="0" borderId="0" xfId="0" applyNumberFormat="1"/>
    <xf numFmtId="0" fontId="38" fillId="0" borderId="0" xfId="0" applyFont="1" applyBorder="1" applyAlignment="1">
      <alignment vertical="center"/>
    </xf>
    <xf numFmtId="0" fontId="38" fillId="0" borderId="0" xfId="0" applyFont="1"/>
    <xf numFmtId="22" fontId="38" fillId="0" borderId="0" xfId="0" applyNumberFormat="1" applyFont="1" applyBorder="1"/>
    <xf numFmtId="165" fontId="38" fillId="0" borderId="0" xfId="0" applyNumberFormat="1" applyFont="1" applyBorder="1"/>
    <xf numFmtId="165" fontId="38" fillId="0" borderId="16" xfId="0" applyNumberFormat="1" applyFont="1" applyBorder="1"/>
    <xf numFmtId="0" fontId="41" fillId="0" borderId="0" xfId="0" applyFont="1" applyBorder="1"/>
    <xf numFmtId="0" fontId="38" fillId="0" borderId="0" xfId="0" applyFont="1" applyBorder="1"/>
    <xf numFmtId="0" fontId="38" fillId="0" borderId="14" xfId="0" applyFont="1" applyBorder="1"/>
    <xf numFmtId="0" fontId="38" fillId="0" borderId="0" xfId="0" applyFont="1" applyBorder="1" applyAlignment="1">
      <alignment horizontal="right"/>
    </xf>
    <xf numFmtId="0" fontId="40" fillId="0" borderId="14" xfId="0" applyFont="1" applyBorder="1"/>
    <xf numFmtId="166" fontId="38" fillId="0" borderId="0" xfId="0" applyNumberFormat="1" applyFont="1" applyBorder="1"/>
    <xf numFmtId="0" fontId="38" fillId="0" borderId="17" xfId="0" applyFont="1" applyBorder="1"/>
    <xf numFmtId="0" fontId="37" fillId="0" borderId="14" xfId="0" applyFont="1" applyBorder="1" applyAlignment="1">
      <alignment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38" fillId="0" borderId="0" xfId="0" applyNumberFormat="1" applyFont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0" borderId="14" xfId="0" applyFont="1" applyBorder="1" applyAlignment="1">
      <alignment vertical="center" wrapText="1"/>
    </xf>
    <xf numFmtId="0" fontId="38" fillId="0" borderId="13" xfId="0" applyFont="1" applyBorder="1"/>
    <xf numFmtId="0" fontId="0" fillId="0" borderId="0" xfId="0" applyAlignment="1">
      <alignment vertical="center"/>
    </xf>
    <xf numFmtId="0" fontId="40" fillId="0" borderId="14" xfId="0" applyFont="1" applyBorder="1" applyAlignment="1">
      <alignment vertical="center"/>
    </xf>
    <xf numFmtId="22" fontId="0" fillId="0" borderId="0" xfId="0" applyNumberFormat="1" applyBorder="1"/>
    <xf numFmtId="49" fontId="0" fillId="0" borderId="0" xfId="0" applyNumberFormat="1" applyAlignment="1">
      <alignment vertical="center"/>
    </xf>
    <xf numFmtId="49" fontId="0" fillId="0" borderId="0" xfId="0" applyNumberFormat="1"/>
    <xf numFmtId="49" fontId="37" fillId="0" borderId="0" xfId="0" applyNumberFormat="1" applyFont="1"/>
    <xf numFmtId="49" fontId="0" fillId="0" borderId="0" xfId="0" applyNumberFormat="1" applyFont="1"/>
    <xf numFmtId="0" fontId="0" fillId="0" borderId="0" xfId="0" applyNumberFormat="1" applyBorder="1"/>
    <xf numFmtId="165" fontId="38" fillId="57" borderId="0" xfId="56" applyNumberFormat="1" applyFont="1" applyFill="1" applyBorder="1" applyAlignment="1">
      <alignment horizontal="center" vertical="center"/>
    </xf>
    <xf numFmtId="0" fontId="0" fillId="0" borderId="18" xfId="0" applyBorder="1"/>
    <xf numFmtId="0" fontId="15" fillId="0" borderId="13" xfId="97" applyBorder="1"/>
    <xf numFmtId="0" fontId="14" fillId="0" borderId="13" xfId="97" applyFont="1" applyBorder="1"/>
    <xf numFmtId="22" fontId="0" fillId="0" borderId="0" xfId="0" applyNumberFormat="1" applyBorder="1" applyAlignment="1">
      <alignment vertical="center"/>
    </xf>
    <xf numFmtId="0" fontId="0" fillId="0" borderId="16" xfId="0" applyBorder="1"/>
    <xf numFmtId="0" fontId="0" fillId="0" borderId="18" xfId="0" applyBorder="1" applyAlignment="1">
      <alignment horizontal="center"/>
    </xf>
    <xf numFmtId="0" fontId="37" fillId="0" borderId="18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38" fillId="0" borderId="1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7" xfId="0" applyBorder="1"/>
    <xf numFmtId="164" fontId="0" fillId="0" borderId="0" xfId="0" applyNumberFormat="1"/>
    <xf numFmtId="164" fontId="65" fillId="0" borderId="0" xfId="0" applyNumberFormat="1" applyFont="1"/>
    <xf numFmtId="164" fontId="66" fillId="0" borderId="0" xfId="0" applyNumberFormat="1" applyFont="1"/>
    <xf numFmtId="0" fontId="37" fillId="0" borderId="39" xfId="0" applyFont="1" applyFill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54" fillId="28" borderId="44" xfId="64" applyNumberFormat="1" applyBorder="1" applyAlignment="1">
      <alignment horizontal="center" vertical="top"/>
    </xf>
    <xf numFmtId="0" fontId="54" fillId="28" borderId="45" xfId="64" applyNumberFormat="1" applyBorder="1" applyAlignment="1">
      <alignment horizontal="center" vertical="top"/>
    </xf>
    <xf numFmtId="0" fontId="54" fillId="28" borderId="46" xfId="64" applyNumberFormat="1" applyBorder="1" applyAlignment="1">
      <alignment horizontal="center" vertical="top"/>
    </xf>
    <xf numFmtId="0" fontId="54" fillId="28" borderId="47" xfId="64" applyNumberFormat="1" applyBorder="1" applyAlignment="1">
      <alignment horizontal="center" vertical="top"/>
    </xf>
    <xf numFmtId="0" fontId="44" fillId="0" borderId="18" xfId="0" applyFont="1" applyBorder="1"/>
    <xf numFmtId="0" fontId="46" fillId="0" borderId="18" xfId="0" applyFont="1" applyBorder="1" applyAlignment="1">
      <alignment horizontal="center" vertical="center"/>
    </xf>
    <xf numFmtId="0" fontId="37" fillId="0" borderId="18" xfId="0" applyFont="1" applyBorder="1"/>
    <xf numFmtId="0" fontId="69" fillId="0" borderId="0" xfId="0" applyFont="1"/>
    <xf numFmtId="165" fontId="70" fillId="28" borderId="0" xfId="64" applyNumberFormat="1" applyFont="1" applyBorder="1" applyAlignment="1">
      <alignment horizontal="center" vertical="center"/>
    </xf>
    <xf numFmtId="165" fontId="70" fillId="28" borderId="0" xfId="64" applyNumberFormat="1" applyFont="1" applyBorder="1" applyAlignment="1">
      <alignment horizontal="center" vertical="top"/>
    </xf>
    <xf numFmtId="0" fontId="37" fillId="0" borderId="18" xfId="0" applyFont="1" applyBorder="1" applyAlignment="1">
      <alignment horizontal="center"/>
    </xf>
    <xf numFmtId="0" fontId="37" fillId="0" borderId="34" xfId="0" applyFont="1" applyBorder="1"/>
    <xf numFmtId="0" fontId="37" fillId="0" borderId="36" xfId="0" applyFont="1" applyBorder="1"/>
    <xf numFmtId="0" fontId="71" fillId="0" borderId="18" xfId="0" applyFont="1" applyBorder="1" applyAlignment="1">
      <alignment horizontal="left" vertical="center"/>
    </xf>
    <xf numFmtId="0" fontId="72" fillId="0" borderId="0" xfId="0" applyFont="1"/>
    <xf numFmtId="165" fontId="38" fillId="0" borderId="48" xfId="0" applyNumberFormat="1" applyFont="1" applyBorder="1" applyAlignment="1">
      <alignment horizontal="center" vertical="top"/>
    </xf>
    <xf numFmtId="165" fontId="38" fillId="0" borderId="48" xfId="0" applyNumberFormat="1" applyFont="1" applyBorder="1" applyAlignment="1">
      <alignment horizontal="center" vertical="center"/>
    </xf>
    <xf numFmtId="165" fontId="70" fillId="28" borderId="48" xfId="64" applyNumberFormat="1" applyFont="1" applyBorder="1" applyAlignment="1">
      <alignment horizontal="center" vertical="center"/>
    </xf>
    <xf numFmtId="165" fontId="70" fillId="28" borderId="48" xfId="64" applyNumberFormat="1" applyFont="1" applyBorder="1" applyAlignment="1">
      <alignment horizontal="center" vertical="top"/>
    </xf>
    <xf numFmtId="167" fontId="38" fillId="0" borderId="38" xfId="56" applyNumberFormat="1" applyFont="1" applyBorder="1" applyAlignment="1">
      <alignment vertical="center"/>
    </xf>
    <xf numFmtId="0" fontId="38" fillId="0" borderId="38" xfId="56" applyFont="1" applyBorder="1" applyAlignment="1">
      <alignment vertical="center"/>
    </xf>
    <xf numFmtId="0" fontId="37" fillId="0" borderId="0" xfId="0" applyFont="1" applyAlignment="1">
      <alignment horizontal="center"/>
    </xf>
    <xf numFmtId="0" fontId="44" fillId="0" borderId="18" xfId="0" applyNumberFormat="1" applyFont="1" applyBorder="1" applyAlignment="1">
      <alignment horizontal="center" vertical="center"/>
    </xf>
    <xf numFmtId="49" fontId="44" fillId="0" borderId="18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9" fillId="0" borderId="13" xfId="161" applyBorder="1"/>
    <xf numFmtId="0" fontId="9" fillId="0" borderId="13" xfId="161" applyFont="1" applyBorder="1"/>
    <xf numFmtId="22" fontId="33" fillId="0" borderId="0" xfId="161" applyNumberFormat="1" applyFont="1" applyBorder="1"/>
    <xf numFmtId="164" fontId="0" fillId="0" borderId="0" xfId="0" applyNumberFormat="1"/>
    <xf numFmtId="164" fontId="67" fillId="0" borderId="0" xfId="0" applyNumberFormat="1" applyFont="1"/>
    <xf numFmtId="0" fontId="67" fillId="0" borderId="0" xfId="0" applyFont="1"/>
    <xf numFmtId="164" fontId="68" fillId="0" borderId="0" xfId="0" applyNumberFormat="1" applyFont="1"/>
    <xf numFmtId="0" fontId="68" fillId="0" borderId="0" xfId="0" applyFont="1"/>
    <xf numFmtId="164" fontId="47" fillId="0" borderId="18" xfId="0" applyNumberFormat="1" applyFont="1" applyBorder="1" applyAlignment="1">
      <alignment horizontal="center" vertical="center"/>
    </xf>
    <xf numFmtId="0" fontId="42" fillId="0" borderId="0" xfId="0" applyFont="1" applyAlignment="1">
      <alignment horizontal="left" vertical="center" indent="1"/>
    </xf>
    <xf numFmtId="0" fontId="0" fillId="0" borderId="0" xfId="0" applyNumberFormat="1" applyBorder="1"/>
    <xf numFmtId="22" fontId="0" fillId="0" borderId="0" xfId="0" applyNumberFormat="1" applyBorder="1"/>
    <xf numFmtId="0" fontId="0" fillId="0" borderId="0" xfId="0"/>
    <xf numFmtId="22" fontId="0" fillId="0" borderId="0" xfId="0" applyNumberFormat="1" applyFont="1" applyBorder="1" applyAlignment="1">
      <alignment horizontal="right" vertical="center"/>
    </xf>
    <xf numFmtId="22" fontId="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9" fillId="0" borderId="0" xfId="161" applyBorder="1"/>
    <xf numFmtId="22" fontId="9" fillId="0" borderId="0" xfId="161" applyNumberFormat="1" applyBorder="1"/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7" fontId="0" fillId="0" borderId="18" xfId="0" applyNumberFormat="1" applyBorder="1"/>
    <xf numFmtId="167" fontId="0" fillId="0" borderId="18" xfId="0" applyNumberFormat="1" applyBorder="1" applyAlignment="1">
      <alignment horizontal="right"/>
    </xf>
    <xf numFmtId="167" fontId="0" fillId="58" borderId="18" xfId="0" applyNumberFormat="1" applyFill="1" applyBorder="1" applyAlignment="1">
      <alignment horizontal="right"/>
    </xf>
    <xf numFmtId="167" fontId="38" fillId="0" borderId="0" xfId="0" applyNumberFormat="1" applyFont="1" applyBorder="1"/>
    <xf numFmtId="167" fontId="38" fillId="0" borderId="16" xfId="0" applyNumberFormat="1" applyFont="1" applyBorder="1"/>
    <xf numFmtId="167" fontId="0" fillId="0" borderId="0" xfId="0" applyNumberFormat="1"/>
    <xf numFmtId="0" fontId="38" fillId="0" borderId="48" xfId="56" applyFont="1" applyBorder="1" applyAlignment="1">
      <alignment vertical="center"/>
    </xf>
    <xf numFmtId="0" fontId="7" fillId="0" borderId="0" xfId="97" applyFont="1"/>
    <xf numFmtId="0" fontId="0" fillId="0" borderId="0" xfId="0" applyBorder="1" applyAlignment="1">
      <alignment horizontal="center"/>
    </xf>
    <xf numFmtId="165" fontId="38" fillId="0" borderId="48" xfId="0" applyNumberFormat="1" applyFont="1" applyBorder="1"/>
    <xf numFmtId="0" fontId="0" fillId="0" borderId="0" xfId="0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11" fillId="59" borderId="0" xfId="97" applyFont="1" applyFill="1"/>
    <xf numFmtId="0" fontId="75" fillId="0" borderId="14" xfId="0" applyFont="1" applyBorder="1" applyAlignment="1">
      <alignment horizontal="center"/>
    </xf>
    <xf numFmtId="0" fontId="0" fillId="0" borderId="13" xfId="0" applyFont="1" applyBorder="1"/>
    <xf numFmtId="0" fontId="75" fillId="0" borderId="13" xfId="0" applyFont="1" applyBorder="1"/>
    <xf numFmtId="0" fontId="75" fillId="0" borderId="0" xfId="0" applyFont="1" applyBorder="1" applyAlignment="1">
      <alignment horizontal="center"/>
    </xf>
    <xf numFmtId="0" fontId="0" fillId="0" borderId="13" xfId="0" applyFont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59" borderId="0" xfId="0" applyFill="1"/>
    <xf numFmtId="0" fontId="75" fillId="0" borderId="0" xfId="0" applyFont="1" applyBorder="1" applyAlignment="1">
      <alignment horizontal="center" vertical="center"/>
    </xf>
    <xf numFmtId="0" fontId="75" fillId="0" borderId="14" xfId="0" applyFont="1" applyBorder="1" applyAlignment="1">
      <alignment horizontal="center" vertical="center"/>
    </xf>
    <xf numFmtId="0" fontId="75" fillId="0" borderId="13" xfId="0" applyFont="1" applyBorder="1" applyAlignment="1">
      <alignment vertical="center"/>
    </xf>
    <xf numFmtId="0" fontId="37" fillId="0" borderId="34" xfId="0" applyFont="1" applyBorder="1" applyAlignment="1">
      <alignment vertical="center"/>
    </xf>
    <xf numFmtId="0" fontId="37" fillId="0" borderId="36" xfId="0" applyFont="1" applyBorder="1" applyAlignment="1">
      <alignment vertical="center"/>
    </xf>
    <xf numFmtId="0" fontId="0" fillId="59" borderId="0" xfId="0" applyFill="1" applyAlignment="1">
      <alignment vertical="center"/>
    </xf>
    <xf numFmtId="0" fontId="0" fillId="0" borderId="13" xfId="0" applyFont="1" applyFill="1" applyBorder="1"/>
    <xf numFmtId="0" fontId="0" fillId="0" borderId="15" xfId="0" applyFont="1" applyBorder="1"/>
    <xf numFmtId="0" fontId="75" fillId="0" borderId="13" xfId="0" applyFont="1" applyBorder="1" applyAlignment="1">
      <alignment horizontal="left"/>
    </xf>
    <xf numFmtId="0" fontId="75" fillId="0" borderId="13" xfId="0" applyFont="1" applyBorder="1" applyAlignment="1"/>
    <xf numFmtId="0" fontId="0" fillId="0" borderId="48" xfId="0" applyBorder="1"/>
    <xf numFmtId="0" fontId="10" fillId="59" borderId="0" xfId="97" applyFont="1" applyFill="1"/>
    <xf numFmtId="0" fontId="38" fillId="59" borderId="0" xfId="0" applyFont="1" applyFill="1" applyBorder="1"/>
    <xf numFmtId="165" fontId="38" fillId="57" borderId="49" xfId="56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7" fontId="0" fillId="0" borderId="0" xfId="0" applyNumberFormat="1"/>
    <xf numFmtId="47" fontId="43" fillId="0" borderId="0" xfId="0" applyNumberFormat="1" applyFont="1" applyAlignment="1"/>
    <xf numFmtId="164" fontId="74" fillId="0" borderId="0" xfId="0" applyNumberFormat="1" applyFont="1"/>
    <xf numFmtId="0" fontId="75" fillId="0" borderId="11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165" fontId="15" fillId="0" borderId="0" xfId="97" applyNumberFormat="1"/>
    <xf numFmtId="167" fontId="38" fillId="0" borderId="48" xfId="0" applyNumberFormat="1" applyFont="1" applyBorder="1"/>
    <xf numFmtId="22" fontId="9" fillId="0" borderId="0" xfId="161" applyNumberFormat="1" applyFill="1" applyBorder="1"/>
    <xf numFmtId="165" fontId="38" fillId="58" borderId="0" xfId="0" applyNumberFormat="1" applyFont="1" applyFill="1" applyBorder="1"/>
    <xf numFmtId="165" fontId="38" fillId="0" borderId="48" xfId="0" applyNumberFormat="1" applyFont="1" applyBorder="1" applyAlignment="1">
      <alignment vertical="center"/>
    </xf>
    <xf numFmtId="22" fontId="0" fillId="0" borderId="0" xfId="0" applyNumberFormat="1" applyFont="1" applyFill="1" applyBorder="1" applyAlignment="1">
      <alignment vertical="center"/>
    </xf>
    <xf numFmtId="22" fontId="0" fillId="0" borderId="0" xfId="0" applyNumberFormat="1" applyFont="1" applyFill="1" applyBorder="1" applyAlignment="1">
      <alignment horizontal="right" vertical="center"/>
    </xf>
    <xf numFmtId="165" fontId="38" fillId="58" borderId="0" xfId="0" applyNumberFormat="1" applyFont="1" applyFill="1" applyBorder="1" applyAlignment="1" applyProtection="1">
      <alignment vertical="center"/>
    </xf>
    <xf numFmtId="22" fontId="0" fillId="0" borderId="0" xfId="0" applyNumberFormat="1" applyFill="1" applyBorder="1"/>
    <xf numFmtId="22" fontId="33" fillId="0" borderId="0" xfId="161" applyNumberFormat="1" applyFont="1" applyFill="1" applyBorder="1"/>
    <xf numFmtId="0" fontId="38" fillId="0" borderId="0" xfId="0" applyFont="1" applyFill="1" applyBorder="1"/>
    <xf numFmtId="0" fontId="10" fillId="0" borderId="0" xfId="97" applyFont="1" applyFill="1"/>
    <xf numFmtId="169" fontId="38" fillId="0" borderId="0" xfId="56" applyNumberFormat="1" applyFont="1" applyAlignment="1">
      <alignment vertical="center"/>
    </xf>
    <xf numFmtId="22" fontId="6" fillId="0" borderId="0" xfId="277" applyNumberFormat="1"/>
    <xf numFmtId="21" fontId="44" fillId="0" borderId="0" xfId="0" applyNumberFormat="1" applyFont="1"/>
    <xf numFmtId="14" fontId="44" fillId="0" borderId="0" xfId="0" applyNumberFormat="1" applyFont="1"/>
    <xf numFmtId="22" fontId="6" fillId="59" borderId="0" xfId="277" applyNumberFormat="1" applyFill="1"/>
    <xf numFmtId="0" fontId="6" fillId="59" borderId="0" xfId="277" applyFill="1"/>
    <xf numFmtId="0" fontId="39" fillId="25" borderId="21" xfId="56" applyFont="1" applyFill="1" applyBorder="1" applyAlignment="1">
      <alignment horizontal="center" vertical="center"/>
    </xf>
    <xf numFmtId="0" fontId="5" fillId="0" borderId="13" xfId="0" applyFont="1" applyBorder="1"/>
    <xf numFmtId="22" fontId="5" fillId="59" borderId="0" xfId="0" applyNumberFormat="1" applyFont="1" applyFill="1"/>
    <xf numFmtId="0" fontId="5" fillId="59" borderId="0" xfId="0" applyFont="1" applyFill="1"/>
    <xf numFmtId="165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75" fillId="0" borderId="11" xfId="0" applyFont="1" applyBorder="1" applyAlignment="1">
      <alignment horizontal="center"/>
    </xf>
    <xf numFmtId="0" fontId="75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42" fillId="0" borderId="19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" fillId="0" borderId="0" xfId="650" applyBorder="1"/>
    <xf numFmtId="22" fontId="4" fillId="0" borderId="0" xfId="650" applyNumberFormat="1" applyBorder="1"/>
    <xf numFmtId="165" fontId="38" fillId="0" borderId="0" xfId="0" applyNumberFormat="1" applyFont="1" applyBorder="1" applyAlignment="1">
      <alignment horizontal="center" vertical="top"/>
    </xf>
    <xf numFmtId="165" fontId="38" fillId="0" borderId="0" xfId="0" applyNumberFormat="1" applyFont="1" applyBorder="1"/>
    <xf numFmtId="0" fontId="0" fillId="0" borderId="0" xfId="0" applyBorder="1"/>
    <xf numFmtId="165" fontId="38" fillId="0" borderId="0" xfId="0" applyNumberFormat="1" applyFont="1" applyBorder="1" applyAlignment="1">
      <alignment horizontal="center" vertical="top"/>
    </xf>
    <xf numFmtId="0" fontId="38" fillId="0" borderId="0" xfId="0" applyFont="1" applyBorder="1" applyAlignment="1">
      <alignment horizontal="right"/>
    </xf>
    <xf numFmtId="22" fontId="0" fillId="0" borderId="0" xfId="0" applyNumberFormat="1" applyBorder="1"/>
    <xf numFmtId="0" fontId="0" fillId="0" borderId="13" xfId="0" applyBorder="1"/>
    <xf numFmtId="0" fontId="4" fillId="0" borderId="13" xfId="650" applyBorder="1"/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165" fontId="70" fillId="28" borderId="0" xfId="64" applyNumberFormat="1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59" borderId="0" xfId="97" applyFont="1" applyFill="1"/>
    <xf numFmtId="0" fontId="3" fillId="0" borderId="0" xfId="97" applyFont="1" applyFill="1"/>
    <xf numFmtId="0" fontId="3" fillId="0" borderId="13" xfId="0" applyFont="1" applyBorder="1" applyAlignment="1">
      <alignment vertical="center"/>
    </xf>
    <xf numFmtId="22" fontId="3" fillId="59" borderId="0" xfId="0" applyNumberFormat="1" applyFont="1" applyFill="1" applyAlignment="1">
      <alignment vertical="center"/>
    </xf>
    <xf numFmtId="0" fontId="3" fillId="59" borderId="0" xfId="0" applyFont="1" applyFill="1" applyAlignment="1">
      <alignment vertical="center"/>
    </xf>
    <xf numFmtId="21" fontId="0" fillId="0" borderId="0" xfId="0" applyNumberFormat="1"/>
    <xf numFmtId="21" fontId="0" fillId="0" borderId="0" xfId="0" applyNumberFormat="1" applyAlignment="1">
      <alignment horizontal="center" vertical="center"/>
    </xf>
    <xf numFmtId="0" fontId="37" fillId="0" borderId="21" xfId="0" applyFont="1" applyFill="1" applyBorder="1" applyAlignment="1">
      <alignment horizontal="center" vertical="center"/>
    </xf>
    <xf numFmtId="0" fontId="38" fillId="0" borderId="48" xfId="0" applyFont="1" applyBorder="1"/>
    <xf numFmtId="0" fontId="3" fillId="0" borderId="0" xfId="97" applyFont="1"/>
    <xf numFmtId="0" fontId="2" fillId="0" borderId="0" xfId="97" applyFont="1"/>
    <xf numFmtId="0" fontId="1" fillId="0" borderId="0" xfId="97" applyFont="1"/>
    <xf numFmtId="0" fontId="0" fillId="0" borderId="18" xfId="0" applyBorder="1" applyAlignment="1">
      <alignment horizontal="center" vertical="center"/>
    </xf>
    <xf numFmtId="22" fontId="44" fillId="0" borderId="0" xfId="0" applyNumberFormat="1" applyFont="1"/>
    <xf numFmtId="167" fontId="44" fillId="0" borderId="18" xfId="0" applyNumberFormat="1" applyFont="1" applyBorder="1" applyAlignment="1">
      <alignment horizontal="center" vertical="center"/>
    </xf>
    <xf numFmtId="22" fontId="43" fillId="0" borderId="0" xfId="0" applyNumberFormat="1" applyFont="1" applyAlignment="1"/>
    <xf numFmtId="14" fontId="38" fillId="0" borderId="14" xfId="0" applyNumberFormat="1" applyFont="1" applyBorder="1" applyAlignment="1">
      <alignment vertical="center"/>
    </xf>
    <xf numFmtId="21" fontId="0" fillId="0" borderId="0" xfId="0" applyNumberFormat="1" applyAlignment="1">
      <alignment vertical="center"/>
    </xf>
    <xf numFmtId="0" fontId="75" fillId="0" borderId="11" xfId="0" applyFont="1" applyBorder="1" applyAlignment="1">
      <alignment horizontal="center" vertical="center"/>
    </xf>
    <xf numFmtId="22" fontId="0" fillId="0" borderId="14" xfId="0" applyNumberFormat="1" applyBorder="1"/>
    <xf numFmtId="167" fontId="0" fillId="0" borderId="14" xfId="0" applyNumberFormat="1" applyBorder="1"/>
    <xf numFmtId="165" fontId="0" fillId="0" borderId="14" xfId="0" applyNumberFormat="1" applyBorder="1"/>
    <xf numFmtId="22" fontId="38" fillId="0" borderId="14" xfId="0" applyNumberFormat="1" applyFont="1" applyBorder="1"/>
    <xf numFmtId="164" fontId="38" fillId="0" borderId="14" xfId="0" applyNumberFormat="1" applyFont="1" applyBorder="1"/>
    <xf numFmtId="167" fontId="38" fillId="0" borderId="14" xfId="0" applyNumberFormat="1" applyFont="1" applyBorder="1"/>
    <xf numFmtId="0" fontId="42" fillId="0" borderId="0" xfId="0" applyFont="1"/>
    <xf numFmtId="167" fontId="40" fillId="0" borderId="14" xfId="0" applyNumberFormat="1" applyFont="1" applyBorder="1"/>
    <xf numFmtId="165" fontId="38" fillId="0" borderId="0" xfId="56" applyNumberFormat="1" applyFont="1" applyAlignment="1">
      <alignment vertical="center"/>
    </xf>
    <xf numFmtId="22" fontId="38" fillId="0" borderId="0" xfId="56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75" fillId="0" borderId="11" xfId="0" applyFont="1" applyBorder="1" applyAlignment="1">
      <alignment horizontal="center"/>
    </xf>
    <xf numFmtId="0" fontId="75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37" fillId="0" borderId="22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2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7" fillId="0" borderId="51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0" fontId="68" fillId="0" borderId="51" xfId="0" applyFont="1" applyBorder="1" applyAlignment="1">
      <alignment horizontal="center" vertical="center"/>
    </xf>
    <xf numFmtId="0" fontId="68" fillId="0" borderId="52" xfId="0" applyFont="1" applyBorder="1" applyAlignment="1">
      <alignment horizontal="center" vertical="center"/>
    </xf>
    <xf numFmtId="0" fontId="68" fillId="0" borderId="53" xfId="0" applyFont="1" applyBorder="1" applyAlignment="1">
      <alignment horizontal="center" vertical="center"/>
    </xf>
  </cellXfs>
  <cellStyles count="670">
    <cellStyle name="20 % - Accent1" xfId="74" builtinId="30" customBuiltin="1"/>
    <cellStyle name="20 % - Accent1 2" xfId="3" xr:uid="{00000000-0005-0000-0000-000001000000}"/>
    <cellStyle name="20 % - Accent1 3" xfId="4" xr:uid="{00000000-0005-0000-0000-000002000000}"/>
    <cellStyle name="20 % - Accent1 4" xfId="101" xr:uid="{00000000-0005-0000-0000-000003000000}"/>
    <cellStyle name="20 % - Accent1 4 2" xfId="149" xr:uid="{00000000-0005-0000-0000-000004000000}"/>
    <cellStyle name="20 % - Accent1 4 2 2" xfId="247" xr:uid="{00000000-0005-0000-0000-000005000000}"/>
    <cellStyle name="20 % - Accent1 4 2 2 2" xfId="638" xr:uid="{00000000-0005-0000-0000-000006000000}"/>
    <cellStyle name="20 % - Accent1 4 2 2 3" xfId="442" xr:uid="{00000000-0005-0000-0000-000007000000}"/>
    <cellStyle name="20 % - Accent1 4 2 3" xfId="541" xr:uid="{00000000-0005-0000-0000-000008000000}"/>
    <cellStyle name="20 % - Accent1 4 2 4" xfId="345" xr:uid="{00000000-0005-0000-0000-000009000000}"/>
    <cellStyle name="20 % - Accent1 4 3" xfId="199" xr:uid="{00000000-0005-0000-0000-00000A000000}"/>
    <cellStyle name="20 % - Accent1 4 3 2" xfId="590" xr:uid="{00000000-0005-0000-0000-00000B000000}"/>
    <cellStyle name="20 % - Accent1 4 3 3" xfId="394" xr:uid="{00000000-0005-0000-0000-00000C000000}"/>
    <cellStyle name="20 % - Accent1 4 4" xfId="493" xr:uid="{00000000-0005-0000-0000-00000D000000}"/>
    <cellStyle name="20 % - Accent1 4 5" xfId="297" xr:uid="{00000000-0005-0000-0000-00000E000000}"/>
    <cellStyle name="20 % - Accent1 5" xfId="117" xr:uid="{00000000-0005-0000-0000-00000F000000}"/>
    <cellStyle name="20 % - Accent1 5 2" xfId="165" xr:uid="{00000000-0005-0000-0000-000010000000}"/>
    <cellStyle name="20 % - Accent1 5 2 2" xfId="263" xr:uid="{00000000-0005-0000-0000-000011000000}"/>
    <cellStyle name="20 % - Accent1 5 2 2 2" xfId="654" xr:uid="{00000000-0005-0000-0000-000012000000}"/>
    <cellStyle name="20 % - Accent1 5 2 2 3" xfId="458" xr:uid="{00000000-0005-0000-0000-000013000000}"/>
    <cellStyle name="20 % - Accent1 5 2 3" xfId="557" xr:uid="{00000000-0005-0000-0000-000014000000}"/>
    <cellStyle name="20 % - Accent1 5 2 4" xfId="361" xr:uid="{00000000-0005-0000-0000-000015000000}"/>
    <cellStyle name="20 % - Accent1 5 3" xfId="215" xr:uid="{00000000-0005-0000-0000-000016000000}"/>
    <cellStyle name="20 % - Accent1 5 3 2" xfId="606" xr:uid="{00000000-0005-0000-0000-000017000000}"/>
    <cellStyle name="20 % - Accent1 5 3 3" xfId="410" xr:uid="{00000000-0005-0000-0000-000018000000}"/>
    <cellStyle name="20 % - Accent1 5 4" xfId="509" xr:uid="{00000000-0005-0000-0000-000019000000}"/>
    <cellStyle name="20 % - Accent1 5 5" xfId="313" xr:uid="{00000000-0005-0000-0000-00001A000000}"/>
    <cellStyle name="20 % - Accent1 6" xfId="133" xr:uid="{00000000-0005-0000-0000-00001B000000}"/>
    <cellStyle name="20 % - Accent1 6 2" xfId="231" xr:uid="{00000000-0005-0000-0000-00001C000000}"/>
    <cellStyle name="20 % - Accent1 6 2 2" xfId="622" xr:uid="{00000000-0005-0000-0000-00001D000000}"/>
    <cellStyle name="20 % - Accent1 6 2 3" xfId="426" xr:uid="{00000000-0005-0000-0000-00001E000000}"/>
    <cellStyle name="20 % - Accent1 6 3" xfId="525" xr:uid="{00000000-0005-0000-0000-00001F000000}"/>
    <cellStyle name="20 % - Accent1 6 4" xfId="329" xr:uid="{00000000-0005-0000-0000-000020000000}"/>
    <cellStyle name="20 % - Accent1 7" xfId="180" xr:uid="{00000000-0005-0000-0000-000021000000}"/>
    <cellStyle name="20 % - Accent1 7 2" xfId="572" xr:uid="{00000000-0005-0000-0000-000022000000}"/>
    <cellStyle name="20 % - Accent1 7 3" xfId="376" xr:uid="{00000000-0005-0000-0000-000023000000}"/>
    <cellStyle name="20 % - Accent1 8" xfId="477" xr:uid="{00000000-0005-0000-0000-000024000000}"/>
    <cellStyle name="20 % - Accent1 9" xfId="281" xr:uid="{00000000-0005-0000-0000-000025000000}"/>
    <cellStyle name="20 % - Accent2" xfId="78" builtinId="34" customBuiltin="1"/>
    <cellStyle name="20 % - Accent2 2" xfId="5" xr:uid="{00000000-0005-0000-0000-000027000000}"/>
    <cellStyle name="20 % - Accent2 3" xfId="6" xr:uid="{00000000-0005-0000-0000-000028000000}"/>
    <cellStyle name="20 % - Accent2 4" xfId="103" xr:uid="{00000000-0005-0000-0000-000029000000}"/>
    <cellStyle name="20 % - Accent2 4 2" xfId="151" xr:uid="{00000000-0005-0000-0000-00002A000000}"/>
    <cellStyle name="20 % - Accent2 4 2 2" xfId="249" xr:uid="{00000000-0005-0000-0000-00002B000000}"/>
    <cellStyle name="20 % - Accent2 4 2 2 2" xfId="640" xr:uid="{00000000-0005-0000-0000-00002C000000}"/>
    <cellStyle name="20 % - Accent2 4 2 2 3" xfId="444" xr:uid="{00000000-0005-0000-0000-00002D000000}"/>
    <cellStyle name="20 % - Accent2 4 2 3" xfId="543" xr:uid="{00000000-0005-0000-0000-00002E000000}"/>
    <cellStyle name="20 % - Accent2 4 2 4" xfId="347" xr:uid="{00000000-0005-0000-0000-00002F000000}"/>
    <cellStyle name="20 % - Accent2 4 3" xfId="201" xr:uid="{00000000-0005-0000-0000-000030000000}"/>
    <cellStyle name="20 % - Accent2 4 3 2" xfId="592" xr:uid="{00000000-0005-0000-0000-000031000000}"/>
    <cellStyle name="20 % - Accent2 4 3 3" xfId="396" xr:uid="{00000000-0005-0000-0000-000032000000}"/>
    <cellStyle name="20 % - Accent2 4 4" xfId="495" xr:uid="{00000000-0005-0000-0000-000033000000}"/>
    <cellStyle name="20 % - Accent2 4 5" xfId="299" xr:uid="{00000000-0005-0000-0000-000034000000}"/>
    <cellStyle name="20 % - Accent2 5" xfId="119" xr:uid="{00000000-0005-0000-0000-000035000000}"/>
    <cellStyle name="20 % - Accent2 5 2" xfId="167" xr:uid="{00000000-0005-0000-0000-000036000000}"/>
    <cellStyle name="20 % - Accent2 5 2 2" xfId="265" xr:uid="{00000000-0005-0000-0000-000037000000}"/>
    <cellStyle name="20 % - Accent2 5 2 2 2" xfId="656" xr:uid="{00000000-0005-0000-0000-000038000000}"/>
    <cellStyle name="20 % - Accent2 5 2 2 3" xfId="460" xr:uid="{00000000-0005-0000-0000-000039000000}"/>
    <cellStyle name="20 % - Accent2 5 2 3" xfId="559" xr:uid="{00000000-0005-0000-0000-00003A000000}"/>
    <cellStyle name="20 % - Accent2 5 2 4" xfId="363" xr:uid="{00000000-0005-0000-0000-00003B000000}"/>
    <cellStyle name="20 % - Accent2 5 3" xfId="217" xr:uid="{00000000-0005-0000-0000-00003C000000}"/>
    <cellStyle name="20 % - Accent2 5 3 2" xfId="608" xr:uid="{00000000-0005-0000-0000-00003D000000}"/>
    <cellStyle name="20 % - Accent2 5 3 3" xfId="412" xr:uid="{00000000-0005-0000-0000-00003E000000}"/>
    <cellStyle name="20 % - Accent2 5 4" xfId="511" xr:uid="{00000000-0005-0000-0000-00003F000000}"/>
    <cellStyle name="20 % - Accent2 5 5" xfId="315" xr:uid="{00000000-0005-0000-0000-000040000000}"/>
    <cellStyle name="20 % - Accent2 6" xfId="135" xr:uid="{00000000-0005-0000-0000-000041000000}"/>
    <cellStyle name="20 % - Accent2 6 2" xfId="233" xr:uid="{00000000-0005-0000-0000-000042000000}"/>
    <cellStyle name="20 % - Accent2 6 2 2" xfId="624" xr:uid="{00000000-0005-0000-0000-000043000000}"/>
    <cellStyle name="20 % - Accent2 6 2 3" xfId="428" xr:uid="{00000000-0005-0000-0000-000044000000}"/>
    <cellStyle name="20 % - Accent2 6 3" xfId="527" xr:uid="{00000000-0005-0000-0000-000045000000}"/>
    <cellStyle name="20 % - Accent2 6 4" xfId="331" xr:uid="{00000000-0005-0000-0000-000046000000}"/>
    <cellStyle name="20 % - Accent2 7" xfId="182" xr:uid="{00000000-0005-0000-0000-000047000000}"/>
    <cellStyle name="20 % - Accent2 7 2" xfId="574" xr:uid="{00000000-0005-0000-0000-000048000000}"/>
    <cellStyle name="20 % - Accent2 7 3" xfId="378" xr:uid="{00000000-0005-0000-0000-000049000000}"/>
    <cellStyle name="20 % - Accent2 8" xfId="479" xr:uid="{00000000-0005-0000-0000-00004A000000}"/>
    <cellStyle name="20 % - Accent2 9" xfId="283" xr:uid="{00000000-0005-0000-0000-00004B000000}"/>
    <cellStyle name="20 % - Accent3" xfId="82" builtinId="38" customBuiltin="1"/>
    <cellStyle name="20 % - Accent3 2" xfId="7" xr:uid="{00000000-0005-0000-0000-00004D000000}"/>
    <cellStyle name="20 % - Accent3 3" xfId="8" xr:uid="{00000000-0005-0000-0000-00004E000000}"/>
    <cellStyle name="20 % - Accent3 4" xfId="105" xr:uid="{00000000-0005-0000-0000-00004F000000}"/>
    <cellStyle name="20 % - Accent3 4 2" xfId="153" xr:uid="{00000000-0005-0000-0000-000050000000}"/>
    <cellStyle name="20 % - Accent3 4 2 2" xfId="251" xr:uid="{00000000-0005-0000-0000-000051000000}"/>
    <cellStyle name="20 % - Accent3 4 2 2 2" xfId="642" xr:uid="{00000000-0005-0000-0000-000052000000}"/>
    <cellStyle name="20 % - Accent3 4 2 2 3" xfId="446" xr:uid="{00000000-0005-0000-0000-000053000000}"/>
    <cellStyle name="20 % - Accent3 4 2 3" xfId="545" xr:uid="{00000000-0005-0000-0000-000054000000}"/>
    <cellStyle name="20 % - Accent3 4 2 4" xfId="349" xr:uid="{00000000-0005-0000-0000-000055000000}"/>
    <cellStyle name="20 % - Accent3 4 3" xfId="203" xr:uid="{00000000-0005-0000-0000-000056000000}"/>
    <cellStyle name="20 % - Accent3 4 3 2" xfId="594" xr:uid="{00000000-0005-0000-0000-000057000000}"/>
    <cellStyle name="20 % - Accent3 4 3 3" xfId="398" xr:uid="{00000000-0005-0000-0000-000058000000}"/>
    <cellStyle name="20 % - Accent3 4 4" xfId="497" xr:uid="{00000000-0005-0000-0000-000059000000}"/>
    <cellStyle name="20 % - Accent3 4 5" xfId="301" xr:uid="{00000000-0005-0000-0000-00005A000000}"/>
    <cellStyle name="20 % - Accent3 5" xfId="121" xr:uid="{00000000-0005-0000-0000-00005B000000}"/>
    <cellStyle name="20 % - Accent3 5 2" xfId="169" xr:uid="{00000000-0005-0000-0000-00005C000000}"/>
    <cellStyle name="20 % - Accent3 5 2 2" xfId="267" xr:uid="{00000000-0005-0000-0000-00005D000000}"/>
    <cellStyle name="20 % - Accent3 5 2 2 2" xfId="658" xr:uid="{00000000-0005-0000-0000-00005E000000}"/>
    <cellStyle name="20 % - Accent3 5 2 2 3" xfId="462" xr:uid="{00000000-0005-0000-0000-00005F000000}"/>
    <cellStyle name="20 % - Accent3 5 2 3" xfId="561" xr:uid="{00000000-0005-0000-0000-000060000000}"/>
    <cellStyle name="20 % - Accent3 5 2 4" xfId="365" xr:uid="{00000000-0005-0000-0000-000061000000}"/>
    <cellStyle name="20 % - Accent3 5 3" xfId="219" xr:uid="{00000000-0005-0000-0000-000062000000}"/>
    <cellStyle name="20 % - Accent3 5 3 2" xfId="610" xr:uid="{00000000-0005-0000-0000-000063000000}"/>
    <cellStyle name="20 % - Accent3 5 3 3" xfId="414" xr:uid="{00000000-0005-0000-0000-000064000000}"/>
    <cellStyle name="20 % - Accent3 5 4" xfId="513" xr:uid="{00000000-0005-0000-0000-000065000000}"/>
    <cellStyle name="20 % - Accent3 5 5" xfId="317" xr:uid="{00000000-0005-0000-0000-000066000000}"/>
    <cellStyle name="20 % - Accent3 6" xfId="137" xr:uid="{00000000-0005-0000-0000-000067000000}"/>
    <cellStyle name="20 % - Accent3 6 2" xfId="235" xr:uid="{00000000-0005-0000-0000-000068000000}"/>
    <cellStyle name="20 % - Accent3 6 2 2" xfId="626" xr:uid="{00000000-0005-0000-0000-000069000000}"/>
    <cellStyle name="20 % - Accent3 6 2 3" xfId="430" xr:uid="{00000000-0005-0000-0000-00006A000000}"/>
    <cellStyle name="20 % - Accent3 6 3" xfId="529" xr:uid="{00000000-0005-0000-0000-00006B000000}"/>
    <cellStyle name="20 % - Accent3 6 4" xfId="333" xr:uid="{00000000-0005-0000-0000-00006C000000}"/>
    <cellStyle name="20 % - Accent3 7" xfId="184" xr:uid="{00000000-0005-0000-0000-00006D000000}"/>
    <cellStyle name="20 % - Accent3 7 2" xfId="576" xr:uid="{00000000-0005-0000-0000-00006E000000}"/>
    <cellStyle name="20 % - Accent3 7 3" xfId="380" xr:uid="{00000000-0005-0000-0000-00006F000000}"/>
    <cellStyle name="20 % - Accent3 8" xfId="481" xr:uid="{00000000-0005-0000-0000-000070000000}"/>
    <cellStyle name="20 % - Accent3 9" xfId="285" xr:uid="{00000000-0005-0000-0000-000071000000}"/>
    <cellStyle name="20 % - Accent4" xfId="86" builtinId="42" customBuiltin="1"/>
    <cellStyle name="20 % - Accent4 2" xfId="9" xr:uid="{00000000-0005-0000-0000-000073000000}"/>
    <cellStyle name="20 % - Accent4 3" xfId="10" xr:uid="{00000000-0005-0000-0000-000074000000}"/>
    <cellStyle name="20 % - Accent4 4" xfId="107" xr:uid="{00000000-0005-0000-0000-000075000000}"/>
    <cellStyle name="20 % - Accent4 4 2" xfId="155" xr:uid="{00000000-0005-0000-0000-000076000000}"/>
    <cellStyle name="20 % - Accent4 4 2 2" xfId="253" xr:uid="{00000000-0005-0000-0000-000077000000}"/>
    <cellStyle name="20 % - Accent4 4 2 2 2" xfId="644" xr:uid="{00000000-0005-0000-0000-000078000000}"/>
    <cellStyle name="20 % - Accent4 4 2 2 3" xfId="448" xr:uid="{00000000-0005-0000-0000-000079000000}"/>
    <cellStyle name="20 % - Accent4 4 2 3" xfId="547" xr:uid="{00000000-0005-0000-0000-00007A000000}"/>
    <cellStyle name="20 % - Accent4 4 2 4" xfId="351" xr:uid="{00000000-0005-0000-0000-00007B000000}"/>
    <cellStyle name="20 % - Accent4 4 3" xfId="205" xr:uid="{00000000-0005-0000-0000-00007C000000}"/>
    <cellStyle name="20 % - Accent4 4 3 2" xfId="596" xr:uid="{00000000-0005-0000-0000-00007D000000}"/>
    <cellStyle name="20 % - Accent4 4 3 3" xfId="400" xr:uid="{00000000-0005-0000-0000-00007E000000}"/>
    <cellStyle name="20 % - Accent4 4 4" xfId="499" xr:uid="{00000000-0005-0000-0000-00007F000000}"/>
    <cellStyle name="20 % - Accent4 4 5" xfId="303" xr:uid="{00000000-0005-0000-0000-000080000000}"/>
    <cellStyle name="20 % - Accent4 5" xfId="123" xr:uid="{00000000-0005-0000-0000-000081000000}"/>
    <cellStyle name="20 % - Accent4 5 2" xfId="171" xr:uid="{00000000-0005-0000-0000-000082000000}"/>
    <cellStyle name="20 % - Accent4 5 2 2" xfId="269" xr:uid="{00000000-0005-0000-0000-000083000000}"/>
    <cellStyle name="20 % - Accent4 5 2 2 2" xfId="660" xr:uid="{00000000-0005-0000-0000-000084000000}"/>
    <cellStyle name="20 % - Accent4 5 2 2 3" xfId="464" xr:uid="{00000000-0005-0000-0000-000085000000}"/>
    <cellStyle name="20 % - Accent4 5 2 3" xfId="563" xr:uid="{00000000-0005-0000-0000-000086000000}"/>
    <cellStyle name="20 % - Accent4 5 2 4" xfId="367" xr:uid="{00000000-0005-0000-0000-000087000000}"/>
    <cellStyle name="20 % - Accent4 5 3" xfId="221" xr:uid="{00000000-0005-0000-0000-000088000000}"/>
    <cellStyle name="20 % - Accent4 5 3 2" xfId="612" xr:uid="{00000000-0005-0000-0000-000089000000}"/>
    <cellStyle name="20 % - Accent4 5 3 3" xfId="416" xr:uid="{00000000-0005-0000-0000-00008A000000}"/>
    <cellStyle name="20 % - Accent4 5 4" xfId="515" xr:uid="{00000000-0005-0000-0000-00008B000000}"/>
    <cellStyle name="20 % - Accent4 5 5" xfId="319" xr:uid="{00000000-0005-0000-0000-00008C000000}"/>
    <cellStyle name="20 % - Accent4 6" xfId="139" xr:uid="{00000000-0005-0000-0000-00008D000000}"/>
    <cellStyle name="20 % - Accent4 6 2" xfId="237" xr:uid="{00000000-0005-0000-0000-00008E000000}"/>
    <cellStyle name="20 % - Accent4 6 2 2" xfId="628" xr:uid="{00000000-0005-0000-0000-00008F000000}"/>
    <cellStyle name="20 % - Accent4 6 2 3" xfId="432" xr:uid="{00000000-0005-0000-0000-000090000000}"/>
    <cellStyle name="20 % - Accent4 6 3" xfId="531" xr:uid="{00000000-0005-0000-0000-000091000000}"/>
    <cellStyle name="20 % - Accent4 6 4" xfId="335" xr:uid="{00000000-0005-0000-0000-000092000000}"/>
    <cellStyle name="20 % - Accent4 7" xfId="186" xr:uid="{00000000-0005-0000-0000-000093000000}"/>
    <cellStyle name="20 % - Accent4 7 2" xfId="578" xr:uid="{00000000-0005-0000-0000-000094000000}"/>
    <cellStyle name="20 % - Accent4 7 3" xfId="382" xr:uid="{00000000-0005-0000-0000-000095000000}"/>
    <cellStyle name="20 % - Accent4 8" xfId="483" xr:uid="{00000000-0005-0000-0000-000096000000}"/>
    <cellStyle name="20 % - Accent4 9" xfId="287" xr:uid="{00000000-0005-0000-0000-000097000000}"/>
    <cellStyle name="20 % - Accent5" xfId="90" builtinId="46" customBuiltin="1"/>
    <cellStyle name="20 % - Accent5 2" xfId="11" xr:uid="{00000000-0005-0000-0000-000099000000}"/>
    <cellStyle name="20 % - Accent5 3" xfId="12" xr:uid="{00000000-0005-0000-0000-00009A000000}"/>
    <cellStyle name="20 % - Accent5 4" xfId="109" xr:uid="{00000000-0005-0000-0000-00009B000000}"/>
    <cellStyle name="20 % - Accent5 4 2" xfId="157" xr:uid="{00000000-0005-0000-0000-00009C000000}"/>
    <cellStyle name="20 % - Accent5 4 2 2" xfId="255" xr:uid="{00000000-0005-0000-0000-00009D000000}"/>
    <cellStyle name="20 % - Accent5 4 2 2 2" xfId="646" xr:uid="{00000000-0005-0000-0000-00009E000000}"/>
    <cellStyle name="20 % - Accent5 4 2 2 3" xfId="450" xr:uid="{00000000-0005-0000-0000-00009F000000}"/>
    <cellStyle name="20 % - Accent5 4 2 3" xfId="549" xr:uid="{00000000-0005-0000-0000-0000A0000000}"/>
    <cellStyle name="20 % - Accent5 4 2 4" xfId="353" xr:uid="{00000000-0005-0000-0000-0000A1000000}"/>
    <cellStyle name="20 % - Accent5 4 3" xfId="207" xr:uid="{00000000-0005-0000-0000-0000A2000000}"/>
    <cellStyle name="20 % - Accent5 4 3 2" xfId="598" xr:uid="{00000000-0005-0000-0000-0000A3000000}"/>
    <cellStyle name="20 % - Accent5 4 3 3" xfId="402" xr:uid="{00000000-0005-0000-0000-0000A4000000}"/>
    <cellStyle name="20 % - Accent5 4 4" xfId="501" xr:uid="{00000000-0005-0000-0000-0000A5000000}"/>
    <cellStyle name="20 % - Accent5 4 5" xfId="305" xr:uid="{00000000-0005-0000-0000-0000A6000000}"/>
    <cellStyle name="20 % - Accent5 5" xfId="125" xr:uid="{00000000-0005-0000-0000-0000A7000000}"/>
    <cellStyle name="20 % - Accent5 5 2" xfId="173" xr:uid="{00000000-0005-0000-0000-0000A8000000}"/>
    <cellStyle name="20 % - Accent5 5 2 2" xfId="271" xr:uid="{00000000-0005-0000-0000-0000A9000000}"/>
    <cellStyle name="20 % - Accent5 5 2 2 2" xfId="662" xr:uid="{00000000-0005-0000-0000-0000AA000000}"/>
    <cellStyle name="20 % - Accent5 5 2 2 3" xfId="466" xr:uid="{00000000-0005-0000-0000-0000AB000000}"/>
    <cellStyle name="20 % - Accent5 5 2 3" xfId="565" xr:uid="{00000000-0005-0000-0000-0000AC000000}"/>
    <cellStyle name="20 % - Accent5 5 2 4" xfId="369" xr:uid="{00000000-0005-0000-0000-0000AD000000}"/>
    <cellStyle name="20 % - Accent5 5 3" xfId="223" xr:uid="{00000000-0005-0000-0000-0000AE000000}"/>
    <cellStyle name="20 % - Accent5 5 3 2" xfId="614" xr:uid="{00000000-0005-0000-0000-0000AF000000}"/>
    <cellStyle name="20 % - Accent5 5 3 3" xfId="418" xr:uid="{00000000-0005-0000-0000-0000B0000000}"/>
    <cellStyle name="20 % - Accent5 5 4" xfId="517" xr:uid="{00000000-0005-0000-0000-0000B1000000}"/>
    <cellStyle name="20 % - Accent5 5 5" xfId="321" xr:uid="{00000000-0005-0000-0000-0000B2000000}"/>
    <cellStyle name="20 % - Accent5 6" xfId="141" xr:uid="{00000000-0005-0000-0000-0000B3000000}"/>
    <cellStyle name="20 % - Accent5 6 2" xfId="239" xr:uid="{00000000-0005-0000-0000-0000B4000000}"/>
    <cellStyle name="20 % - Accent5 6 2 2" xfId="630" xr:uid="{00000000-0005-0000-0000-0000B5000000}"/>
    <cellStyle name="20 % - Accent5 6 2 3" xfId="434" xr:uid="{00000000-0005-0000-0000-0000B6000000}"/>
    <cellStyle name="20 % - Accent5 6 3" xfId="533" xr:uid="{00000000-0005-0000-0000-0000B7000000}"/>
    <cellStyle name="20 % - Accent5 6 4" xfId="337" xr:uid="{00000000-0005-0000-0000-0000B8000000}"/>
    <cellStyle name="20 % - Accent5 7" xfId="188" xr:uid="{00000000-0005-0000-0000-0000B9000000}"/>
    <cellStyle name="20 % - Accent5 7 2" xfId="580" xr:uid="{00000000-0005-0000-0000-0000BA000000}"/>
    <cellStyle name="20 % - Accent5 7 3" xfId="384" xr:uid="{00000000-0005-0000-0000-0000BB000000}"/>
    <cellStyle name="20 % - Accent5 8" xfId="485" xr:uid="{00000000-0005-0000-0000-0000BC000000}"/>
    <cellStyle name="20 % - Accent5 9" xfId="289" xr:uid="{00000000-0005-0000-0000-0000BD000000}"/>
    <cellStyle name="20 % - Accent6" xfId="94" builtinId="50" customBuiltin="1"/>
    <cellStyle name="20 % - Accent6 2" xfId="13" xr:uid="{00000000-0005-0000-0000-0000BF000000}"/>
    <cellStyle name="20 % - Accent6 3" xfId="14" xr:uid="{00000000-0005-0000-0000-0000C0000000}"/>
    <cellStyle name="20 % - Accent6 4" xfId="111" xr:uid="{00000000-0005-0000-0000-0000C1000000}"/>
    <cellStyle name="20 % - Accent6 4 2" xfId="159" xr:uid="{00000000-0005-0000-0000-0000C2000000}"/>
    <cellStyle name="20 % - Accent6 4 2 2" xfId="257" xr:uid="{00000000-0005-0000-0000-0000C3000000}"/>
    <cellStyle name="20 % - Accent6 4 2 2 2" xfId="648" xr:uid="{00000000-0005-0000-0000-0000C4000000}"/>
    <cellStyle name="20 % - Accent6 4 2 2 3" xfId="452" xr:uid="{00000000-0005-0000-0000-0000C5000000}"/>
    <cellStyle name="20 % - Accent6 4 2 3" xfId="551" xr:uid="{00000000-0005-0000-0000-0000C6000000}"/>
    <cellStyle name="20 % - Accent6 4 2 4" xfId="355" xr:uid="{00000000-0005-0000-0000-0000C7000000}"/>
    <cellStyle name="20 % - Accent6 4 3" xfId="209" xr:uid="{00000000-0005-0000-0000-0000C8000000}"/>
    <cellStyle name="20 % - Accent6 4 3 2" xfId="600" xr:uid="{00000000-0005-0000-0000-0000C9000000}"/>
    <cellStyle name="20 % - Accent6 4 3 3" xfId="404" xr:uid="{00000000-0005-0000-0000-0000CA000000}"/>
    <cellStyle name="20 % - Accent6 4 4" xfId="503" xr:uid="{00000000-0005-0000-0000-0000CB000000}"/>
    <cellStyle name="20 % - Accent6 4 5" xfId="307" xr:uid="{00000000-0005-0000-0000-0000CC000000}"/>
    <cellStyle name="20 % - Accent6 5" xfId="127" xr:uid="{00000000-0005-0000-0000-0000CD000000}"/>
    <cellStyle name="20 % - Accent6 5 2" xfId="175" xr:uid="{00000000-0005-0000-0000-0000CE000000}"/>
    <cellStyle name="20 % - Accent6 5 2 2" xfId="273" xr:uid="{00000000-0005-0000-0000-0000CF000000}"/>
    <cellStyle name="20 % - Accent6 5 2 2 2" xfId="664" xr:uid="{00000000-0005-0000-0000-0000D0000000}"/>
    <cellStyle name="20 % - Accent6 5 2 2 3" xfId="468" xr:uid="{00000000-0005-0000-0000-0000D1000000}"/>
    <cellStyle name="20 % - Accent6 5 2 3" xfId="567" xr:uid="{00000000-0005-0000-0000-0000D2000000}"/>
    <cellStyle name="20 % - Accent6 5 2 4" xfId="371" xr:uid="{00000000-0005-0000-0000-0000D3000000}"/>
    <cellStyle name="20 % - Accent6 5 3" xfId="225" xr:uid="{00000000-0005-0000-0000-0000D4000000}"/>
    <cellStyle name="20 % - Accent6 5 3 2" xfId="616" xr:uid="{00000000-0005-0000-0000-0000D5000000}"/>
    <cellStyle name="20 % - Accent6 5 3 3" xfId="420" xr:uid="{00000000-0005-0000-0000-0000D6000000}"/>
    <cellStyle name="20 % - Accent6 5 4" xfId="519" xr:uid="{00000000-0005-0000-0000-0000D7000000}"/>
    <cellStyle name="20 % - Accent6 5 5" xfId="323" xr:uid="{00000000-0005-0000-0000-0000D8000000}"/>
    <cellStyle name="20 % - Accent6 6" xfId="143" xr:uid="{00000000-0005-0000-0000-0000D9000000}"/>
    <cellStyle name="20 % - Accent6 6 2" xfId="241" xr:uid="{00000000-0005-0000-0000-0000DA000000}"/>
    <cellStyle name="20 % - Accent6 6 2 2" xfId="632" xr:uid="{00000000-0005-0000-0000-0000DB000000}"/>
    <cellStyle name="20 % - Accent6 6 2 3" xfId="436" xr:uid="{00000000-0005-0000-0000-0000DC000000}"/>
    <cellStyle name="20 % - Accent6 6 3" xfId="535" xr:uid="{00000000-0005-0000-0000-0000DD000000}"/>
    <cellStyle name="20 % - Accent6 6 4" xfId="339" xr:uid="{00000000-0005-0000-0000-0000DE000000}"/>
    <cellStyle name="20 % - Accent6 7" xfId="190" xr:uid="{00000000-0005-0000-0000-0000DF000000}"/>
    <cellStyle name="20 % - Accent6 7 2" xfId="582" xr:uid="{00000000-0005-0000-0000-0000E0000000}"/>
    <cellStyle name="20 % - Accent6 7 3" xfId="386" xr:uid="{00000000-0005-0000-0000-0000E1000000}"/>
    <cellStyle name="20 % - Accent6 8" xfId="487" xr:uid="{00000000-0005-0000-0000-0000E2000000}"/>
    <cellStyle name="20 % - Accent6 9" xfId="291" xr:uid="{00000000-0005-0000-0000-0000E3000000}"/>
    <cellStyle name="40 % - Accent1" xfId="75" builtinId="31" customBuiltin="1"/>
    <cellStyle name="40 % - Accent1 2" xfId="15" xr:uid="{00000000-0005-0000-0000-0000E5000000}"/>
    <cellStyle name="40 % - Accent1 3" xfId="16" xr:uid="{00000000-0005-0000-0000-0000E6000000}"/>
    <cellStyle name="40 % - Accent1 4" xfId="102" xr:uid="{00000000-0005-0000-0000-0000E7000000}"/>
    <cellStyle name="40 % - Accent1 4 2" xfId="150" xr:uid="{00000000-0005-0000-0000-0000E8000000}"/>
    <cellStyle name="40 % - Accent1 4 2 2" xfId="248" xr:uid="{00000000-0005-0000-0000-0000E9000000}"/>
    <cellStyle name="40 % - Accent1 4 2 2 2" xfId="639" xr:uid="{00000000-0005-0000-0000-0000EA000000}"/>
    <cellStyle name="40 % - Accent1 4 2 2 3" xfId="443" xr:uid="{00000000-0005-0000-0000-0000EB000000}"/>
    <cellStyle name="40 % - Accent1 4 2 3" xfId="542" xr:uid="{00000000-0005-0000-0000-0000EC000000}"/>
    <cellStyle name="40 % - Accent1 4 2 4" xfId="346" xr:uid="{00000000-0005-0000-0000-0000ED000000}"/>
    <cellStyle name="40 % - Accent1 4 3" xfId="200" xr:uid="{00000000-0005-0000-0000-0000EE000000}"/>
    <cellStyle name="40 % - Accent1 4 3 2" xfId="591" xr:uid="{00000000-0005-0000-0000-0000EF000000}"/>
    <cellStyle name="40 % - Accent1 4 3 3" xfId="395" xr:uid="{00000000-0005-0000-0000-0000F0000000}"/>
    <cellStyle name="40 % - Accent1 4 4" xfId="494" xr:uid="{00000000-0005-0000-0000-0000F1000000}"/>
    <cellStyle name="40 % - Accent1 4 5" xfId="298" xr:uid="{00000000-0005-0000-0000-0000F2000000}"/>
    <cellStyle name="40 % - Accent1 5" xfId="118" xr:uid="{00000000-0005-0000-0000-0000F3000000}"/>
    <cellStyle name="40 % - Accent1 5 2" xfId="166" xr:uid="{00000000-0005-0000-0000-0000F4000000}"/>
    <cellStyle name="40 % - Accent1 5 2 2" xfId="264" xr:uid="{00000000-0005-0000-0000-0000F5000000}"/>
    <cellStyle name="40 % - Accent1 5 2 2 2" xfId="655" xr:uid="{00000000-0005-0000-0000-0000F6000000}"/>
    <cellStyle name="40 % - Accent1 5 2 2 3" xfId="459" xr:uid="{00000000-0005-0000-0000-0000F7000000}"/>
    <cellStyle name="40 % - Accent1 5 2 3" xfId="558" xr:uid="{00000000-0005-0000-0000-0000F8000000}"/>
    <cellStyle name="40 % - Accent1 5 2 4" xfId="362" xr:uid="{00000000-0005-0000-0000-0000F9000000}"/>
    <cellStyle name="40 % - Accent1 5 3" xfId="216" xr:uid="{00000000-0005-0000-0000-0000FA000000}"/>
    <cellStyle name="40 % - Accent1 5 3 2" xfId="607" xr:uid="{00000000-0005-0000-0000-0000FB000000}"/>
    <cellStyle name="40 % - Accent1 5 3 3" xfId="411" xr:uid="{00000000-0005-0000-0000-0000FC000000}"/>
    <cellStyle name="40 % - Accent1 5 4" xfId="510" xr:uid="{00000000-0005-0000-0000-0000FD000000}"/>
    <cellStyle name="40 % - Accent1 5 5" xfId="314" xr:uid="{00000000-0005-0000-0000-0000FE000000}"/>
    <cellStyle name="40 % - Accent1 6" xfId="134" xr:uid="{00000000-0005-0000-0000-0000FF000000}"/>
    <cellStyle name="40 % - Accent1 6 2" xfId="232" xr:uid="{00000000-0005-0000-0000-000000010000}"/>
    <cellStyle name="40 % - Accent1 6 2 2" xfId="623" xr:uid="{00000000-0005-0000-0000-000001010000}"/>
    <cellStyle name="40 % - Accent1 6 2 3" xfId="427" xr:uid="{00000000-0005-0000-0000-000002010000}"/>
    <cellStyle name="40 % - Accent1 6 3" xfId="526" xr:uid="{00000000-0005-0000-0000-000003010000}"/>
    <cellStyle name="40 % - Accent1 6 4" xfId="330" xr:uid="{00000000-0005-0000-0000-000004010000}"/>
    <cellStyle name="40 % - Accent1 7" xfId="181" xr:uid="{00000000-0005-0000-0000-000005010000}"/>
    <cellStyle name="40 % - Accent1 7 2" xfId="573" xr:uid="{00000000-0005-0000-0000-000006010000}"/>
    <cellStyle name="40 % - Accent1 7 3" xfId="377" xr:uid="{00000000-0005-0000-0000-000007010000}"/>
    <cellStyle name="40 % - Accent1 8" xfId="478" xr:uid="{00000000-0005-0000-0000-000008010000}"/>
    <cellStyle name="40 % - Accent1 9" xfId="282" xr:uid="{00000000-0005-0000-0000-000009010000}"/>
    <cellStyle name="40 % - Accent2" xfId="79" builtinId="35" customBuiltin="1"/>
    <cellStyle name="40 % - Accent2 2" xfId="17" xr:uid="{00000000-0005-0000-0000-00000B010000}"/>
    <cellStyle name="40 % - Accent2 3" xfId="18" xr:uid="{00000000-0005-0000-0000-00000C010000}"/>
    <cellStyle name="40 % - Accent2 4" xfId="104" xr:uid="{00000000-0005-0000-0000-00000D010000}"/>
    <cellStyle name="40 % - Accent2 4 2" xfId="152" xr:uid="{00000000-0005-0000-0000-00000E010000}"/>
    <cellStyle name="40 % - Accent2 4 2 2" xfId="250" xr:uid="{00000000-0005-0000-0000-00000F010000}"/>
    <cellStyle name="40 % - Accent2 4 2 2 2" xfId="641" xr:uid="{00000000-0005-0000-0000-000010010000}"/>
    <cellStyle name="40 % - Accent2 4 2 2 3" xfId="445" xr:uid="{00000000-0005-0000-0000-000011010000}"/>
    <cellStyle name="40 % - Accent2 4 2 3" xfId="544" xr:uid="{00000000-0005-0000-0000-000012010000}"/>
    <cellStyle name="40 % - Accent2 4 2 4" xfId="348" xr:uid="{00000000-0005-0000-0000-000013010000}"/>
    <cellStyle name="40 % - Accent2 4 3" xfId="202" xr:uid="{00000000-0005-0000-0000-000014010000}"/>
    <cellStyle name="40 % - Accent2 4 3 2" xfId="593" xr:uid="{00000000-0005-0000-0000-000015010000}"/>
    <cellStyle name="40 % - Accent2 4 3 3" xfId="397" xr:uid="{00000000-0005-0000-0000-000016010000}"/>
    <cellStyle name="40 % - Accent2 4 4" xfId="496" xr:uid="{00000000-0005-0000-0000-000017010000}"/>
    <cellStyle name="40 % - Accent2 4 5" xfId="300" xr:uid="{00000000-0005-0000-0000-000018010000}"/>
    <cellStyle name="40 % - Accent2 5" xfId="120" xr:uid="{00000000-0005-0000-0000-000019010000}"/>
    <cellStyle name="40 % - Accent2 5 2" xfId="168" xr:uid="{00000000-0005-0000-0000-00001A010000}"/>
    <cellStyle name="40 % - Accent2 5 2 2" xfId="266" xr:uid="{00000000-0005-0000-0000-00001B010000}"/>
    <cellStyle name="40 % - Accent2 5 2 2 2" xfId="657" xr:uid="{00000000-0005-0000-0000-00001C010000}"/>
    <cellStyle name="40 % - Accent2 5 2 2 3" xfId="461" xr:uid="{00000000-0005-0000-0000-00001D010000}"/>
    <cellStyle name="40 % - Accent2 5 2 3" xfId="560" xr:uid="{00000000-0005-0000-0000-00001E010000}"/>
    <cellStyle name="40 % - Accent2 5 2 4" xfId="364" xr:uid="{00000000-0005-0000-0000-00001F010000}"/>
    <cellStyle name="40 % - Accent2 5 3" xfId="218" xr:uid="{00000000-0005-0000-0000-000020010000}"/>
    <cellStyle name="40 % - Accent2 5 3 2" xfId="609" xr:uid="{00000000-0005-0000-0000-000021010000}"/>
    <cellStyle name="40 % - Accent2 5 3 3" xfId="413" xr:uid="{00000000-0005-0000-0000-000022010000}"/>
    <cellStyle name="40 % - Accent2 5 4" xfId="512" xr:uid="{00000000-0005-0000-0000-000023010000}"/>
    <cellStyle name="40 % - Accent2 5 5" xfId="316" xr:uid="{00000000-0005-0000-0000-000024010000}"/>
    <cellStyle name="40 % - Accent2 6" xfId="136" xr:uid="{00000000-0005-0000-0000-000025010000}"/>
    <cellStyle name="40 % - Accent2 6 2" xfId="234" xr:uid="{00000000-0005-0000-0000-000026010000}"/>
    <cellStyle name="40 % - Accent2 6 2 2" xfId="625" xr:uid="{00000000-0005-0000-0000-000027010000}"/>
    <cellStyle name="40 % - Accent2 6 2 3" xfId="429" xr:uid="{00000000-0005-0000-0000-000028010000}"/>
    <cellStyle name="40 % - Accent2 6 3" xfId="528" xr:uid="{00000000-0005-0000-0000-000029010000}"/>
    <cellStyle name="40 % - Accent2 6 4" xfId="332" xr:uid="{00000000-0005-0000-0000-00002A010000}"/>
    <cellStyle name="40 % - Accent2 7" xfId="183" xr:uid="{00000000-0005-0000-0000-00002B010000}"/>
    <cellStyle name="40 % - Accent2 7 2" xfId="575" xr:uid="{00000000-0005-0000-0000-00002C010000}"/>
    <cellStyle name="40 % - Accent2 7 3" xfId="379" xr:uid="{00000000-0005-0000-0000-00002D010000}"/>
    <cellStyle name="40 % - Accent2 8" xfId="480" xr:uid="{00000000-0005-0000-0000-00002E010000}"/>
    <cellStyle name="40 % - Accent2 9" xfId="284" xr:uid="{00000000-0005-0000-0000-00002F010000}"/>
    <cellStyle name="40 % - Accent3" xfId="83" builtinId="39" customBuiltin="1"/>
    <cellStyle name="40 % - Accent3 2" xfId="19" xr:uid="{00000000-0005-0000-0000-000031010000}"/>
    <cellStyle name="40 % - Accent3 3" xfId="20" xr:uid="{00000000-0005-0000-0000-000032010000}"/>
    <cellStyle name="40 % - Accent3 4" xfId="106" xr:uid="{00000000-0005-0000-0000-000033010000}"/>
    <cellStyle name="40 % - Accent3 4 2" xfId="154" xr:uid="{00000000-0005-0000-0000-000034010000}"/>
    <cellStyle name="40 % - Accent3 4 2 2" xfId="252" xr:uid="{00000000-0005-0000-0000-000035010000}"/>
    <cellStyle name="40 % - Accent3 4 2 2 2" xfId="643" xr:uid="{00000000-0005-0000-0000-000036010000}"/>
    <cellStyle name="40 % - Accent3 4 2 2 3" xfId="447" xr:uid="{00000000-0005-0000-0000-000037010000}"/>
    <cellStyle name="40 % - Accent3 4 2 3" xfId="546" xr:uid="{00000000-0005-0000-0000-000038010000}"/>
    <cellStyle name="40 % - Accent3 4 2 4" xfId="350" xr:uid="{00000000-0005-0000-0000-000039010000}"/>
    <cellStyle name="40 % - Accent3 4 3" xfId="204" xr:uid="{00000000-0005-0000-0000-00003A010000}"/>
    <cellStyle name="40 % - Accent3 4 3 2" xfId="595" xr:uid="{00000000-0005-0000-0000-00003B010000}"/>
    <cellStyle name="40 % - Accent3 4 3 3" xfId="399" xr:uid="{00000000-0005-0000-0000-00003C010000}"/>
    <cellStyle name="40 % - Accent3 4 4" xfId="498" xr:uid="{00000000-0005-0000-0000-00003D010000}"/>
    <cellStyle name="40 % - Accent3 4 5" xfId="302" xr:uid="{00000000-0005-0000-0000-00003E010000}"/>
    <cellStyle name="40 % - Accent3 5" xfId="122" xr:uid="{00000000-0005-0000-0000-00003F010000}"/>
    <cellStyle name="40 % - Accent3 5 2" xfId="170" xr:uid="{00000000-0005-0000-0000-000040010000}"/>
    <cellStyle name="40 % - Accent3 5 2 2" xfId="268" xr:uid="{00000000-0005-0000-0000-000041010000}"/>
    <cellStyle name="40 % - Accent3 5 2 2 2" xfId="659" xr:uid="{00000000-0005-0000-0000-000042010000}"/>
    <cellStyle name="40 % - Accent3 5 2 2 3" xfId="463" xr:uid="{00000000-0005-0000-0000-000043010000}"/>
    <cellStyle name="40 % - Accent3 5 2 3" xfId="562" xr:uid="{00000000-0005-0000-0000-000044010000}"/>
    <cellStyle name="40 % - Accent3 5 2 4" xfId="366" xr:uid="{00000000-0005-0000-0000-000045010000}"/>
    <cellStyle name="40 % - Accent3 5 3" xfId="220" xr:uid="{00000000-0005-0000-0000-000046010000}"/>
    <cellStyle name="40 % - Accent3 5 3 2" xfId="611" xr:uid="{00000000-0005-0000-0000-000047010000}"/>
    <cellStyle name="40 % - Accent3 5 3 3" xfId="415" xr:uid="{00000000-0005-0000-0000-000048010000}"/>
    <cellStyle name="40 % - Accent3 5 4" xfId="514" xr:uid="{00000000-0005-0000-0000-000049010000}"/>
    <cellStyle name="40 % - Accent3 5 5" xfId="318" xr:uid="{00000000-0005-0000-0000-00004A010000}"/>
    <cellStyle name="40 % - Accent3 6" xfId="138" xr:uid="{00000000-0005-0000-0000-00004B010000}"/>
    <cellStyle name="40 % - Accent3 6 2" xfId="236" xr:uid="{00000000-0005-0000-0000-00004C010000}"/>
    <cellStyle name="40 % - Accent3 6 2 2" xfId="627" xr:uid="{00000000-0005-0000-0000-00004D010000}"/>
    <cellStyle name="40 % - Accent3 6 2 3" xfId="431" xr:uid="{00000000-0005-0000-0000-00004E010000}"/>
    <cellStyle name="40 % - Accent3 6 3" xfId="530" xr:uid="{00000000-0005-0000-0000-00004F010000}"/>
    <cellStyle name="40 % - Accent3 6 4" xfId="334" xr:uid="{00000000-0005-0000-0000-000050010000}"/>
    <cellStyle name="40 % - Accent3 7" xfId="185" xr:uid="{00000000-0005-0000-0000-000051010000}"/>
    <cellStyle name="40 % - Accent3 7 2" xfId="577" xr:uid="{00000000-0005-0000-0000-000052010000}"/>
    <cellStyle name="40 % - Accent3 7 3" xfId="381" xr:uid="{00000000-0005-0000-0000-000053010000}"/>
    <cellStyle name="40 % - Accent3 8" xfId="482" xr:uid="{00000000-0005-0000-0000-000054010000}"/>
    <cellStyle name="40 % - Accent3 9" xfId="286" xr:uid="{00000000-0005-0000-0000-000055010000}"/>
    <cellStyle name="40 % - Accent4" xfId="87" builtinId="43" customBuiltin="1"/>
    <cellStyle name="40 % - Accent4 2" xfId="21" xr:uid="{00000000-0005-0000-0000-000057010000}"/>
    <cellStyle name="40 % - Accent4 3" xfId="22" xr:uid="{00000000-0005-0000-0000-000058010000}"/>
    <cellStyle name="40 % - Accent4 4" xfId="108" xr:uid="{00000000-0005-0000-0000-000059010000}"/>
    <cellStyle name="40 % - Accent4 4 2" xfId="156" xr:uid="{00000000-0005-0000-0000-00005A010000}"/>
    <cellStyle name="40 % - Accent4 4 2 2" xfId="254" xr:uid="{00000000-0005-0000-0000-00005B010000}"/>
    <cellStyle name="40 % - Accent4 4 2 2 2" xfId="645" xr:uid="{00000000-0005-0000-0000-00005C010000}"/>
    <cellStyle name="40 % - Accent4 4 2 2 3" xfId="449" xr:uid="{00000000-0005-0000-0000-00005D010000}"/>
    <cellStyle name="40 % - Accent4 4 2 3" xfId="548" xr:uid="{00000000-0005-0000-0000-00005E010000}"/>
    <cellStyle name="40 % - Accent4 4 2 4" xfId="352" xr:uid="{00000000-0005-0000-0000-00005F010000}"/>
    <cellStyle name="40 % - Accent4 4 3" xfId="206" xr:uid="{00000000-0005-0000-0000-000060010000}"/>
    <cellStyle name="40 % - Accent4 4 3 2" xfId="597" xr:uid="{00000000-0005-0000-0000-000061010000}"/>
    <cellStyle name="40 % - Accent4 4 3 3" xfId="401" xr:uid="{00000000-0005-0000-0000-000062010000}"/>
    <cellStyle name="40 % - Accent4 4 4" xfId="500" xr:uid="{00000000-0005-0000-0000-000063010000}"/>
    <cellStyle name="40 % - Accent4 4 5" xfId="304" xr:uid="{00000000-0005-0000-0000-000064010000}"/>
    <cellStyle name="40 % - Accent4 5" xfId="124" xr:uid="{00000000-0005-0000-0000-000065010000}"/>
    <cellStyle name="40 % - Accent4 5 2" xfId="172" xr:uid="{00000000-0005-0000-0000-000066010000}"/>
    <cellStyle name="40 % - Accent4 5 2 2" xfId="270" xr:uid="{00000000-0005-0000-0000-000067010000}"/>
    <cellStyle name="40 % - Accent4 5 2 2 2" xfId="661" xr:uid="{00000000-0005-0000-0000-000068010000}"/>
    <cellStyle name="40 % - Accent4 5 2 2 3" xfId="465" xr:uid="{00000000-0005-0000-0000-000069010000}"/>
    <cellStyle name="40 % - Accent4 5 2 3" xfId="564" xr:uid="{00000000-0005-0000-0000-00006A010000}"/>
    <cellStyle name="40 % - Accent4 5 2 4" xfId="368" xr:uid="{00000000-0005-0000-0000-00006B010000}"/>
    <cellStyle name="40 % - Accent4 5 3" xfId="222" xr:uid="{00000000-0005-0000-0000-00006C010000}"/>
    <cellStyle name="40 % - Accent4 5 3 2" xfId="613" xr:uid="{00000000-0005-0000-0000-00006D010000}"/>
    <cellStyle name="40 % - Accent4 5 3 3" xfId="417" xr:uid="{00000000-0005-0000-0000-00006E010000}"/>
    <cellStyle name="40 % - Accent4 5 4" xfId="516" xr:uid="{00000000-0005-0000-0000-00006F010000}"/>
    <cellStyle name="40 % - Accent4 5 5" xfId="320" xr:uid="{00000000-0005-0000-0000-000070010000}"/>
    <cellStyle name="40 % - Accent4 6" xfId="140" xr:uid="{00000000-0005-0000-0000-000071010000}"/>
    <cellStyle name="40 % - Accent4 6 2" xfId="238" xr:uid="{00000000-0005-0000-0000-000072010000}"/>
    <cellStyle name="40 % - Accent4 6 2 2" xfId="629" xr:uid="{00000000-0005-0000-0000-000073010000}"/>
    <cellStyle name="40 % - Accent4 6 2 3" xfId="433" xr:uid="{00000000-0005-0000-0000-000074010000}"/>
    <cellStyle name="40 % - Accent4 6 3" xfId="532" xr:uid="{00000000-0005-0000-0000-000075010000}"/>
    <cellStyle name="40 % - Accent4 6 4" xfId="336" xr:uid="{00000000-0005-0000-0000-000076010000}"/>
    <cellStyle name="40 % - Accent4 7" xfId="187" xr:uid="{00000000-0005-0000-0000-000077010000}"/>
    <cellStyle name="40 % - Accent4 7 2" xfId="579" xr:uid="{00000000-0005-0000-0000-000078010000}"/>
    <cellStyle name="40 % - Accent4 7 3" xfId="383" xr:uid="{00000000-0005-0000-0000-000079010000}"/>
    <cellStyle name="40 % - Accent4 8" xfId="484" xr:uid="{00000000-0005-0000-0000-00007A010000}"/>
    <cellStyle name="40 % - Accent4 9" xfId="288" xr:uid="{00000000-0005-0000-0000-00007B010000}"/>
    <cellStyle name="40 % - Accent5" xfId="91" builtinId="47" customBuiltin="1"/>
    <cellStyle name="40 % - Accent5 2" xfId="23" xr:uid="{00000000-0005-0000-0000-00007D010000}"/>
    <cellStyle name="40 % - Accent5 3" xfId="24" xr:uid="{00000000-0005-0000-0000-00007E010000}"/>
    <cellStyle name="40 % - Accent5 4" xfId="110" xr:uid="{00000000-0005-0000-0000-00007F010000}"/>
    <cellStyle name="40 % - Accent5 4 2" xfId="158" xr:uid="{00000000-0005-0000-0000-000080010000}"/>
    <cellStyle name="40 % - Accent5 4 2 2" xfId="256" xr:uid="{00000000-0005-0000-0000-000081010000}"/>
    <cellStyle name="40 % - Accent5 4 2 2 2" xfId="647" xr:uid="{00000000-0005-0000-0000-000082010000}"/>
    <cellStyle name="40 % - Accent5 4 2 2 3" xfId="451" xr:uid="{00000000-0005-0000-0000-000083010000}"/>
    <cellStyle name="40 % - Accent5 4 2 3" xfId="550" xr:uid="{00000000-0005-0000-0000-000084010000}"/>
    <cellStyle name="40 % - Accent5 4 2 4" xfId="354" xr:uid="{00000000-0005-0000-0000-000085010000}"/>
    <cellStyle name="40 % - Accent5 4 3" xfId="208" xr:uid="{00000000-0005-0000-0000-000086010000}"/>
    <cellStyle name="40 % - Accent5 4 3 2" xfId="599" xr:uid="{00000000-0005-0000-0000-000087010000}"/>
    <cellStyle name="40 % - Accent5 4 3 3" xfId="403" xr:uid="{00000000-0005-0000-0000-000088010000}"/>
    <cellStyle name="40 % - Accent5 4 4" xfId="502" xr:uid="{00000000-0005-0000-0000-000089010000}"/>
    <cellStyle name="40 % - Accent5 4 5" xfId="306" xr:uid="{00000000-0005-0000-0000-00008A010000}"/>
    <cellStyle name="40 % - Accent5 5" xfId="126" xr:uid="{00000000-0005-0000-0000-00008B010000}"/>
    <cellStyle name="40 % - Accent5 5 2" xfId="174" xr:uid="{00000000-0005-0000-0000-00008C010000}"/>
    <cellStyle name="40 % - Accent5 5 2 2" xfId="272" xr:uid="{00000000-0005-0000-0000-00008D010000}"/>
    <cellStyle name="40 % - Accent5 5 2 2 2" xfId="663" xr:uid="{00000000-0005-0000-0000-00008E010000}"/>
    <cellStyle name="40 % - Accent5 5 2 2 3" xfId="467" xr:uid="{00000000-0005-0000-0000-00008F010000}"/>
    <cellStyle name="40 % - Accent5 5 2 3" xfId="566" xr:uid="{00000000-0005-0000-0000-000090010000}"/>
    <cellStyle name="40 % - Accent5 5 2 4" xfId="370" xr:uid="{00000000-0005-0000-0000-000091010000}"/>
    <cellStyle name="40 % - Accent5 5 3" xfId="224" xr:uid="{00000000-0005-0000-0000-000092010000}"/>
    <cellStyle name="40 % - Accent5 5 3 2" xfId="615" xr:uid="{00000000-0005-0000-0000-000093010000}"/>
    <cellStyle name="40 % - Accent5 5 3 3" xfId="419" xr:uid="{00000000-0005-0000-0000-000094010000}"/>
    <cellStyle name="40 % - Accent5 5 4" xfId="518" xr:uid="{00000000-0005-0000-0000-000095010000}"/>
    <cellStyle name="40 % - Accent5 5 5" xfId="322" xr:uid="{00000000-0005-0000-0000-000096010000}"/>
    <cellStyle name="40 % - Accent5 6" xfId="142" xr:uid="{00000000-0005-0000-0000-000097010000}"/>
    <cellStyle name="40 % - Accent5 6 2" xfId="240" xr:uid="{00000000-0005-0000-0000-000098010000}"/>
    <cellStyle name="40 % - Accent5 6 2 2" xfId="631" xr:uid="{00000000-0005-0000-0000-000099010000}"/>
    <cellStyle name="40 % - Accent5 6 2 3" xfId="435" xr:uid="{00000000-0005-0000-0000-00009A010000}"/>
    <cellStyle name="40 % - Accent5 6 3" xfId="534" xr:uid="{00000000-0005-0000-0000-00009B010000}"/>
    <cellStyle name="40 % - Accent5 6 4" xfId="338" xr:uid="{00000000-0005-0000-0000-00009C010000}"/>
    <cellStyle name="40 % - Accent5 7" xfId="189" xr:uid="{00000000-0005-0000-0000-00009D010000}"/>
    <cellStyle name="40 % - Accent5 7 2" xfId="581" xr:uid="{00000000-0005-0000-0000-00009E010000}"/>
    <cellStyle name="40 % - Accent5 7 3" xfId="385" xr:uid="{00000000-0005-0000-0000-00009F010000}"/>
    <cellStyle name="40 % - Accent5 8" xfId="486" xr:uid="{00000000-0005-0000-0000-0000A0010000}"/>
    <cellStyle name="40 % - Accent5 9" xfId="290" xr:uid="{00000000-0005-0000-0000-0000A1010000}"/>
    <cellStyle name="40 % - Accent6" xfId="95" builtinId="51" customBuiltin="1"/>
    <cellStyle name="40 % - Accent6 2" xfId="25" xr:uid="{00000000-0005-0000-0000-0000A3010000}"/>
    <cellStyle name="40 % - Accent6 3" xfId="26" xr:uid="{00000000-0005-0000-0000-0000A4010000}"/>
    <cellStyle name="40 % - Accent6 4" xfId="112" xr:uid="{00000000-0005-0000-0000-0000A5010000}"/>
    <cellStyle name="40 % - Accent6 4 2" xfId="160" xr:uid="{00000000-0005-0000-0000-0000A6010000}"/>
    <cellStyle name="40 % - Accent6 4 2 2" xfId="258" xr:uid="{00000000-0005-0000-0000-0000A7010000}"/>
    <cellStyle name="40 % - Accent6 4 2 2 2" xfId="649" xr:uid="{00000000-0005-0000-0000-0000A8010000}"/>
    <cellStyle name="40 % - Accent6 4 2 2 3" xfId="453" xr:uid="{00000000-0005-0000-0000-0000A9010000}"/>
    <cellStyle name="40 % - Accent6 4 2 3" xfId="552" xr:uid="{00000000-0005-0000-0000-0000AA010000}"/>
    <cellStyle name="40 % - Accent6 4 2 4" xfId="356" xr:uid="{00000000-0005-0000-0000-0000AB010000}"/>
    <cellStyle name="40 % - Accent6 4 3" xfId="210" xr:uid="{00000000-0005-0000-0000-0000AC010000}"/>
    <cellStyle name="40 % - Accent6 4 3 2" xfId="601" xr:uid="{00000000-0005-0000-0000-0000AD010000}"/>
    <cellStyle name="40 % - Accent6 4 3 3" xfId="405" xr:uid="{00000000-0005-0000-0000-0000AE010000}"/>
    <cellStyle name="40 % - Accent6 4 4" xfId="504" xr:uid="{00000000-0005-0000-0000-0000AF010000}"/>
    <cellStyle name="40 % - Accent6 4 5" xfId="308" xr:uid="{00000000-0005-0000-0000-0000B0010000}"/>
    <cellStyle name="40 % - Accent6 5" xfId="128" xr:uid="{00000000-0005-0000-0000-0000B1010000}"/>
    <cellStyle name="40 % - Accent6 5 2" xfId="176" xr:uid="{00000000-0005-0000-0000-0000B2010000}"/>
    <cellStyle name="40 % - Accent6 5 2 2" xfId="274" xr:uid="{00000000-0005-0000-0000-0000B3010000}"/>
    <cellStyle name="40 % - Accent6 5 2 2 2" xfId="665" xr:uid="{00000000-0005-0000-0000-0000B4010000}"/>
    <cellStyle name="40 % - Accent6 5 2 2 3" xfId="469" xr:uid="{00000000-0005-0000-0000-0000B5010000}"/>
    <cellStyle name="40 % - Accent6 5 2 3" xfId="568" xr:uid="{00000000-0005-0000-0000-0000B6010000}"/>
    <cellStyle name="40 % - Accent6 5 2 4" xfId="372" xr:uid="{00000000-0005-0000-0000-0000B7010000}"/>
    <cellStyle name="40 % - Accent6 5 3" xfId="226" xr:uid="{00000000-0005-0000-0000-0000B8010000}"/>
    <cellStyle name="40 % - Accent6 5 3 2" xfId="617" xr:uid="{00000000-0005-0000-0000-0000B9010000}"/>
    <cellStyle name="40 % - Accent6 5 3 3" xfId="421" xr:uid="{00000000-0005-0000-0000-0000BA010000}"/>
    <cellStyle name="40 % - Accent6 5 4" xfId="520" xr:uid="{00000000-0005-0000-0000-0000BB010000}"/>
    <cellStyle name="40 % - Accent6 5 5" xfId="324" xr:uid="{00000000-0005-0000-0000-0000BC010000}"/>
    <cellStyle name="40 % - Accent6 6" xfId="144" xr:uid="{00000000-0005-0000-0000-0000BD010000}"/>
    <cellStyle name="40 % - Accent6 6 2" xfId="242" xr:uid="{00000000-0005-0000-0000-0000BE010000}"/>
    <cellStyle name="40 % - Accent6 6 2 2" xfId="633" xr:uid="{00000000-0005-0000-0000-0000BF010000}"/>
    <cellStyle name="40 % - Accent6 6 2 3" xfId="437" xr:uid="{00000000-0005-0000-0000-0000C0010000}"/>
    <cellStyle name="40 % - Accent6 6 3" xfId="536" xr:uid="{00000000-0005-0000-0000-0000C1010000}"/>
    <cellStyle name="40 % - Accent6 6 4" xfId="340" xr:uid="{00000000-0005-0000-0000-0000C2010000}"/>
    <cellStyle name="40 % - Accent6 7" xfId="191" xr:uid="{00000000-0005-0000-0000-0000C3010000}"/>
    <cellStyle name="40 % - Accent6 7 2" xfId="583" xr:uid="{00000000-0005-0000-0000-0000C4010000}"/>
    <cellStyle name="40 % - Accent6 7 3" xfId="387" xr:uid="{00000000-0005-0000-0000-0000C5010000}"/>
    <cellStyle name="40 % - Accent6 8" xfId="488" xr:uid="{00000000-0005-0000-0000-0000C6010000}"/>
    <cellStyle name="40 % - Accent6 9" xfId="292" xr:uid="{00000000-0005-0000-0000-0000C7010000}"/>
    <cellStyle name="60 % - Accent1" xfId="76" builtinId="32" customBuiltin="1"/>
    <cellStyle name="60 % - Accent1 2" xfId="27" xr:uid="{00000000-0005-0000-0000-0000C9010000}"/>
    <cellStyle name="60 % - Accent2" xfId="80" builtinId="36" customBuiltin="1"/>
    <cellStyle name="60 % - Accent2 2" xfId="28" xr:uid="{00000000-0005-0000-0000-0000CB010000}"/>
    <cellStyle name="60 % - Accent3" xfId="84" builtinId="40" customBuiltin="1"/>
    <cellStyle name="60 % - Accent3 2" xfId="29" xr:uid="{00000000-0005-0000-0000-0000CD010000}"/>
    <cellStyle name="60 % - Accent4" xfId="88" builtinId="44" customBuiltin="1"/>
    <cellStyle name="60 % - Accent4 2" xfId="30" xr:uid="{00000000-0005-0000-0000-0000CF010000}"/>
    <cellStyle name="60 % - Accent5" xfId="92" builtinId="48" customBuiltin="1"/>
    <cellStyle name="60 % - Accent5 2" xfId="31" xr:uid="{00000000-0005-0000-0000-0000D1010000}"/>
    <cellStyle name="60 % - Accent6" xfId="96" builtinId="52" customBuiltin="1"/>
    <cellStyle name="60 % - Accent6 2" xfId="32" xr:uid="{00000000-0005-0000-0000-0000D3010000}"/>
    <cellStyle name="Accent1" xfId="73" builtinId="29" customBuiltin="1"/>
    <cellStyle name="Accent1 2" xfId="33" xr:uid="{00000000-0005-0000-0000-0000D5010000}"/>
    <cellStyle name="Accent2" xfId="77" builtinId="33" customBuiltin="1"/>
    <cellStyle name="Accent2 2" xfId="34" xr:uid="{00000000-0005-0000-0000-0000D7010000}"/>
    <cellStyle name="Accent3" xfId="81" builtinId="37" customBuiltin="1"/>
    <cellStyle name="Accent3 2" xfId="35" xr:uid="{00000000-0005-0000-0000-0000D9010000}"/>
    <cellStyle name="Accent4" xfId="85" builtinId="41" customBuiltin="1"/>
    <cellStyle name="Accent4 2" xfId="36" xr:uid="{00000000-0005-0000-0000-0000DB010000}"/>
    <cellStyle name="Accent5" xfId="89" builtinId="45" customBuiltin="1"/>
    <cellStyle name="Accent5 2" xfId="37" xr:uid="{00000000-0005-0000-0000-0000DD010000}"/>
    <cellStyle name="Accent6" xfId="93" builtinId="49" customBuiltin="1"/>
    <cellStyle name="Accent6 2" xfId="38" xr:uid="{00000000-0005-0000-0000-0000DF010000}"/>
    <cellStyle name="Avertissement" xfId="70" builtinId="11" customBuiltin="1"/>
    <cellStyle name="Avertissement 2" xfId="39" xr:uid="{00000000-0005-0000-0000-0000E1010000}"/>
    <cellStyle name="Calcul" xfId="67" builtinId="22" customBuiltin="1"/>
    <cellStyle name="Calcul 2" xfId="40" xr:uid="{00000000-0005-0000-0000-0000E3010000}"/>
    <cellStyle name="Cellule liée" xfId="68" builtinId="24" customBuiltin="1"/>
    <cellStyle name="Cellule liée 2" xfId="41" xr:uid="{00000000-0005-0000-0000-0000E5010000}"/>
    <cellStyle name="Commentaire 2" xfId="42" xr:uid="{00000000-0005-0000-0000-0000E6010000}"/>
    <cellStyle name="Commentaire 3" xfId="98" xr:uid="{00000000-0005-0000-0000-0000E7010000}"/>
    <cellStyle name="Commentaire 3 2" xfId="114" xr:uid="{00000000-0005-0000-0000-0000E8010000}"/>
    <cellStyle name="Commentaire 3 2 2" xfId="162" xr:uid="{00000000-0005-0000-0000-0000E9010000}"/>
    <cellStyle name="Commentaire 3 2 2 2" xfId="260" xr:uid="{00000000-0005-0000-0000-0000EA010000}"/>
    <cellStyle name="Commentaire 3 2 2 2 2" xfId="651" xr:uid="{00000000-0005-0000-0000-0000EB010000}"/>
    <cellStyle name="Commentaire 3 2 2 2 3" xfId="455" xr:uid="{00000000-0005-0000-0000-0000EC010000}"/>
    <cellStyle name="Commentaire 3 2 2 3" xfId="554" xr:uid="{00000000-0005-0000-0000-0000ED010000}"/>
    <cellStyle name="Commentaire 3 2 2 4" xfId="358" xr:uid="{00000000-0005-0000-0000-0000EE010000}"/>
    <cellStyle name="Commentaire 3 2 3" xfId="212" xr:uid="{00000000-0005-0000-0000-0000EF010000}"/>
    <cellStyle name="Commentaire 3 2 3 2" xfId="603" xr:uid="{00000000-0005-0000-0000-0000F0010000}"/>
    <cellStyle name="Commentaire 3 2 3 3" xfId="407" xr:uid="{00000000-0005-0000-0000-0000F1010000}"/>
    <cellStyle name="Commentaire 3 2 4" xfId="506" xr:uid="{00000000-0005-0000-0000-0000F2010000}"/>
    <cellStyle name="Commentaire 3 2 5" xfId="310" xr:uid="{00000000-0005-0000-0000-0000F3010000}"/>
    <cellStyle name="Commentaire 3 3" xfId="130" xr:uid="{00000000-0005-0000-0000-0000F4010000}"/>
    <cellStyle name="Commentaire 3 3 2" xfId="178" xr:uid="{00000000-0005-0000-0000-0000F5010000}"/>
    <cellStyle name="Commentaire 3 3 2 2" xfId="276" xr:uid="{00000000-0005-0000-0000-0000F6010000}"/>
    <cellStyle name="Commentaire 3 3 2 2 2" xfId="667" xr:uid="{00000000-0005-0000-0000-0000F7010000}"/>
    <cellStyle name="Commentaire 3 3 2 2 3" xfId="471" xr:uid="{00000000-0005-0000-0000-0000F8010000}"/>
    <cellStyle name="Commentaire 3 3 2 3" xfId="570" xr:uid="{00000000-0005-0000-0000-0000F9010000}"/>
    <cellStyle name="Commentaire 3 3 2 4" xfId="374" xr:uid="{00000000-0005-0000-0000-0000FA010000}"/>
    <cellStyle name="Commentaire 3 3 3" xfId="228" xr:uid="{00000000-0005-0000-0000-0000FB010000}"/>
    <cellStyle name="Commentaire 3 3 3 2" xfId="619" xr:uid="{00000000-0005-0000-0000-0000FC010000}"/>
    <cellStyle name="Commentaire 3 3 3 3" xfId="423" xr:uid="{00000000-0005-0000-0000-0000FD010000}"/>
    <cellStyle name="Commentaire 3 3 4" xfId="522" xr:uid="{00000000-0005-0000-0000-0000FE010000}"/>
    <cellStyle name="Commentaire 3 3 5" xfId="326" xr:uid="{00000000-0005-0000-0000-0000FF010000}"/>
    <cellStyle name="Commentaire 3 4" xfId="146" xr:uid="{00000000-0005-0000-0000-000000020000}"/>
    <cellStyle name="Commentaire 3 4 2" xfId="244" xr:uid="{00000000-0005-0000-0000-000001020000}"/>
    <cellStyle name="Commentaire 3 4 2 2" xfId="635" xr:uid="{00000000-0005-0000-0000-000002020000}"/>
    <cellStyle name="Commentaire 3 4 2 3" xfId="439" xr:uid="{00000000-0005-0000-0000-000003020000}"/>
    <cellStyle name="Commentaire 3 4 3" xfId="538" xr:uid="{00000000-0005-0000-0000-000004020000}"/>
    <cellStyle name="Commentaire 3 4 4" xfId="342" xr:uid="{00000000-0005-0000-0000-000005020000}"/>
    <cellStyle name="Commentaire 3 5" xfId="196" xr:uid="{00000000-0005-0000-0000-000006020000}"/>
    <cellStyle name="Commentaire 3 5 2" xfId="587" xr:uid="{00000000-0005-0000-0000-000007020000}"/>
    <cellStyle name="Commentaire 3 5 3" xfId="391" xr:uid="{00000000-0005-0000-0000-000008020000}"/>
    <cellStyle name="Commentaire 3 6" xfId="490" xr:uid="{00000000-0005-0000-0000-000009020000}"/>
    <cellStyle name="Commentaire 3 7" xfId="294" xr:uid="{00000000-0005-0000-0000-00000A020000}"/>
    <cellStyle name="Entrée" xfId="65" builtinId="20" customBuiltin="1"/>
    <cellStyle name="Entrée 2" xfId="43" xr:uid="{00000000-0005-0000-0000-00000C020000}"/>
    <cellStyle name="Insatisfaisant" xfId="63" builtinId="27" customBuiltin="1"/>
    <cellStyle name="Insatisfaisant 2" xfId="44" xr:uid="{00000000-0005-0000-0000-00000E020000}"/>
    <cellStyle name="Neutre" xfId="64" builtinId="28" customBuiltin="1"/>
    <cellStyle name="Neutre 2" xfId="45" xr:uid="{00000000-0005-0000-0000-000010020000}"/>
    <cellStyle name="Normal" xfId="0" builtinId="0"/>
    <cellStyle name="Normal 2" xfId="1" xr:uid="{00000000-0005-0000-0000-000012020000}"/>
    <cellStyle name="Normal 3" xfId="2" xr:uid="{00000000-0005-0000-0000-000013020000}"/>
    <cellStyle name="Normal 3 2" xfId="99" xr:uid="{00000000-0005-0000-0000-000014020000}"/>
    <cellStyle name="Normal 3 2 2" xfId="147" xr:uid="{00000000-0005-0000-0000-000015020000}"/>
    <cellStyle name="Normal 3 2 2 2" xfId="245" xr:uid="{00000000-0005-0000-0000-000016020000}"/>
    <cellStyle name="Normal 3 2 2 2 2" xfId="636" xr:uid="{00000000-0005-0000-0000-000017020000}"/>
    <cellStyle name="Normal 3 2 2 2 3" xfId="440" xr:uid="{00000000-0005-0000-0000-000018020000}"/>
    <cellStyle name="Normal 3 2 2 3" xfId="539" xr:uid="{00000000-0005-0000-0000-000019020000}"/>
    <cellStyle name="Normal 3 2 2 4" xfId="343" xr:uid="{00000000-0005-0000-0000-00001A020000}"/>
    <cellStyle name="Normal 3 2 3" xfId="197" xr:uid="{00000000-0005-0000-0000-00001B020000}"/>
    <cellStyle name="Normal 3 2 3 2" xfId="588" xr:uid="{00000000-0005-0000-0000-00001C020000}"/>
    <cellStyle name="Normal 3 2 3 3" xfId="392" xr:uid="{00000000-0005-0000-0000-00001D020000}"/>
    <cellStyle name="Normal 3 2 4" xfId="491" xr:uid="{00000000-0005-0000-0000-00001E020000}"/>
    <cellStyle name="Normal 3 2 5" xfId="295" xr:uid="{00000000-0005-0000-0000-00001F020000}"/>
    <cellStyle name="Normal 3 3" xfId="115" xr:uid="{00000000-0005-0000-0000-000020020000}"/>
    <cellStyle name="Normal 3 3 2" xfId="163" xr:uid="{00000000-0005-0000-0000-000021020000}"/>
    <cellStyle name="Normal 3 3 2 2" xfId="261" xr:uid="{00000000-0005-0000-0000-000022020000}"/>
    <cellStyle name="Normal 3 3 2 2 2" xfId="652" xr:uid="{00000000-0005-0000-0000-000023020000}"/>
    <cellStyle name="Normal 3 3 2 2 3" xfId="456" xr:uid="{00000000-0005-0000-0000-000024020000}"/>
    <cellStyle name="Normal 3 3 2 3" xfId="555" xr:uid="{00000000-0005-0000-0000-000025020000}"/>
    <cellStyle name="Normal 3 3 2 4" xfId="359" xr:uid="{00000000-0005-0000-0000-000026020000}"/>
    <cellStyle name="Normal 3 3 3" xfId="213" xr:uid="{00000000-0005-0000-0000-000027020000}"/>
    <cellStyle name="Normal 3 3 3 2" xfId="604" xr:uid="{00000000-0005-0000-0000-000028020000}"/>
    <cellStyle name="Normal 3 3 3 3" xfId="408" xr:uid="{00000000-0005-0000-0000-000029020000}"/>
    <cellStyle name="Normal 3 3 4" xfId="507" xr:uid="{00000000-0005-0000-0000-00002A020000}"/>
    <cellStyle name="Normal 3 3 5" xfId="311" xr:uid="{00000000-0005-0000-0000-00002B020000}"/>
    <cellStyle name="Normal 3 4" xfId="131" xr:uid="{00000000-0005-0000-0000-00002C020000}"/>
    <cellStyle name="Normal 3 4 2" xfId="229" xr:uid="{00000000-0005-0000-0000-00002D020000}"/>
    <cellStyle name="Normal 3 4 2 2" xfId="620" xr:uid="{00000000-0005-0000-0000-00002E020000}"/>
    <cellStyle name="Normal 3 4 2 3" xfId="424" xr:uid="{00000000-0005-0000-0000-00002F020000}"/>
    <cellStyle name="Normal 3 4 3" xfId="523" xr:uid="{00000000-0005-0000-0000-000030020000}"/>
    <cellStyle name="Normal 3 4 4" xfId="327" xr:uid="{00000000-0005-0000-0000-000031020000}"/>
    <cellStyle name="Normal 3 5" xfId="193" xr:uid="{00000000-0005-0000-0000-000032020000}"/>
    <cellStyle name="Normal 3 5 2" xfId="584" xr:uid="{00000000-0005-0000-0000-000033020000}"/>
    <cellStyle name="Normal 3 5 3" xfId="388" xr:uid="{00000000-0005-0000-0000-000034020000}"/>
    <cellStyle name="Normal 3 6" xfId="474" xr:uid="{00000000-0005-0000-0000-000035020000}"/>
    <cellStyle name="Normal 3 7" xfId="278" xr:uid="{00000000-0005-0000-0000-000036020000}"/>
    <cellStyle name="Normal 4" xfId="56" xr:uid="{00000000-0005-0000-0000-000037020000}"/>
    <cellStyle name="Normal 4 2" xfId="100" xr:uid="{00000000-0005-0000-0000-000038020000}"/>
    <cellStyle name="Normal 4 2 2" xfId="148" xr:uid="{00000000-0005-0000-0000-000039020000}"/>
    <cellStyle name="Normal 4 2 2 2" xfId="246" xr:uid="{00000000-0005-0000-0000-00003A020000}"/>
    <cellStyle name="Normal 4 2 2 2 2" xfId="637" xr:uid="{00000000-0005-0000-0000-00003B020000}"/>
    <cellStyle name="Normal 4 2 2 2 3" xfId="441" xr:uid="{00000000-0005-0000-0000-00003C020000}"/>
    <cellStyle name="Normal 4 2 2 3" xfId="540" xr:uid="{00000000-0005-0000-0000-00003D020000}"/>
    <cellStyle name="Normal 4 2 2 4" xfId="344" xr:uid="{00000000-0005-0000-0000-00003E020000}"/>
    <cellStyle name="Normal 4 2 3" xfId="198" xr:uid="{00000000-0005-0000-0000-00003F020000}"/>
    <cellStyle name="Normal 4 2 3 2" xfId="589" xr:uid="{00000000-0005-0000-0000-000040020000}"/>
    <cellStyle name="Normal 4 2 3 3" xfId="393" xr:uid="{00000000-0005-0000-0000-000041020000}"/>
    <cellStyle name="Normal 4 2 4" xfId="492" xr:uid="{00000000-0005-0000-0000-000042020000}"/>
    <cellStyle name="Normal 4 2 5" xfId="296" xr:uid="{00000000-0005-0000-0000-000043020000}"/>
    <cellStyle name="Normal 4 3" xfId="116" xr:uid="{00000000-0005-0000-0000-000044020000}"/>
    <cellStyle name="Normal 4 3 2" xfId="164" xr:uid="{00000000-0005-0000-0000-000045020000}"/>
    <cellStyle name="Normal 4 3 2 2" xfId="262" xr:uid="{00000000-0005-0000-0000-000046020000}"/>
    <cellStyle name="Normal 4 3 2 2 2" xfId="653" xr:uid="{00000000-0005-0000-0000-000047020000}"/>
    <cellStyle name="Normal 4 3 2 2 3" xfId="457" xr:uid="{00000000-0005-0000-0000-000048020000}"/>
    <cellStyle name="Normal 4 3 2 3" xfId="556" xr:uid="{00000000-0005-0000-0000-000049020000}"/>
    <cellStyle name="Normal 4 3 2 4" xfId="360" xr:uid="{00000000-0005-0000-0000-00004A020000}"/>
    <cellStyle name="Normal 4 3 3" xfId="214" xr:uid="{00000000-0005-0000-0000-00004B020000}"/>
    <cellStyle name="Normal 4 3 3 2" xfId="605" xr:uid="{00000000-0005-0000-0000-00004C020000}"/>
    <cellStyle name="Normal 4 3 3 3" xfId="409" xr:uid="{00000000-0005-0000-0000-00004D020000}"/>
    <cellStyle name="Normal 4 3 4" xfId="508" xr:uid="{00000000-0005-0000-0000-00004E020000}"/>
    <cellStyle name="Normal 4 3 5" xfId="312" xr:uid="{00000000-0005-0000-0000-00004F020000}"/>
    <cellStyle name="Normal 4 4" xfId="132" xr:uid="{00000000-0005-0000-0000-000050020000}"/>
    <cellStyle name="Normal 4 4 2" xfId="230" xr:uid="{00000000-0005-0000-0000-000051020000}"/>
    <cellStyle name="Normal 4 4 2 2" xfId="621" xr:uid="{00000000-0005-0000-0000-000052020000}"/>
    <cellStyle name="Normal 4 4 2 3" xfId="425" xr:uid="{00000000-0005-0000-0000-000053020000}"/>
    <cellStyle name="Normal 4 4 3" xfId="524" xr:uid="{00000000-0005-0000-0000-000054020000}"/>
    <cellStyle name="Normal 4 4 4" xfId="328" xr:uid="{00000000-0005-0000-0000-000055020000}"/>
    <cellStyle name="Normal 4 5" xfId="194" xr:uid="{00000000-0005-0000-0000-000056020000}"/>
    <cellStyle name="Normal 4 5 2" xfId="585" xr:uid="{00000000-0005-0000-0000-000057020000}"/>
    <cellStyle name="Normal 4 5 3" xfId="389" xr:uid="{00000000-0005-0000-0000-000058020000}"/>
    <cellStyle name="Normal 4 6" xfId="476" xr:uid="{00000000-0005-0000-0000-000059020000}"/>
    <cellStyle name="Normal 4 7" xfId="280" xr:uid="{00000000-0005-0000-0000-00005A020000}"/>
    <cellStyle name="Normal 5" xfId="97" xr:uid="{00000000-0005-0000-0000-00005B020000}"/>
    <cellStyle name="Normal 5 2" xfId="113" xr:uid="{00000000-0005-0000-0000-00005C020000}"/>
    <cellStyle name="Normal 5 2 2" xfId="161" xr:uid="{00000000-0005-0000-0000-00005D020000}"/>
    <cellStyle name="Normal 5 2 2 2" xfId="259" xr:uid="{00000000-0005-0000-0000-00005E020000}"/>
    <cellStyle name="Normal 5 2 2 2 2" xfId="650" xr:uid="{00000000-0005-0000-0000-00005F020000}"/>
    <cellStyle name="Normal 5 2 2 2 3" xfId="454" xr:uid="{00000000-0005-0000-0000-000060020000}"/>
    <cellStyle name="Normal 5 2 2 3" xfId="553" xr:uid="{00000000-0005-0000-0000-000061020000}"/>
    <cellStyle name="Normal 5 2 2 4" xfId="357" xr:uid="{00000000-0005-0000-0000-000062020000}"/>
    <cellStyle name="Normal 5 2 3" xfId="211" xr:uid="{00000000-0005-0000-0000-000063020000}"/>
    <cellStyle name="Normal 5 2 3 2" xfId="602" xr:uid="{00000000-0005-0000-0000-000064020000}"/>
    <cellStyle name="Normal 5 2 3 3" xfId="406" xr:uid="{00000000-0005-0000-0000-000065020000}"/>
    <cellStyle name="Normal 5 2 4" xfId="505" xr:uid="{00000000-0005-0000-0000-000066020000}"/>
    <cellStyle name="Normal 5 2 5" xfId="309" xr:uid="{00000000-0005-0000-0000-000067020000}"/>
    <cellStyle name="Normal 5 3" xfId="129" xr:uid="{00000000-0005-0000-0000-000068020000}"/>
    <cellStyle name="Normal 5 3 2" xfId="177" xr:uid="{00000000-0005-0000-0000-000069020000}"/>
    <cellStyle name="Normal 5 3 2 2" xfId="275" xr:uid="{00000000-0005-0000-0000-00006A020000}"/>
    <cellStyle name="Normal 5 3 2 2 2" xfId="666" xr:uid="{00000000-0005-0000-0000-00006B020000}"/>
    <cellStyle name="Normal 5 3 2 2 3" xfId="470" xr:uid="{00000000-0005-0000-0000-00006C020000}"/>
    <cellStyle name="Normal 5 3 2 3" xfId="569" xr:uid="{00000000-0005-0000-0000-00006D020000}"/>
    <cellStyle name="Normal 5 3 2 4" xfId="373" xr:uid="{00000000-0005-0000-0000-00006E020000}"/>
    <cellStyle name="Normal 5 3 3" xfId="227" xr:uid="{00000000-0005-0000-0000-00006F020000}"/>
    <cellStyle name="Normal 5 3 3 2" xfId="618" xr:uid="{00000000-0005-0000-0000-000070020000}"/>
    <cellStyle name="Normal 5 3 3 3" xfId="422" xr:uid="{00000000-0005-0000-0000-000071020000}"/>
    <cellStyle name="Normal 5 3 4" xfId="521" xr:uid="{00000000-0005-0000-0000-000072020000}"/>
    <cellStyle name="Normal 5 3 5" xfId="325" xr:uid="{00000000-0005-0000-0000-000073020000}"/>
    <cellStyle name="Normal 5 4" xfId="145" xr:uid="{00000000-0005-0000-0000-000074020000}"/>
    <cellStyle name="Normal 5 4 2" xfId="243" xr:uid="{00000000-0005-0000-0000-000075020000}"/>
    <cellStyle name="Normal 5 4 2 2" xfId="634" xr:uid="{00000000-0005-0000-0000-000076020000}"/>
    <cellStyle name="Normal 5 4 2 3" xfId="438" xr:uid="{00000000-0005-0000-0000-000077020000}"/>
    <cellStyle name="Normal 5 4 3" xfId="537" xr:uid="{00000000-0005-0000-0000-000078020000}"/>
    <cellStyle name="Normal 5 4 4" xfId="341" xr:uid="{00000000-0005-0000-0000-000079020000}"/>
    <cellStyle name="Normal 5 5" xfId="195" xr:uid="{00000000-0005-0000-0000-00007A020000}"/>
    <cellStyle name="Normal 5 5 2" xfId="586" xr:uid="{00000000-0005-0000-0000-00007B020000}"/>
    <cellStyle name="Normal 5 5 3" xfId="390" xr:uid="{00000000-0005-0000-0000-00007C020000}"/>
    <cellStyle name="Normal 5 6" xfId="489" xr:uid="{00000000-0005-0000-0000-00007D020000}"/>
    <cellStyle name="Normal 5 7" xfId="293" xr:uid="{00000000-0005-0000-0000-00007E020000}"/>
    <cellStyle name="Normal 6" xfId="192" xr:uid="{00000000-0005-0000-0000-00007F020000}"/>
    <cellStyle name="Normal 7" xfId="179" xr:uid="{00000000-0005-0000-0000-000080020000}"/>
    <cellStyle name="Normal 7 2" xfId="571" xr:uid="{00000000-0005-0000-0000-000081020000}"/>
    <cellStyle name="Normal 7 3" xfId="375" xr:uid="{00000000-0005-0000-0000-000082020000}"/>
    <cellStyle name="Normal 8" xfId="277" xr:uid="{00000000-0005-0000-0000-000083020000}"/>
    <cellStyle name="Normal 8 2" xfId="668" xr:uid="{00000000-0005-0000-0000-000084020000}"/>
    <cellStyle name="Normal 8 3" xfId="472" xr:uid="{00000000-0005-0000-0000-000085020000}"/>
    <cellStyle name="Normal 9" xfId="473" xr:uid="{00000000-0005-0000-0000-000086020000}"/>
    <cellStyle name="Normal 9 2" xfId="669" xr:uid="{00000000-0005-0000-0000-000087020000}"/>
    <cellStyle name="Satisfaisant" xfId="62" builtinId="26" customBuiltin="1"/>
    <cellStyle name="Satisfaisant 2" xfId="46" xr:uid="{00000000-0005-0000-0000-000089020000}"/>
    <cellStyle name="Sortie" xfId="66" builtinId="21" customBuiltin="1"/>
    <cellStyle name="Sortie 2" xfId="47" xr:uid="{00000000-0005-0000-0000-00008B020000}"/>
    <cellStyle name="Texte explicatif" xfId="71" builtinId="53" customBuiltin="1"/>
    <cellStyle name="Texte explicatif 2" xfId="48" xr:uid="{00000000-0005-0000-0000-00008D020000}"/>
    <cellStyle name="Titre" xfId="57" builtinId="15" customBuiltin="1"/>
    <cellStyle name="Titre 1" xfId="49" xr:uid="{00000000-0005-0000-0000-00008F020000}"/>
    <cellStyle name="Titre 1" xfId="58" builtinId="16" customBuiltin="1"/>
    <cellStyle name="Titre 1 2" xfId="50" xr:uid="{00000000-0005-0000-0000-000091020000}"/>
    <cellStyle name="Titre 2" xfId="59" builtinId="17" customBuiltin="1"/>
    <cellStyle name="Titre 2 2" xfId="51" xr:uid="{00000000-0005-0000-0000-000093020000}"/>
    <cellStyle name="Titre 3" xfId="60" builtinId="18" customBuiltin="1"/>
    <cellStyle name="Titre 3 2" xfId="52" xr:uid="{00000000-0005-0000-0000-000095020000}"/>
    <cellStyle name="Titre 3 2 2" xfId="475" xr:uid="{00000000-0005-0000-0000-000096020000}"/>
    <cellStyle name="Titre 3 2 3" xfId="279" xr:uid="{00000000-0005-0000-0000-000097020000}"/>
    <cellStyle name="Titre 4" xfId="61" builtinId="19" customBuiltin="1"/>
    <cellStyle name="Titre 4 2" xfId="53" xr:uid="{00000000-0005-0000-0000-000099020000}"/>
    <cellStyle name="Total" xfId="72" builtinId="25" customBuiltin="1"/>
    <cellStyle name="Total 2" xfId="54" xr:uid="{00000000-0005-0000-0000-00009B020000}"/>
    <cellStyle name="Vérification" xfId="69" builtinId="23" customBuiltin="1"/>
    <cellStyle name="Vérification 2" xfId="55" xr:uid="{00000000-0005-0000-0000-00009D020000}"/>
  </cellStyles>
  <dxfs count="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:mm:ss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170" formatCode="m/d/yyyy\ h:mm"/>
    </dxf>
    <dxf>
      <numFmt numFmtId="170" formatCode="m/d/yyyy\ h:mm"/>
    </dxf>
    <dxf>
      <numFmt numFmtId="170" formatCode="m/d/yyyy\ h:mm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0" formatCode="m/d/yyyy\ 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0" formatCode="m/d/yyyy\ 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0" formatCode="m/d/yyyy\ 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Remise A Zéro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ilisateurs\b.lisle.ext\Documents\temp\demo\Dur&#233;es%20cycles%20juillet%202019%20LVS_07.18.01.a.r00%20VS%20LVS_vxx.xx.xx.x.xxx%20DEMOb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Durée des étapes Retour Solde"/>
      <sheetName val="Durée des étapes CMC"/>
      <sheetName val="Durée des éditions CMC"/>
      <sheetName val="Durée des étapes CNQ"/>
      <sheetName val="Durée des éditions CNQ"/>
      <sheetName val="Duplicatas BMS"/>
      <sheetName val="Flux de masse"/>
      <sheetName val="Flux de valo"/>
    </sheetNames>
    <sheetDataSet>
      <sheetData sheetId="0" refreshError="1">
        <row r="2">
          <cell r="C2" t="str">
            <v>07.19.00.d.r01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53" displayName="Tableau53" ref="A2:G292" totalsRowShown="0" headerRowDxfId="60" dataDxfId="59" tableBorderDxfId="58" headerRowCellStyle="Normal 4">
  <autoFilter ref="A2:G292" xr:uid="{00000000-0009-0000-0100-000002000000}"/>
  <tableColumns count="7">
    <tableColumn id="1" xr3:uid="{00000000-0010-0000-0000-000001000000}" name="NOM_GENERATION" dataDxfId="57" dataCellStyle="Normal 4"/>
    <tableColumn id="2" xr3:uid="{00000000-0010-0000-0000-000002000000}" name="DATE_DEMANDE" dataDxfId="56" dataCellStyle="Normal 4"/>
    <tableColumn id="3" xr3:uid="{00000000-0010-0000-0000-000003000000}" name="STATUT" dataDxfId="55" dataCellStyle="Normal 4"/>
    <tableColumn id="4" xr3:uid="{00000000-0010-0000-0000-000004000000}" name="DATE_DEBUT_DATA" dataDxfId="54" dataCellStyle="Normal 4"/>
    <tableColumn id="5" xr3:uid="{00000000-0010-0000-0000-000005000000}" name="DATE_FIN_DATA" dataDxfId="53" dataCellStyle="Normal 4"/>
    <tableColumn id="6" xr3:uid="{00000000-0010-0000-0000-000006000000}" name="OUTIL_EDITION" dataDxfId="52" dataCellStyle="Normal 4"/>
    <tableColumn id="7" xr3:uid="{00000000-0010-0000-0000-000007000000}" name="DUREE" dataDxfId="51" dataCellStyle="Normal 4">
      <calculatedColumnFormula>IF(C3=27,E3-D3,"")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14" displayName="Tableau14" ref="A2:G802" totalsRowShown="0" headerRowDxfId="32" headerRowBorderDxfId="31" tableBorderDxfId="30" headerRowCellStyle="Normal 4">
  <autoFilter ref="A2:G802" xr:uid="{00000000-0009-0000-0100-000003000000}"/>
  <sortState xmlns:xlrd2="http://schemas.microsoft.com/office/spreadsheetml/2017/richdata2" ref="A3:G782">
    <sortCondition ref="G2:G782"/>
  </sortState>
  <tableColumns count="7">
    <tableColumn id="1" xr3:uid="{00000000-0010-0000-0100-000001000000}" name="NOM_GENERATION" dataCellStyle="Normal 5"/>
    <tableColumn id="2" xr3:uid="{00000000-0010-0000-0100-000002000000}" name="DATE_DEMANDE" dataDxfId="29" dataCellStyle="Normal 5"/>
    <tableColumn id="3" xr3:uid="{00000000-0010-0000-0100-000003000000}" name="STATUT" dataCellStyle="Normal 5"/>
    <tableColumn id="4" xr3:uid="{00000000-0010-0000-0100-000004000000}" name="DATE_DEBUT_DATA" dataDxfId="28" dataCellStyle="Normal 5"/>
    <tableColumn id="5" xr3:uid="{00000000-0010-0000-0100-000005000000}" name="DATE_FIN_DATA" dataDxfId="27" dataCellStyle="Normal 5"/>
    <tableColumn id="6" xr3:uid="{00000000-0010-0000-0100-000006000000}" name="OUTIL_EDITION" dataCellStyle="Normal 5"/>
    <tableColumn id="7" xr3:uid="{00000000-0010-0000-0100-000007000000}" name="DUREE" dataDxfId="26" dataCellStyle="Normal 4">
      <calculatedColumnFormula>IF(C3=27,E3-D3,"00:00:00")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1:E13"/>
  <sheetViews>
    <sheetView tabSelected="1" workbookViewId="0">
      <selection activeCell="G10" sqref="G10"/>
    </sheetView>
  </sheetViews>
  <sheetFormatPr baseColWidth="10" defaultRowHeight="12.9" x14ac:dyDescent="0.2"/>
  <cols>
    <col min="2" max="2" width="20.625" bestFit="1" customWidth="1"/>
    <col min="3" max="5" width="15.75" customWidth="1"/>
  </cols>
  <sheetData>
    <row r="1" spans="2:5" s="73" customFormat="1" x14ac:dyDescent="0.2"/>
    <row r="2" spans="2:5" s="73" customFormat="1" ht="13.6" x14ac:dyDescent="0.25">
      <c r="B2" s="134" t="s">
        <v>68</v>
      </c>
      <c r="C2" s="111" t="s">
        <v>181</v>
      </c>
    </row>
    <row r="4" spans="2:5" ht="13.6" x14ac:dyDescent="0.25">
      <c r="B4" s="134" t="s">
        <v>84</v>
      </c>
      <c r="C4" s="134" t="s">
        <v>90</v>
      </c>
      <c r="D4" s="134" t="s">
        <v>91</v>
      </c>
      <c r="E4" s="134" t="s">
        <v>92</v>
      </c>
    </row>
    <row r="5" spans="2:5" x14ac:dyDescent="0.2">
      <c r="B5" s="106" t="s">
        <v>114</v>
      </c>
      <c r="C5" s="177">
        <v>0.24010416666666667</v>
      </c>
      <c r="D5" s="177">
        <f>'Durée des étapes Retour Solde'!F37</f>
        <v>0.15642361110803904</v>
      </c>
      <c r="E5" s="178">
        <f>IF((D5-C5)&lt;0,0,D5-C5)</f>
        <v>0</v>
      </c>
    </row>
    <row r="6" spans="2:5" x14ac:dyDescent="0.2">
      <c r="B6" s="106" t="s">
        <v>112</v>
      </c>
      <c r="C6" s="177">
        <v>0.28177083333333336</v>
      </c>
      <c r="D6" s="177">
        <f>'Durée des étapes CMC'!F31</f>
        <v>0.84106481482012896</v>
      </c>
      <c r="E6" s="178">
        <f t="shared" ref="E6:E12" si="0">IF((D6-C6)&lt;0,0,D6-C6)</f>
        <v>0.55929398148679565</v>
      </c>
    </row>
    <row r="7" spans="2:5" x14ac:dyDescent="0.2">
      <c r="B7" s="106" t="s">
        <v>113</v>
      </c>
      <c r="C7" s="177">
        <v>3.1770833333333331E-2</v>
      </c>
      <c r="D7" s="177">
        <f>'Durée des éditions CMC'!J4</f>
        <v>1.3241550925959018</v>
      </c>
      <c r="E7" s="179"/>
    </row>
    <row r="8" spans="2:5" s="167" customFormat="1" x14ac:dyDescent="0.2">
      <c r="B8" s="106" t="s">
        <v>273</v>
      </c>
      <c r="C8" s="177">
        <v>0.11510416666666667</v>
      </c>
      <c r="D8" s="177">
        <f>'Durée des étapes TPC'!F17</f>
        <v>7.8703703693463467E-3</v>
      </c>
      <c r="E8" s="177">
        <v>0</v>
      </c>
    </row>
    <row r="9" spans="2:5" x14ac:dyDescent="0.2">
      <c r="B9" s="106" t="s">
        <v>115</v>
      </c>
      <c r="C9" s="177">
        <v>0.15677083333333333</v>
      </c>
      <c r="D9" s="177">
        <f>'Durée des étapes CNQ'!F54</f>
        <v>6.0566203703710926</v>
      </c>
      <c r="E9" s="178">
        <f t="shared" si="0"/>
        <v>5.8998495370377588</v>
      </c>
    </row>
    <row r="10" spans="2:5" x14ac:dyDescent="0.2">
      <c r="B10" s="106" t="s">
        <v>116</v>
      </c>
      <c r="C10" s="177">
        <v>0.23315972222222223</v>
      </c>
      <c r="D10" s="177">
        <f>'Durée des éditions CNQ'!J4</f>
        <v>1.0185185185185186E-2</v>
      </c>
      <c r="E10" s="179"/>
    </row>
    <row r="11" spans="2:5" x14ac:dyDescent="0.2">
      <c r="B11" s="106" t="s">
        <v>85</v>
      </c>
      <c r="C11" s="177">
        <v>3.1770833333333331E-2</v>
      </c>
      <c r="D11" s="177">
        <f>'Duplicatas BMS'!G4</f>
        <v>8.6805555547471158E-3</v>
      </c>
      <c r="E11" s="179"/>
    </row>
    <row r="12" spans="2:5" x14ac:dyDescent="0.2">
      <c r="B12" s="106" t="s">
        <v>86</v>
      </c>
      <c r="C12" s="177">
        <v>4.2187499999999996E-2</v>
      </c>
      <c r="D12" s="177">
        <f>'Flux de masse'!F33</f>
        <v>1.1338541666700621</v>
      </c>
      <c r="E12" s="178">
        <f t="shared" si="0"/>
        <v>1.0916666666700621</v>
      </c>
    </row>
    <row r="13" spans="2:5" x14ac:dyDescent="0.2">
      <c r="B13" s="106" t="s">
        <v>87</v>
      </c>
      <c r="C13" s="177">
        <v>0.24010416666666667</v>
      </c>
      <c r="D13" s="177">
        <f>'Flux de valo'!D5</f>
        <v>9.1435185458976775E-4</v>
      </c>
      <c r="E13" s="179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uppressionDonnees">
                <anchor moveWithCells="1" siz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/>
  <dimension ref="B2:M21"/>
  <sheetViews>
    <sheetView workbookViewId="0">
      <selection activeCell="J14" sqref="J14"/>
    </sheetView>
  </sheetViews>
  <sheetFormatPr baseColWidth="10" defaultColWidth="11.375" defaultRowHeight="12.9" x14ac:dyDescent="0.2"/>
  <cols>
    <col min="1" max="1" width="11.375" style="22"/>
    <col min="2" max="2" width="44.875" style="22" customWidth="1"/>
    <col min="3" max="3" width="22" style="22" customWidth="1"/>
    <col min="4" max="4" width="20.25" style="22" customWidth="1"/>
    <col min="5" max="5" width="11.375" style="22"/>
    <col min="6" max="6" width="50.25" style="22" customWidth="1"/>
    <col min="7" max="16384" width="11.375" style="22"/>
  </cols>
  <sheetData>
    <row r="2" spans="2:13" ht="13.6" x14ac:dyDescent="0.25">
      <c r="C2" s="133" t="s">
        <v>134</v>
      </c>
      <c r="D2" s="133" t="str">
        <f>Synthèse!C2</f>
        <v>07.20.00.d.r02</v>
      </c>
      <c r="F2" s="135" t="s">
        <v>88</v>
      </c>
    </row>
    <row r="3" spans="2:13" x14ac:dyDescent="0.2">
      <c r="B3" s="132" t="s">
        <v>74</v>
      </c>
      <c r="C3" s="151" t="s">
        <v>158</v>
      </c>
      <c r="D3" s="151" t="s">
        <v>244</v>
      </c>
      <c r="F3" s="22" t="s">
        <v>103</v>
      </c>
    </row>
    <row r="4" spans="2:13" x14ac:dyDescent="0.2">
      <c r="B4" s="132" t="s">
        <v>75</v>
      </c>
      <c r="C4" s="151" t="s">
        <v>159</v>
      </c>
      <c r="D4" s="151" t="s">
        <v>245</v>
      </c>
      <c r="F4" s="22" t="s">
        <v>93</v>
      </c>
    </row>
    <row r="5" spans="2:13" x14ac:dyDescent="0.2">
      <c r="B5" s="132" t="s">
        <v>76</v>
      </c>
      <c r="C5" s="276">
        <f>C4-C3</f>
        <v>4.4560185197042301E-3</v>
      </c>
      <c r="D5" s="276">
        <f>D4-D3</f>
        <v>9.1435185458976775E-4</v>
      </c>
      <c r="F5" s="22" t="str">
        <f>SUBSTITUTE("select min(DATE_FLURH), max(SARE_DAFIN) from GX.SUIVI_ADM_RETOUR where DATE_FLURH &gt;= 'DATE_PARAM';","DATE_PARAM",D3)</f>
        <v>select min(DATE_FLURH), max(SARE_DAFIN) from GX.SUIVI_ADM_RETOUR where DATE_FLURH &gt;= '20/12/2019 09:19:56';</v>
      </c>
    </row>
    <row r="6" spans="2:13" x14ac:dyDescent="0.2">
      <c r="B6" s="132" t="s">
        <v>79</v>
      </c>
      <c r="C6" s="150">
        <v>25</v>
      </c>
      <c r="D6" s="150">
        <v>17</v>
      </c>
      <c r="F6" s="22" t="str">
        <f>SUBSTITUTE("select count(*) from GX.SUIVI_FLUX_SIRH where DATE_FLURH &gt;= 'DATE_PARAM';","DATE_PARAM",D3)</f>
        <v>select count(*) from GX.SUIVI_FLUX_SIRH where DATE_FLURH &gt;= '20/12/2019 09:19:56';</v>
      </c>
    </row>
    <row r="7" spans="2:13" x14ac:dyDescent="0.2">
      <c r="B7" s="132" t="s">
        <v>77</v>
      </c>
      <c r="C7" s="150">
        <v>5</v>
      </c>
      <c r="D7" s="150">
        <v>17</v>
      </c>
      <c r="F7" s="22" t="str">
        <f>SUBSTITUTE("select COUNT(DISTINCT(r.NUMERO_ALLER)) from GX.REJET_DATA rd LEFT JOIN GX.rejet r ON rd.id_rejet = r.id WHERE DATE_FLURH &gt; 'DATE_PARAM';","DATE_PARAM",D3)</f>
        <v>select COUNT(DISTINCT(r.NUMERO_ALLER)) from GX.REJET_DATA rd LEFT JOIN GX.rejet r ON rd.id_rejet = r.id WHERE DATE_FLURH &gt; '20/12/2019 09:19:56';</v>
      </c>
    </row>
    <row r="8" spans="2:13" x14ac:dyDescent="0.2">
      <c r="B8" s="132" t="s">
        <v>78</v>
      </c>
      <c r="C8" s="150">
        <v>2</v>
      </c>
      <c r="D8" s="150">
        <v>16</v>
      </c>
      <c r="F8" s="22" t="str">
        <f>SUBSTITUTE("select COUNT(DISTINCT(r.IDID_IDDEF)) from GX.REJET_DATA rd LEFT JOIN GX.rejet r ON rd.id_rejet = r.id WHERE DATE_FLURH &gt; 'DATE_PARAM';","DATE_PARAM",D3)</f>
        <v>select COUNT(DISTINCT(r.IDID_IDDEF)) from GX.REJET_DATA rd LEFT JOIN GX.rejet r ON rd.id_rejet = r.id WHERE DATE_FLURH &gt; '20/12/2019 09:19:56';</v>
      </c>
      <c r="M8" s="23"/>
    </row>
    <row r="9" spans="2:13" x14ac:dyDescent="0.2">
      <c r="B9" s="132" t="s">
        <v>80</v>
      </c>
      <c r="C9" s="150">
        <v>0</v>
      </c>
      <c r="D9" s="150">
        <v>0</v>
      </c>
      <c r="F9" s="22" t="str">
        <f>SUBSTITUTE("select COUNT(DISTINCT(r.NUMERO_ALLER)) from GX.REJET_DATA rd LEFT JOIN GX.rejet r ON rd.id_rejet = r.id WHERE DATE_FLURH &gt; 'DATE_PARAM' and rd.MOTIF='Resynchronisation impossible car l''administré n''existe pas';","DATE_PARAM",D3)</f>
        <v>select COUNT(DISTINCT(r.NUMERO_ALLER)) from GX.REJET_DATA rd LEFT JOIN GX.rejet r ON rd.id_rejet = r.id WHERE DATE_FLURH &gt; '20/12/2019 09:19:56' and rd.MOTIF='Resynchronisation impossible car l''administré n''existe pas';</v>
      </c>
    </row>
    <row r="10" spans="2:13" x14ac:dyDescent="0.2">
      <c r="B10" s="132" t="s">
        <v>58</v>
      </c>
      <c r="C10" s="150">
        <v>0</v>
      </c>
      <c r="D10" s="150">
        <v>0</v>
      </c>
      <c r="F10" s="22" t="str">
        <f>SUBSTITUTE("select COUNT(DISTINCT(r.IDID_IDDEF)) from GX.REJET_DATA rd LEFT JOIN GX.rejet r ON rd.id_rejet = r.id WHERE DATE_FLURH &gt; 'DATE_PARAM' and rd.MOTIF='Resynchronisation impossible car l''administré n''existe pas';","DATE_PARAM",D3)</f>
        <v>select COUNT(DISTINCT(r.IDID_IDDEF)) from GX.REJET_DATA rd LEFT JOIN GX.rejet r ON rd.id_rejet = r.id WHERE DATE_FLURH &gt; '20/12/2019 09:19:56' and rd.MOTIF='Resynchronisation impossible car l''administré n''existe pas';</v>
      </c>
    </row>
    <row r="11" spans="2:13" x14ac:dyDescent="0.2">
      <c r="B11" s="132" t="s">
        <v>81</v>
      </c>
      <c r="C11" s="150">
        <v>5</v>
      </c>
      <c r="D11" s="150">
        <v>17</v>
      </c>
      <c r="F11" s="22" t="str">
        <f>SUBSTITUTE("select COUNT(DISTINCT(NUMERO_ALLER)) from GX.REJET_DATA rd LEFT JOIN GX.rejet r ON rd.id_rejet = r.id WHERE DATE_FLURH &gt; 'DATE_PARAM' and r.TYPE_REJET=2;","DATE_PARAM",D3)</f>
        <v>select COUNT(DISTINCT(NUMERO_ALLER)) from GX.REJET_DATA rd LEFT JOIN GX.rejet r ON rd.id_rejet = r.id WHERE DATE_FLURH &gt; '20/12/2019 09:19:56' and r.TYPE_REJET=2;</v>
      </c>
    </row>
    <row r="12" spans="2:13" x14ac:dyDescent="0.2">
      <c r="B12" s="132" t="s">
        <v>82</v>
      </c>
      <c r="C12" s="150">
        <v>2</v>
      </c>
      <c r="D12" s="150">
        <v>16</v>
      </c>
      <c r="F12" s="22" t="str">
        <f>SUBSTITUTE("select COUNT(DISTINCT(r.IDID_IDDEF)) from GX.REJET_DATA rd LEFT JOIN GX.rejet r ON rd.id_rejet = r.id WHERE DATE_FLURH &gt; 'DATE_PARAM' and r.TYPE_REJET=2;","DATE_PARAM",D3)</f>
        <v>select COUNT(DISTINCT(r.IDID_IDDEF)) from GX.REJET_DATA rd LEFT JOIN GX.rejet r ON rd.id_rejet = r.id WHERE DATE_FLURH &gt; '20/12/2019 09:19:56' and r.TYPE_REJET=2;</v>
      </c>
    </row>
    <row r="13" spans="2:13" x14ac:dyDescent="0.2">
      <c r="B13" s="132" t="s">
        <v>83</v>
      </c>
      <c r="C13" s="150">
        <v>23</v>
      </c>
      <c r="D13" s="150">
        <v>0</v>
      </c>
      <c r="F13" s="22" t="s">
        <v>40</v>
      </c>
    </row>
    <row r="14" spans="2:13" x14ac:dyDescent="0.2">
      <c r="B14" s="132" t="s">
        <v>123</v>
      </c>
      <c r="C14" s="150">
        <v>0</v>
      </c>
      <c r="D14" s="150">
        <v>5</v>
      </c>
      <c r="F14" s="22" t="s">
        <v>121</v>
      </c>
    </row>
    <row r="15" spans="2:13" x14ac:dyDescent="0.2">
      <c r="B15" s="132" t="s">
        <v>124</v>
      </c>
      <c r="C15" s="150">
        <v>0</v>
      </c>
      <c r="D15" s="150">
        <v>16</v>
      </c>
      <c r="E15" s="60"/>
      <c r="F15" s="22" t="s">
        <v>122</v>
      </c>
    </row>
    <row r="16" spans="2:13" x14ac:dyDescent="0.2">
      <c r="B16" s="132" t="s">
        <v>125</v>
      </c>
      <c r="C16" s="150">
        <v>0</v>
      </c>
      <c r="D16" s="150">
        <v>7</v>
      </c>
      <c r="F16" s="22" t="s">
        <v>126</v>
      </c>
    </row>
    <row r="18" spans="3:7" ht="13.6" x14ac:dyDescent="0.25">
      <c r="F18" s="24"/>
    </row>
    <row r="19" spans="3:7" ht="13.6" x14ac:dyDescent="0.25">
      <c r="C19" s="275"/>
      <c r="D19" s="275"/>
      <c r="F19" s="24"/>
    </row>
    <row r="21" spans="3:7" x14ac:dyDescent="0.2">
      <c r="F21" s="233"/>
      <c r="G21" s="23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O99"/>
  <sheetViews>
    <sheetView topLeftCell="A52" zoomScaleNormal="100" workbookViewId="0">
      <selection activeCell="F67" sqref="F67"/>
    </sheetView>
  </sheetViews>
  <sheetFormatPr baseColWidth="10" defaultRowHeight="12.9" x14ac:dyDescent="0.2"/>
  <cols>
    <col min="1" max="1" width="11.375" style="73"/>
    <col min="2" max="2" width="30.125" bestFit="1" customWidth="1"/>
    <col min="3" max="3" width="15.75" customWidth="1"/>
    <col min="4" max="5" width="15.75" style="167" customWidth="1"/>
    <col min="6" max="6" width="17.75" customWidth="1"/>
    <col min="7" max="7" width="17.75" style="167" customWidth="1"/>
    <col min="8" max="8" width="25.75" bestFit="1" customWidth="1"/>
    <col min="9" max="9" width="34.75" customWidth="1"/>
    <col min="10" max="10" width="11.375" customWidth="1"/>
    <col min="13" max="14" width="15.75" bestFit="1" customWidth="1"/>
  </cols>
  <sheetData>
    <row r="1" spans="1:15" ht="14.95" customHeight="1" x14ac:dyDescent="0.2"/>
    <row r="2" spans="1:15" ht="14.95" customHeight="1" x14ac:dyDescent="0.25">
      <c r="C2" s="138" t="str">
        <f>C39</f>
        <v>07.19.00.d.r01</v>
      </c>
      <c r="D2" s="138" t="str">
        <f>C7</f>
        <v>07.20.00.d.r02</v>
      </c>
      <c r="E2" s="138" t="s">
        <v>42</v>
      </c>
      <c r="F2" s="16"/>
      <c r="G2" s="164"/>
    </row>
    <row r="3" spans="1:15" ht="14.95" customHeight="1" x14ac:dyDescent="0.25">
      <c r="B3" s="141" t="s">
        <v>71</v>
      </c>
      <c r="C3" s="247">
        <v>35299</v>
      </c>
      <c r="D3" s="274">
        <v>35299</v>
      </c>
      <c r="E3" s="117">
        <f>D3-C3</f>
        <v>0</v>
      </c>
      <c r="F3" s="184" t="s">
        <v>98</v>
      </c>
      <c r="G3" s="184"/>
      <c r="I3" s="61"/>
      <c r="L3" s="167"/>
    </row>
    <row r="4" spans="1:15" ht="14.95" customHeight="1" x14ac:dyDescent="0.2">
      <c r="B4" s="141" t="s">
        <v>69</v>
      </c>
      <c r="C4" s="247">
        <v>2251</v>
      </c>
      <c r="D4" s="274">
        <v>2251</v>
      </c>
      <c r="E4" s="117">
        <f>D4-C4</f>
        <v>0</v>
      </c>
      <c r="F4" s="16"/>
      <c r="G4" s="164"/>
      <c r="I4" s="61"/>
      <c r="L4" s="167"/>
    </row>
    <row r="5" spans="1:15" ht="14.95" customHeight="1" x14ac:dyDescent="0.2">
      <c r="B5" s="141" t="s">
        <v>70</v>
      </c>
      <c r="C5" s="246">
        <v>120</v>
      </c>
      <c r="D5" s="274">
        <v>120</v>
      </c>
      <c r="E5" s="117">
        <f>D5-C5</f>
        <v>0</v>
      </c>
      <c r="L5" s="167"/>
    </row>
    <row r="6" spans="1:15" ht="14.95" customHeight="1" thickBot="1" x14ac:dyDescent="0.25">
      <c r="B6" s="26"/>
      <c r="C6" s="25"/>
      <c r="D6" s="89"/>
      <c r="E6" s="89"/>
      <c r="F6" s="11"/>
      <c r="G6" s="11"/>
      <c r="H6" s="27"/>
    </row>
    <row r="7" spans="1:15" ht="14.95" customHeight="1" x14ac:dyDescent="0.25">
      <c r="B7" s="139" t="s">
        <v>5</v>
      </c>
      <c r="C7" s="114" t="str">
        <f>Synthèse!C2</f>
        <v>07.20.00.d.r02</v>
      </c>
      <c r="D7" s="185"/>
      <c r="E7" s="189" t="str">
        <f>SUBSTITUTE("select code, date_debut, date_fin, duree_etape from GX.SUIVI_INDIC_EXEC where id_cycle=NUM_CYCLE order by ordre asc;","NUM_CYCLE",C8)</f>
        <v>select code, date_debut, date_fin, duree_etape from GX.SUIVI_INDIC_EXEC where id_cycle=1810 order by ordre asc;</v>
      </c>
      <c r="F7" s="197"/>
      <c r="G7" s="197"/>
      <c r="H7" s="210"/>
      <c r="I7" s="210"/>
      <c r="L7" s="1"/>
      <c r="M7" s="1"/>
    </row>
    <row r="8" spans="1:15" ht="14.95" customHeight="1" thickBot="1" x14ac:dyDescent="0.3">
      <c r="B8" s="140" t="s">
        <v>6</v>
      </c>
      <c r="C8" s="259">
        <f>C40</f>
        <v>1810</v>
      </c>
      <c r="D8" s="185"/>
      <c r="E8" s="261"/>
      <c r="F8" s="261"/>
      <c r="G8" s="261"/>
      <c r="H8" s="261"/>
      <c r="I8" s="261"/>
      <c r="L8" s="1"/>
      <c r="M8" s="1"/>
    </row>
    <row r="9" spans="1:15" ht="14.3" x14ac:dyDescent="0.25">
      <c r="B9" s="8"/>
      <c r="C9" s="293" t="s">
        <v>2</v>
      </c>
      <c r="D9" s="293"/>
      <c r="E9" s="293"/>
      <c r="F9" s="293"/>
      <c r="G9" s="216"/>
      <c r="H9" s="9"/>
      <c r="I9" s="10"/>
      <c r="K9" s="63"/>
      <c r="L9" s="63"/>
      <c r="M9" s="64"/>
      <c r="N9" s="64"/>
      <c r="O9" s="63"/>
    </row>
    <row r="10" spans="1:15" ht="14.3" x14ac:dyDescent="0.25">
      <c r="B10" s="96"/>
      <c r="C10" s="81"/>
      <c r="D10" s="81"/>
      <c r="E10" s="81"/>
      <c r="F10" s="81"/>
      <c r="G10" s="81"/>
      <c r="H10" s="81"/>
      <c r="I10" s="82"/>
      <c r="K10" s="63"/>
      <c r="L10" s="63"/>
      <c r="M10" s="64"/>
      <c r="N10" s="64"/>
      <c r="O10" s="63"/>
    </row>
    <row r="11" spans="1:15" ht="14.3" x14ac:dyDescent="0.25">
      <c r="B11" s="192" t="s">
        <v>1</v>
      </c>
      <c r="C11" s="19"/>
      <c r="D11" s="19"/>
      <c r="E11" s="19"/>
      <c r="F11" s="220">
        <f>MIN(C13:D31)</f>
        <v>43809.466770833336</v>
      </c>
      <c r="G11" s="220"/>
      <c r="H11" s="193" t="s">
        <v>43</v>
      </c>
      <c r="I11" s="190" t="s">
        <v>44</v>
      </c>
      <c r="K11" s="63"/>
      <c r="L11" s="63"/>
      <c r="M11" s="64"/>
      <c r="N11" s="64"/>
      <c r="O11" s="63"/>
    </row>
    <row r="12" spans="1:15" ht="14.3" x14ac:dyDescent="0.25">
      <c r="B12" s="96"/>
      <c r="C12" s="80"/>
      <c r="D12" s="80"/>
      <c r="E12" s="80"/>
      <c r="F12" s="81"/>
      <c r="G12" s="81"/>
      <c r="H12" s="81"/>
      <c r="I12" s="2"/>
      <c r="K12" s="63"/>
      <c r="L12" s="63"/>
      <c r="M12" s="64"/>
      <c r="N12" s="64"/>
      <c r="O12" s="63"/>
    </row>
    <row r="13" spans="1:15" ht="14.3" x14ac:dyDescent="0.25">
      <c r="A13" s="21"/>
      <c r="B13" s="107" t="s">
        <v>22</v>
      </c>
      <c r="C13" s="249">
        <v>43809.466770833336</v>
      </c>
      <c r="D13" s="249">
        <v>43809.466782407406</v>
      </c>
      <c r="E13" s="248">
        <v>1</v>
      </c>
      <c r="F13" s="78">
        <f>E13/86400</f>
        <v>1.1574074074074073E-5</v>
      </c>
      <c r="G13" s="221">
        <f t="shared" ref="G13:G31" si="0">IFERROR(VLOOKUP(B13,$B$45:$F$63,5,FALSE),0)</f>
        <v>1.1574074074074073E-5</v>
      </c>
      <c r="H13" s="28" t="str">
        <f>IF(F13&lt;G13,TEXT(ABS(F13-G13),"-hh:mm:ss"),IF(F13&gt;G13,TEXT(F13-G13,"+hh:mm:ss"),"00:00:00"))</f>
        <v>00:00:00</v>
      </c>
      <c r="I13" s="2"/>
      <c r="K13" s="218"/>
      <c r="L13" s="63"/>
      <c r="M13" s="64"/>
      <c r="N13" s="64"/>
      <c r="O13" s="63"/>
    </row>
    <row r="14" spans="1:15" ht="14.3" x14ac:dyDescent="0.25">
      <c r="A14" s="21"/>
      <c r="B14" s="108" t="s">
        <v>60</v>
      </c>
      <c r="C14" s="249">
        <v>43809.466782407406</v>
      </c>
      <c r="D14" s="249">
        <v>43809.467013888891</v>
      </c>
      <c r="E14" s="248">
        <v>20</v>
      </c>
      <c r="F14" s="78">
        <f t="shared" ref="F14:F31" si="1">E14/86400</f>
        <v>2.3148148148148149E-4</v>
      </c>
      <c r="G14" s="221">
        <f t="shared" si="0"/>
        <v>2.3148148148148149E-4</v>
      </c>
      <c r="H14" s="28" t="str">
        <f t="shared" ref="H14:H31" si="2">IF(F14&lt;G14,TEXT(ABS(F14-G14),"-hh:mm:ss"),IF(F14&gt;G14,TEXT(F14-G14,"+hh:mm:ss"),"00:00:00"))</f>
        <v>00:00:00</v>
      </c>
      <c r="I14" s="2"/>
      <c r="K14" s="218"/>
      <c r="L14" s="63"/>
      <c r="M14" s="64"/>
      <c r="N14" s="64"/>
      <c r="O14" s="63"/>
    </row>
    <row r="15" spans="1:15" ht="14.3" x14ac:dyDescent="0.25">
      <c r="A15" s="21"/>
      <c r="B15" s="107" t="s">
        <v>26</v>
      </c>
      <c r="C15" s="249">
        <v>43809.467013888891</v>
      </c>
      <c r="D15" s="249">
        <v>43809.467245370368</v>
      </c>
      <c r="E15" s="248">
        <v>20</v>
      </c>
      <c r="F15" s="78">
        <f t="shared" si="1"/>
        <v>2.3148148148148149E-4</v>
      </c>
      <c r="G15" s="221">
        <f t="shared" si="0"/>
        <v>2.3148148148148149E-4</v>
      </c>
      <c r="H15" s="28" t="str">
        <f>IF(F15&lt;G15,TEXT(ABS(F15-G15),"-hh:mm:ss"),IF(F15&gt;G15,TEXT(F15-G15,"+hh:mm:ss"),"00:00:00"))</f>
        <v>00:00:00</v>
      </c>
      <c r="I15" s="2"/>
      <c r="K15" s="218"/>
      <c r="L15" s="63"/>
      <c r="M15" s="64"/>
      <c r="N15" s="64"/>
      <c r="O15" s="63"/>
    </row>
    <row r="16" spans="1:15" s="167" customFormat="1" ht="14.3" x14ac:dyDescent="0.25">
      <c r="A16" s="21"/>
      <c r="B16" s="107" t="s">
        <v>27</v>
      </c>
      <c r="C16" s="249">
        <v>43809.467013888891</v>
      </c>
      <c r="D16" s="249">
        <v>43809.467245370368</v>
      </c>
      <c r="E16" s="248">
        <v>20</v>
      </c>
      <c r="F16" s="251">
        <f t="shared" si="1"/>
        <v>2.3148148148148149E-4</v>
      </c>
      <c r="G16" s="221">
        <f t="shared" si="0"/>
        <v>2.3148148148148149E-4</v>
      </c>
      <c r="H16" s="253" t="str">
        <f>IF(F16&lt;G16,TEXT(ABS(F16-G16),"-hh:mm:ss"),IF(F16&gt;G16,TEXT(F16-G16,"+hh:mm:ss"),"00:00:00"))</f>
        <v>00:00:00</v>
      </c>
      <c r="I16" s="2"/>
      <c r="K16" s="218"/>
      <c r="L16" s="63"/>
      <c r="M16" s="64"/>
      <c r="N16" s="64"/>
      <c r="O16" s="63"/>
    </row>
    <row r="17" spans="1:15" s="167" customFormat="1" ht="14.3" x14ac:dyDescent="0.25">
      <c r="A17" s="21"/>
      <c r="B17" s="107" t="s">
        <v>25</v>
      </c>
      <c r="C17" s="249">
        <v>43809.467013888891</v>
      </c>
      <c r="D17" s="249">
        <v>43809.467245370368</v>
      </c>
      <c r="E17" s="248">
        <v>20</v>
      </c>
      <c r="F17" s="251">
        <f t="shared" si="1"/>
        <v>2.3148148148148149E-4</v>
      </c>
      <c r="G17" s="221">
        <f t="shared" si="0"/>
        <v>2.3148148148148149E-4</v>
      </c>
      <c r="H17" s="253" t="str">
        <f>IF(F17&lt;G17,TEXT(ABS(F17-G17),"-hh:mm:ss"),IF(F17&gt;G17,TEXT(F17-G17,"+hh:mm:ss"),"00:00:00"))</f>
        <v>00:00:00</v>
      </c>
      <c r="I17" s="2"/>
      <c r="K17" s="218"/>
      <c r="L17" s="63"/>
      <c r="M17" s="64"/>
      <c r="N17" s="64"/>
      <c r="O17" s="63"/>
    </row>
    <row r="18" spans="1:15" s="167" customFormat="1" ht="14.3" x14ac:dyDescent="0.25">
      <c r="A18" s="21"/>
      <c r="B18" s="107" t="s">
        <v>23</v>
      </c>
      <c r="C18" s="249">
        <v>43809.467013888891</v>
      </c>
      <c r="D18" s="249">
        <v>43809.467245370368</v>
      </c>
      <c r="E18" s="248">
        <v>20</v>
      </c>
      <c r="F18" s="251">
        <f t="shared" si="1"/>
        <v>2.3148148148148149E-4</v>
      </c>
      <c r="G18" s="221">
        <f t="shared" si="0"/>
        <v>2.3148148148148149E-4</v>
      </c>
      <c r="H18" s="253" t="str">
        <f>IF(F18&lt;G18,TEXT(ABS(F18-G18),"-hh:mm:ss"),IF(F18&gt;G18,TEXT(F18-G18,"+hh:mm:ss"),"00:00:00"))</f>
        <v>00:00:00</v>
      </c>
      <c r="I18" s="2"/>
      <c r="K18" s="218"/>
      <c r="L18" s="63"/>
      <c r="M18" s="64"/>
      <c r="N18" s="64"/>
      <c r="O18" s="63"/>
    </row>
    <row r="19" spans="1:15" s="73" customFormat="1" ht="14.3" x14ac:dyDescent="0.25">
      <c r="A19" s="21"/>
      <c r="B19" s="107" t="s">
        <v>24</v>
      </c>
      <c r="C19" s="249">
        <v>43809.467013888891</v>
      </c>
      <c r="D19" s="249">
        <v>43809.467245370368</v>
      </c>
      <c r="E19" s="248">
        <v>20</v>
      </c>
      <c r="F19" s="78">
        <f t="shared" si="1"/>
        <v>2.3148148148148149E-4</v>
      </c>
      <c r="G19" s="221">
        <f t="shared" si="0"/>
        <v>2.3148148148148149E-4</v>
      </c>
      <c r="H19" s="28" t="str">
        <f t="shared" si="2"/>
        <v>00:00:00</v>
      </c>
      <c r="I19" s="2"/>
      <c r="K19" s="218"/>
      <c r="L19" s="63"/>
      <c r="M19" s="64"/>
      <c r="N19" s="64"/>
      <c r="O19" s="63"/>
    </row>
    <row r="20" spans="1:15" s="73" customFormat="1" ht="14.3" x14ac:dyDescent="0.25">
      <c r="A20" s="21"/>
      <c r="B20" s="107" t="s">
        <v>28</v>
      </c>
      <c r="C20" s="249">
        <v>43809.467245370368</v>
      </c>
      <c r="D20" s="249">
        <v>43809.467476851853</v>
      </c>
      <c r="E20" s="248">
        <v>20</v>
      </c>
      <c r="F20" s="78">
        <f t="shared" si="1"/>
        <v>2.3148148148148149E-4</v>
      </c>
      <c r="G20" s="221">
        <f t="shared" si="0"/>
        <v>2.3148148148148149E-4</v>
      </c>
      <c r="H20" s="28" t="str">
        <f t="shared" si="2"/>
        <v>00:00:00</v>
      </c>
      <c r="I20" s="2"/>
      <c r="K20" s="218"/>
      <c r="L20" s="63"/>
      <c r="M20" s="64"/>
      <c r="N20" s="64"/>
      <c r="O20" s="63"/>
    </row>
    <row r="21" spans="1:15" s="73" customFormat="1" ht="14.3" x14ac:dyDescent="0.25">
      <c r="A21" s="21"/>
      <c r="B21" s="107" t="s">
        <v>29</v>
      </c>
      <c r="C21" s="249">
        <v>43809.467245370368</v>
      </c>
      <c r="D21" s="249">
        <v>43809.467476851853</v>
      </c>
      <c r="E21" s="248">
        <v>20</v>
      </c>
      <c r="F21" s="78">
        <f t="shared" si="1"/>
        <v>2.3148148148148149E-4</v>
      </c>
      <c r="G21" s="221">
        <f t="shared" si="0"/>
        <v>2.3148148148148149E-4</v>
      </c>
      <c r="H21" s="28" t="str">
        <f t="shared" si="2"/>
        <v>00:00:00</v>
      </c>
      <c r="I21" s="2"/>
      <c r="K21" s="218"/>
      <c r="L21" s="63"/>
      <c r="M21" s="64"/>
      <c r="N21" s="64"/>
      <c r="O21" s="63"/>
    </row>
    <row r="22" spans="1:15" s="73" customFormat="1" ht="14.3" x14ac:dyDescent="0.25">
      <c r="A22" s="21"/>
      <c r="B22" s="107" t="s">
        <v>62</v>
      </c>
      <c r="C22" s="249">
        <v>43809.467476851853</v>
      </c>
      <c r="D22" s="249">
        <v>43809.467858796299</v>
      </c>
      <c r="E22" s="248">
        <v>33</v>
      </c>
      <c r="F22" s="78">
        <f t="shared" si="1"/>
        <v>3.8194444444444446E-4</v>
      </c>
      <c r="G22" s="221">
        <f t="shared" si="0"/>
        <v>3.7037037037037035E-4</v>
      </c>
      <c r="H22" s="28" t="str">
        <f t="shared" si="2"/>
        <v>+00:00:01</v>
      </c>
      <c r="I22" s="2"/>
      <c r="K22" s="218"/>
      <c r="L22" s="63"/>
      <c r="M22" s="64"/>
      <c r="N22" s="64"/>
      <c r="O22" s="63"/>
    </row>
    <row r="23" spans="1:15" s="73" customFormat="1" ht="14.3" x14ac:dyDescent="0.25">
      <c r="A23" s="21"/>
      <c r="B23" s="107" t="s">
        <v>34</v>
      </c>
      <c r="C23" s="249">
        <v>43809.467858796299</v>
      </c>
      <c r="D23" s="249">
        <v>43809.529641203706</v>
      </c>
      <c r="E23" s="248">
        <v>5338</v>
      </c>
      <c r="F23" s="78">
        <f t="shared" si="1"/>
        <v>6.1782407407407404E-2</v>
      </c>
      <c r="G23" s="221">
        <f t="shared" si="0"/>
        <v>0.10188657407407407</v>
      </c>
      <c r="H23" s="28" t="str">
        <f t="shared" si="2"/>
        <v>-00:57:45</v>
      </c>
      <c r="I23" s="2"/>
      <c r="K23" s="218"/>
      <c r="L23" s="63"/>
      <c r="M23" s="64"/>
      <c r="N23" s="64"/>
      <c r="O23" s="63"/>
    </row>
    <row r="24" spans="1:15" s="73" customFormat="1" ht="14.3" x14ac:dyDescent="0.25">
      <c r="A24" s="21"/>
      <c r="B24" s="107" t="s">
        <v>33</v>
      </c>
      <c r="C24" s="249">
        <v>43809.473981481482</v>
      </c>
      <c r="D24" s="249">
        <v>43809.474120370367</v>
      </c>
      <c r="E24" s="248">
        <v>12</v>
      </c>
      <c r="F24" s="78">
        <f t="shared" si="1"/>
        <v>1.3888888888888889E-4</v>
      </c>
      <c r="G24" s="221">
        <f t="shared" si="0"/>
        <v>1.1574074074074075E-4</v>
      </c>
      <c r="H24" s="28" t="str">
        <f t="shared" si="2"/>
        <v>+00:00:02</v>
      </c>
      <c r="I24" s="2"/>
      <c r="K24" s="218"/>
      <c r="L24" s="63"/>
      <c r="M24" s="64"/>
      <c r="N24" s="64"/>
      <c r="O24" s="63"/>
    </row>
    <row r="25" spans="1:15" s="73" customFormat="1" ht="14.3" x14ac:dyDescent="0.25">
      <c r="A25" s="21"/>
      <c r="B25" s="107" t="s">
        <v>31</v>
      </c>
      <c r="C25" s="249">
        <v>43809.467858796299</v>
      </c>
      <c r="D25" s="249">
        <v>43809.474120370367</v>
      </c>
      <c r="E25" s="248">
        <v>541</v>
      </c>
      <c r="F25" s="78">
        <f t="shared" si="1"/>
        <v>6.2615740740740739E-3</v>
      </c>
      <c r="G25" s="221">
        <f t="shared" si="0"/>
        <v>3.7546296296296293E-2</v>
      </c>
      <c r="H25" s="28" t="str">
        <f t="shared" si="2"/>
        <v>-00:45:03</v>
      </c>
      <c r="I25" s="2"/>
      <c r="K25" s="218"/>
      <c r="L25" s="63"/>
      <c r="M25" s="64"/>
      <c r="N25" s="64"/>
      <c r="O25" s="63"/>
    </row>
    <row r="26" spans="1:15" s="73" customFormat="1" ht="14.3" x14ac:dyDescent="0.25">
      <c r="A26" s="21"/>
      <c r="B26" s="107" t="s">
        <v>32</v>
      </c>
      <c r="C26" s="249">
        <v>43809.473981481482</v>
      </c>
      <c r="D26" s="249">
        <v>43809.474120370367</v>
      </c>
      <c r="E26" s="248">
        <v>12</v>
      </c>
      <c r="F26" s="78">
        <f t="shared" si="1"/>
        <v>1.3888888888888889E-4</v>
      </c>
      <c r="G26" s="221">
        <f t="shared" si="0"/>
        <v>1.1574074074074075E-4</v>
      </c>
      <c r="H26" s="28" t="str">
        <f t="shared" si="2"/>
        <v>+00:00:02</v>
      </c>
      <c r="I26" s="2"/>
      <c r="K26" s="218"/>
      <c r="L26" s="63"/>
      <c r="M26" s="64"/>
      <c r="N26" s="64"/>
      <c r="O26" s="63"/>
    </row>
    <row r="27" spans="1:15" s="73" customFormat="1" ht="14.3" x14ac:dyDescent="0.25">
      <c r="A27" s="21"/>
      <c r="B27" s="107" t="s">
        <v>30</v>
      </c>
      <c r="C27" s="249">
        <v>43809.467858796299</v>
      </c>
      <c r="D27" s="249">
        <v>43809.620972222219</v>
      </c>
      <c r="E27" s="248">
        <v>13229</v>
      </c>
      <c r="F27" s="78">
        <f t="shared" si="1"/>
        <v>0.15311342592592592</v>
      </c>
      <c r="G27" s="221">
        <f t="shared" si="0"/>
        <v>0.20854166666666665</v>
      </c>
      <c r="H27" s="28" t="str">
        <f t="shared" si="2"/>
        <v>-01:19:49</v>
      </c>
      <c r="I27" s="2"/>
      <c r="K27" s="218"/>
      <c r="L27" s="63"/>
      <c r="M27" s="64"/>
      <c r="N27" s="64"/>
      <c r="O27" s="63"/>
    </row>
    <row r="28" spans="1:15" ht="14.3" x14ac:dyDescent="0.25">
      <c r="A28" s="21"/>
      <c r="B28" s="107" t="s">
        <v>35</v>
      </c>
      <c r="C28" s="249">
        <v>43809.620972222219</v>
      </c>
      <c r="D28" s="249">
        <v>43809.621203703704</v>
      </c>
      <c r="E28" s="248">
        <v>20</v>
      </c>
      <c r="F28" s="78">
        <f t="shared" si="1"/>
        <v>2.3148148148148149E-4</v>
      </c>
      <c r="G28" s="221">
        <f t="shared" si="0"/>
        <v>2.3148148148148149E-4</v>
      </c>
      <c r="H28" s="28" t="str">
        <f t="shared" si="2"/>
        <v>00:00:00</v>
      </c>
      <c r="I28" s="65"/>
      <c r="K28" s="218"/>
      <c r="L28" s="63"/>
      <c r="M28" s="64"/>
      <c r="N28" s="64"/>
      <c r="O28" s="63"/>
    </row>
    <row r="29" spans="1:15" ht="14.3" x14ac:dyDescent="0.25">
      <c r="A29" s="21"/>
      <c r="B29" s="107" t="s">
        <v>36</v>
      </c>
      <c r="C29" s="249">
        <v>43809.621203703704</v>
      </c>
      <c r="D29" s="249">
        <v>43809.623171296298</v>
      </c>
      <c r="E29" s="248">
        <v>170</v>
      </c>
      <c r="F29" s="78">
        <f t="shared" si="1"/>
        <v>1.9675925925925924E-3</v>
      </c>
      <c r="G29" s="221">
        <f t="shared" si="0"/>
        <v>1.0995370370370371E-3</v>
      </c>
      <c r="H29" s="28" t="str">
        <f t="shared" si="2"/>
        <v>+00:01:15</v>
      </c>
      <c r="I29" s="2"/>
      <c r="K29" s="218"/>
      <c r="L29" s="63"/>
      <c r="M29" s="64"/>
      <c r="N29" s="64"/>
      <c r="O29" s="63"/>
    </row>
    <row r="30" spans="1:15" ht="14.3" x14ac:dyDescent="0.25">
      <c r="A30" s="21"/>
      <c r="B30" s="107" t="s">
        <v>37</v>
      </c>
      <c r="C30" s="249">
        <v>43809.623171296298</v>
      </c>
      <c r="D30" s="249">
        <v>43809.623194444444</v>
      </c>
      <c r="E30" s="248">
        <v>2</v>
      </c>
      <c r="F30" s="78">
        <f t="shared" si="1"/>
        <v>2.3148148148148147E-5</v>
      </c>
      <c r="G30" s="221">
        <f t="shared" si="0"/>
        <v>6.9444444444444444E-5</v>
      </c>
      <c r="H30" s="28" t="str">
        <f t="shared" si="2"/>
        <v>-00:00:04</v>
      </c>
      <c r="I30" s="2"/>
      <c r="K30" s="218"/>
      <c r="L30" s="63"/>
      <c r="M30" s="64"/>
      <c r="N30" s="64"/>
      <c r="O30" s="63"/>
    </row>
    <row r="31" spans="1:15" ht="14.3" x14ac:dyDescent="0.25">
      <c r="A31" s="21"/>
      <c r="B31" s="108" t="s">
        <v>19</v>
      </c>
      <c r="C31" s="249">
        <v>43809.623194444444</v>
      </c>
      <c r="D31" s="249">
        <v>43809.623194444444</v>
      </c>
      <c r="E31" s="248">
        <v>0</v>
      </c>
      <c r="F31" s="78">
        <f t="shared" si="1"/>
        <v>0</v>
      </c>
      <c r="G31" s="221">
        <f t="shared" si="0"/>
        <v>0</v>
      </c>
      <c r="H31" s="28" t="str">
        <f t="shared" si="2"/>
        <v>00:00:00</v>
      </c>
      <c r="I31" s="2"/>
      <c r="J31" s="19"/>
      <c r="K31" s="218"/>
      <c r="L31" s="63"/>
      <c r="M31" s="64"/>
      <c r="N31" s="64"/>
      <c r="O31" s="63"/>
    </row>
    <row r="32" spans="1:15" ht="14.3" x14ac:dyDescent="0.25">
      <c r="B32" s="257"/>
      <c r="C32" s="255"/>
      <c r="D32" s="255"/>
      <c r="E32" s="252"/>
      <c r="F32" s="78"/>
      <c r="G32" s="254"/>
      <c r="H32" s="253"/>
      <c r="I32" s="2"/>
      <c r="K32" s="63"/>
      <c r="L32" s="63"/>
      <c r="M32" s="64"/>
      <c r="N32" s="64"/>
      <c r="O32" s="63"/>
    </row>
    <row r="33" spans="2:15" ht="14.3" x14ac:dyDescent="0.25">
      <c r="B33" s="192" t="s">
        <v>0</v>
      </c>
      <c r="C33" s="252"/>
      <c r="D33" s="252"/>
      <c r="E33" s="252"/>
      <c r="F33" s="220">
        <f>MAX(C13:D31)</f>
        <v>43809.623194444444</v>
      </c>
      <c r="G33" s="220"/>
      <c r="H33" s="81"/>
      <c r="I33" s="2"/>
      <c r="K33" s="63"/>
      <c r="L33" s="63"/>
      <c r="M33" s="64"/>
      <c r="N33" s="64"/>
      <c r="O33" s="63"/>
    </row>
    <row r="34" spans="2:15" ht="14.3" x14ac:dyDescent="0.25">
      <c r="B34" s="96"/>
      <c r="C34" s="77"/>
      <c r="D34" s="77"/>
      <c r="E34" s="77"/>
      <c r="F34" s="83"/>
      <c r="G34" s="83"/>
      <c r="H34" s="81"/>
      <c r="I34" s="2"/>
      <c r="K34" s="63"/>
      <c r="L34" s="63"/>
      <c r="M34" s="64"/>
      <c r="N34" s="64"/>
      <c r="O34" s="63"/>
    </row>
    <row r="35" spans="2:15" ht="14.3" x14ac:dyDescent="0.25">
      <c r="B35" s="194" t="s">
        <v>2</v>
      </c>
      <c r="C35" s="78"/>
      <c r="D35" s="78"/>
      <c r="E35" s="78"/>
      <c r="F35" s="180">
        <f>SUM(F13:F32)</f>
        <v>0.22590277777777779</v>
      </c>
      <c r="G35" s="180"/>
      <c r="H35" s="28" t="str">
        <f>IF(F35&lt;F67,TEXT(ABS(F35-F67),"-hh:mm:ss"),IF(F35&gt;F67,TEXT(F35-F67,"+hh:mm:ss"),"00:00:00"))</f>
        <v>-03:01:21</v>
      </c>
      <c r="I35" s="2"/>
      <c r="K35" s="63"/>
      <c r="L35" s="63"/>
      <c r="M35" s="64"/>
      <c r="N35" s="64"/>
      <c r="O35" s="63"/>
    </row>
    <row r="36" spans="2:15" ht="14.3" x14ac:dyDescent="0.25">
      <c r="B36" s="195" t="s">
        <v>41</v>
      </c>
      <c r="C36" s="78"/>
      <c r="D36" s="78"/>
      <c r="E36" s="78"/>
      <c r="F36" s="180">
        <f>IF((F37-F35)&lt;0,0,F37-F35)</f>
        <v>0</v>
      </c>
      <c r="G36" s="180"/>
      <c r="H36" s="28"/>
      <c r="I36" s="87"/>
      <c r="K36" s="63"/>
      <c r="L36" s="63"/>
      <c r="M36" s="64"/>
      <c r="N36" s="64"/>
      <c r="O36" s="63"/>
    </row>
    <row r="37" spans="2:15" ht="14.95" thickBot="1" x14ac:dyDescent="0.3">
      <c r="B37" s="196" t="s">
        <v>4</v>
      </c>
      <c r="C37" s="79"/>
      <c r="D37" s="186"/>
      <c r="E37" s="186"/>
      <c r="F37" s="181">
        <f>F33-F11</f>
        <v>0.15642361110803904</v>
      </c>
      <c r="G37" s="219"/>
      <c r="H37" s="143" t="str">
        <f>IF(F37&lt;F69,TEXT(ABS(F37-F69),"-hh:mm:ss"),IF(F37&gt;F69,TEXT(F37-F69,"+hh:mm:ss"),"00:00:00"))</f>
        <v>+03:45:15</v>
      </c>
      <c r="I37" s="86"/>
      <c r="K37" s="63"/>
      <c r="L37" s="63"/>
      <c r="M37" s="64"/>
      <c r="N37" s="64"/>
      <c r="O37" s="62"/>
    </row>
    <row r="38" spans="2:15" ht="14.95" thickBot="1" x14ac:dyDescent="0.3">
      <c r="K38" s="63"/>
      <c r="L38" s="63"/>
      <c r="M38" s="64"/>
      <c r="N38" s="64"/>
      <c r="O38" s="62"/>
    </row>
    <row r="39" spans="2:15" ht="14.3" x14ac:dyDescent="0.25">
      <c r="B39" s="139" t="s">
        <v>5</v>
      </c>
      <c r="C39" s="114" t="s">
        <v>134</v>
      </c>
      <c r="D39" s="185"/>
      <c r="E39" s="185"/>
      <c r="K39" s="63"/>
      <c r="L39" s="63"/>
      <c r="M39" s="64"/>
      <c r="N39" s="64"/>
      <c r="O39" s="62"/>
    </row>
    <row r="40" spans="2:15" ht="14.95" thickBot="1" x14ac:dyDescent="0.3">
      <c r="B40" s="140" t="s">
        <v>6</v>
      </c>
      <c r="C40" s="116">
        <v>1810</v>
      </c>
      <c r="D40" s="185"/>
      <c r="E40" s="185"/>
      <c r="K40" s="63"/>
      <c r="L40" s="63"/>
      <c r="M40" s="63"/>
      <c r="N40" s="64"/>
      <c r="O40" s="62"/>
    </row>
    <row r="41" spans="2:15" ht="14.3" x14ac:dyDescent="0.25">
      <c r="B41" s="8"/>
      <c r="C41" s="293" t="s">
        <v>2</v>
      </c>
      <c r="D41" s="293"/>
      <c r="E41" s="293"/>
      <c r="F41" s="293"/>
      <c r="G41" s="216"/>
      <c r="H41" s="9"/>
      <c r="I41" s="10"/>
      <c r="K41" s="63"/>
      <c r="L41" s="63"/>
      <c r="M41" s="64"/>
      <c r="N41" s="64"/>
      <c r="O41" s="63"/>
    </row>
    <row r="42" spans="2:15" ht="14.3" x14ac:dyDescent="0.25">
      <c r="B42" s="96"/>
      <c r="C42" s="81"/>
      <c r="D42" s="81"/>
      <c r="E42" s="81"/>
      <c r="F42" s="81"/>
      <c r="G42" s="81"/>
      <c r="H42" s="81"/>
      <c r="I42" s="82"/>
      <c r="K42" s="63"/>
      <c r="L42" s="63"/>
      <c r="M42" s="64"/>
      <c r="N42" s="64"/>
      <c r="O42" s="63"/>
    </row>
    <row r="43" spans="2:15" ht="14.3" x14ac:dyDescent="0.25">
      <c r="B43" s="192" t="s">
        <v>1</v>
      </c>
      <c r="C43" s="19"/>
      <c r="D43" s="19"/>
      <c r="E43" s="19"/>
      <c r="F43" s="220">
        <f>MIN(C45:D64)</f>
        <v>43776</v>
      </c>
      <c r="G43" s="173"/>
      <c r="H43" s="193" t="s">
        <v>43</v>
      </c>
      <c r="I43" s="190" t="s">
        <v>44</v>
      </c>
      <c r="K43" s="63"/>
      <c r="L43" s="63"/>
      <c r="M43" s="64"/>
      <c r="N43" s="64"/>
      <c r="O43" s="63"/>
    </row>
    <row r="44" spans="2:15" ht="14.3" x14ac:dyDescent="0.25">
      <c r="B44" s="96"/>
      <c r="C44" s="80"/>
      <c r="D44" s="80"/>
      <c r="E44" s="80"/>
      <c r="F44" s="81"/>
      <c r="G44" s="81"/>
      <c r="H44" s="81"/>
      <c r="I44" s="2"/>
      <c r="K44" s="63"/>
      <c r="L44" s="63"/>
      <c r="M44" s="64"/>
      <c r="N44" s="64"/>
      <c r="O44" s="63"/>
    </row>
    <row r="45" spans="2:15" ht="14.3" x14ac:dyDescent="0.25">
      <c r="B45" s="107" t="s">
        <v>22</v>
      </c>
      <c r="C45" s="173">
        <v>43776</v>
      </c>
      <c r="D45" s="173">
        <v>43776</v>
      </c>
      <c r="E45" s="172">
        <v>1</v>
      </c>
      <c r="F45" s="78">
        <f>E45/86400</f>
        <v>1.1574074074074073E-5</v>
      </c>
      <c r="G45" s="78"/>
      <c r="H45" s="250" t="str">
        <f>IF(F45&lt;G45,TEXT(ABS(F45-G45),"-hh:mm:ss"),IF(F45&gt;G45,TEXT(F45-G45,"+hh:mm:ss"),"00:00:00"))</f>
        <v>+00:00:01</v>
      </c>
      <c r="I45" s="2"/>
      <c r="K45" s="63"/>
      <c r="L45" s="63"/>
      <c r="M45" s="64"/>
      <c r="N45" s="64"/>
      <c r="O45" s="63"/>
    </row>
    <row r="46" spans="2:15" ht="14.3" x14ac:dyDescent="0.25">
      <c r="B46" s="108" t="s">
        <v>60</v>
      </c>
      <c r="C46" s="173">
        <v>43776</v>
      </c>
      <c r="D46" s="173">
        <v>43776</v>
      </c>
      <c r="E46" s="172">
        <v>20</v>
      </c>
      <c r="F46" s="78">
        <f t="shared" ref="F46:F64" si="3">E46/86400</f>
        <v>2.3148148148148149E-4</v>
      </c>
      <c r="G46" s="78"/>
      <c r="H46" s="137">
        <v>0</v>
      </c>
      <c r="I46" s="2"/>
      <c r="K46" s="63"/>
      <c r="L46" s="63"/>
      <c r="M46" s="64"/>
      <c r="N46" s="64"/>
      <c r="O46" s="63"/>
    </row>
    <row r="47" spans="2:15" ht="14.3" x14ac:dyDescent="0.25">
      <c r="B47" s="107" t="s">
        <v>27</v>
      </c>
      <c r="C47" s="173">
        <v>43776</v>
      </c>
      <c r="D47" s="173">
        <v>43776</v>
      </c>
      <c r="E47" s="172">
        <v>20</v>
      </c>
      <c r="F47" s="78">
        <f t="shared" si="3"/>
        <v>2.3148148148148149E-4</v>
      </c>
      <c r="G47" s="78"/>
      <c r="H47" s="137">
        <v>0</v>
      </c>
      <c r="I47" s="2"/>
      <c r="K47" s="63"/>
      <c r="L47" s="63"/>
      <c r="M47" s="64"/>
      <c r="N47" s="64"/>
      <c r="O47" s="63"/>
    </row>
    <row r="48" spans="2:15" ht="14.3" x14ac:dyDescent="0.25">
      <c r="B48" s="107" t="s">
        <v>26</v>
      </c>
      <c r="C48" s="173">
        <v>43776</v>
      </c>
      <c r="D48" s="173">
        <v>43776</v>
      </c>
      <c r="E48" s="172">
        <v>20</v>
      </c>
      <c r="F48" s="78">
        <f t="shared" si="3"/>
        <v>2.3148148148148149E-4</v>
      </c>
      <c r="G48" s="78"/>
      <c r="H48" s="137">
        <v>0</v>
      </c>
      <c r="I48" s="65"/>
      <c r="K48" s="63"/>
      <c r="L48" s="63"/>
      <c r="M48" s="64"/>
      <c r="N48" s="64"/>
      <c r="O48" s="63"/>
    </row>
    <row r="49" spans="2:15" s="73" customFormat="1" ht="14.3" x14ac:dyDescent="0.25">
      <c r="B49" s="107" t="s">
        <v>23</v>
      </c>
      <c r="C49" s="173">
        <v>43776</v>
      </c>
      <c r="D49" s="173">
        <v>43776</v>
      </c>
      <c r="E49" s="172">
        <v>20</v>
      </c>
      <c r="F49" s="78">
        <f t="shared" si="3"/>
        <v>2.3148148148148149E-4</v>
      </c>
      <c r="G49" s="78"/>
      <c r="H49" s="137">
        <v>0</v>
      </c>
      <c r="I49" s="65"/>
      <c r="K49" s="63"/>
      <c r="L49" s="63"/>
      <c r="M49" s="64"/>
      <c r="N49" s="64"/>
      <c r="O49" s="63"/>
    </row>
    <row r="50" spans="2:15" s="73" customFormat="1" ht="14.3" x14ac:dyDescent="0.25">
      <c r="B50" s="107" t="s">
        <v>25</v>
      </c>
      <c r="C50" s="173">
        <v>43776</v>
      </c>
      <c r="D50" s="173">
        <v>43776</v>
      </c>
      <c r="E50" s="172">
        <v>20</v>
      </c>
      <c r="F50" s="78">
        <f t="shared" si="3"/>
        <v>2.3148148148148149E-4</v>
      </c>
      <c r="G50" s="78"/>
      <c r="H50" s="137">
        <v>0</v>
      </c>
      <c r="I50" s="65"/>
      <c r="K50" s="63"/>
      <c r="L50" s="63"/>
      <c r="M50" s="64"/>
      <c r="N50" s="64"/>
      <c r="O50" s="63"/>
    </row>
    <row r="51" spans="2:15" s="73" customFormat="1" ht="14.3" x14ac:dyDescent="0.25">
      <c r="B51" s="107" t="s">
        <v>24</v>
      </c>
      <c r="C51" s="173">
        <v>43776</v>
      </c>
      <c r="D51" s="173">
        <v>43776</v>
      </c>
      <c r="E51" s="172">
        <v>20</v>
      </c>
      <c r="F51" s="78">
        <f t="shared" si="3"/>
        <v>2.3148148148148149E-4</v>
      </c>
      <c r="G51" s="78"/>
      <c r="H51" s="137">
        <v>0</v>
      </c>
      <c r="I51" s="65"/>
      <c r="K51" s="63"/>
      <c r="L51" s="63"/>
      <c r="M51" s="64"/>
      <c r="N51" s="64"/>
      <c r="O51" s="63"/>
    </row>
    <row r="52" spans="2:15" s="73" customFormat="1" ht="14.3" x14ac:dyDescent="0.25">
      <c r="B52" s="107" t="s">
        <v>28</v>
      </c>
      <c r="C52" s="173">
        <v>43776</v>
      </c>
      <c r="D52" s="173">
        <v>43776</v>
      </c>
      <c r="E52" s="172">
        <v>20</v>
      </c>
      <c r="F52" s="78">
        <f t="shared" si="3"/>
        <v>2.3148148148148149E-4</v>
      </c>
      <c r="G52" s="78"/>
      <c r="H52" s="137">
        <v>0</v>
      </c>
      <c r="I52" s="65"/>
      <c r="K52" s="63"/>
      <c r="L52" s="63"/>
      <c r="M52" s="64"/>
      <c r="N52" s="64"/>
      <c r="O52" s="63"/>
    </row>
    <row r="53" spans="2:15" s="73" customFormat="1" ht="14.3" x14ac:dyDescent="0.25">
      <c r="B53" s="107" t="s">
        <v>29</v>
      </c>
      <c r="C53" s="173">
        <v>43776</v>
      </c>
      <c r="D53" s="173">
        <v>43776</v>
      </c>
      <c r="E53" s="172">
        <v>20</v>
      </c>
      <c r="F53" s="78">
        <f t="shared" si="3"/>
        <v>2.3148148148148149E-4</v>
      </c>
      <c r="G53" s="78"/>
      <c r="H53" s="137">
        <v>0</v>
      </c>
      <c r="I53" s="65"/>
      <c r="K53" s="63"/>
      <c r="L53" s="63"/>
      <c r="M53" s="64"/>
      <c r="N53" s="64"/>
      <c r="O53" s="63"/>
    </row>
    <row r="54" spans="2:15" s="73" customFormat="1" ht="14.3" x14ac:dyDescent="0.25">
      <c r="B54" s="107" t="s">
        <v>62</v>
      </c>
      <c r="C54" s="173">
        <v>43776</v>
      </c>
      <c r="D54" s="173">
        <v>43776</v>
      </c>
      <c r="E54" s="172">
        <v>32</v>
      </c>
      <c r="F54" s="78">
        <f t="shared" si="3"/>
        <v>3.7037037037037035E-4</v>
      </c>
      <c r="G54" s="78"/>
      <c r="H54" s="137">
        <v>0</v>
      </c>
      <c r="I54" s="65"/>
      <c r="K54" s="63"/>
      <c r="L54" s="63"/>
      <c r="M54" s="64"/>
      <c r="N54" s="64"/>
      <c r="O54" s="63"/>
    </row>
    <row r="55" spans="2:15" s="73" customFormat="1" ht="14.3" x14ac:dyDescent="0.25">
      <c r="B55" s="107" t="s">
        <v>31</v>
      </c>
      <c r="C55" s="173">
        <v>43776</v>
      </c>
      <c r="D55" s="173">
        <v>43776</v>
      </c>
      <c r="E55" s="172">
        <v>3244</v>
      </c>
      <c r="F55" s="78">
        <f t="shared" si="3"/>
        <v>3.7546296296296293E-2</v>
      </c>
      <c r="G55" s="78"/>
      <c r="H55" s="137">
        <v>0</v>
      </c>
      <c r="I55" s="65"/>
      <c r="K55" s="63"/>
      <c r="L55" s="63"/>
      <c r="M55" s="64"/>
      <c r="N55" s="64"/>
      <c r="O55" s="63"/>
    </row>
    <row r="56" spans="2:15" s="73" customFormat="1" ht="14.3" x14ac:dyDescent="0.25">
      <c r="B56" s="107" t="s">
        <v>30</v>
      </c>
      <c r="C56" s="173">
        <v>43776</v>
      </c>
      <c r="D56" s="173">
        <v>43776</v>
      </c>
      <c r="E56" s="172">
        <v>18018</v>
      </c>
      <c r="F56" s="78">
        <f t="shared" si="3"/>
        <v>0.20854166666666665</v>
      </c>
      <c r="G56" s="78"/>
      <c r="H56" s="137">
        <v>0</v>
      </c>
      <c r="I56" s="65"/>
      <c r="K56" s="63"/>
      <c r="L56" s="63"/>
      <c r="M56" s="64"/>
      <c r="N56" s="64"/>
      <c r="O56" s="63"/>
    </row>
    <row r="57" spans="2:15" ht="14.3" x14ac:dyDescent="0.25">
      <c r="B57" s="107" t="s">
        <v>33</v>
      </c>
      <c r="C57" s="173">
        <v>43776</v>
      </c>
      <c r="D57" s="173">
        <v>43776</v>
      </c>
      <c r="E57" s="172">
        <v>10</v>
      </c>
      <c r="F57" s="78">
        <f t="shared" si="3"/>
        <v>1.1574074074074075E-4</v>
      </c>
      <c r="G57" s="78"/>
      <c r="H57" s="137">
        <v>0</v>
      </c>
      <c r="I57" s="2"/>
      <c r="K57" s="63"/>
      <c r="L57" s="63"/>
      <c r="M57" s="64"/>
      <c r="N57" s="64"/>
      <c r="O57" s="63"/>
    </row>
    <row r="58" spans="2:15" ht="14.3" x14ac:dyDescent="0.25">
      <c r="B58" s="107" t="s">
        <v>32</v>
      </c>
      <c r="C58" s="173">
        <v>43776</v>
      </c>
      <c r="D58" s="173">
        <v>43776</v>
      </c>
      <c r="E58" s="172">
        <v>10</v>
      </c>
      <c r="F58" s="78">
        <f t="shared" si="3"/>
        <v>1.1574074074074075E-4</v>
      </c>
      <c r="G58" s="78"/>
      <c r="H58" s="137">
        <v>0</v>
      </c>
      <c r="I58" s="2"/>
      <c r="K58" s="63"/>
      <c r="L58" s="63"/>
      <c r="M58" s="64"/>
      <c r="N58" s="64"/>
      <c r="O58" s="63"/>
    </row>
    <row r="59" spans="2:15" ht="14.3" x14ac:dyDescent="0.25">
      <c r="B59" s="107" t="s">
        <v>34</v>
      </c>
      <c r="C59" s="173">
        <v>43776</v>
      </c>
      <c r="D59" s="173">
        <v>43776</v>
      </c>
      <c r="E59" s="172">
        <v>8803</v>
      </c>
      <c r="F59" s="78">
        <f t="shared" si="3"/>
        <v>0.10188657407407407</v>
      </c>
      <c r="G59" s="78"/>
      <c r="H59" s="137">
        <v>0</v>
      </c>
      <c r="I59" s="2"/>
      <c r="K59" s="63"/>
      <c r="L59" s="63"/>
      <c r="M59" s="64"/>
      <c r="N59" s="64"/>
      <c r="O59" s="63"/>
    </row>
    <row r="60" spans="2:15" ht="14.3" x14ac:dyDescent="0.25">
      <c r="B60" s="108" t="s">
        <v>61</v>
      </c>
      <c r="C60" s="173">
        <v>43776</v>
      </c>
      <c r="D60" s="173">
        <v>43776</v>
      </c>
      <c r="E60" s="172">
        <v>0</v>
      </c>
      <c r="F60" s="78">
        <f t="shared" si="3"/>
        <v>0</v>
      </c>
      <c r="G60" s="78"/>
      <c r="H60" s="137">
        <v>0</v>
      </c>
      <c r="I60" s="2"/>
      <c r="K60" s="63"/>
      <c r="L60" s="63"/>
      <c r="M60" s="64"/>
      <c r="N60" s="64"/>
      <c r="O60" s="63"/>
    </row>
    <row r="61" spans="2:15" ht="14.3" x14ac:dyDescent="0.25">
      <c r="B61" s="107" t="s">
        <v>35</v>
      </c>
      <c r="C61" s="173">
        <v>43776</v>
      </c>
      <c r="D61" s="173">
        <v>43776</v>
      </c>
      <c r="E61" s="172">
        <v>20</v>
      </c>
      <c r="F61" s="78">
        <f t="shared" si="3"/>
        <v>2.3148148148148149E-4</v>
      </c>
      <c r="G61" s="78"/>
      <c r="H61" s="137">
        <v>0</v>
      </c>
      <c r="I61" s="2"/>
      <c r="K61" s="63"/>
      <c r="L61" s="63"/>
      <c r="M61" s="64"/>
      <c r="N61" s="64"/>
      <c r="O61" s="63"/>
    </row>
    <row r="62" spans="2:15" s="167" customFormat="1" ht="14.3" x14ac:dyDescent="0.25">
      <c r="B62" s="107" t="s">
        <v>36</v>
      </c>
      <c r="C62" s="173">
        <v>43776</v>
      </c>
      <c r="D62" s="173">
        <v>43776</v>
      </c>
      <c r="E62" s="172">
        <v>95</v>
      </c>
      <c r="F62" s="78">
        <f t="shared" si="3"/>
        <v>1.0995370370370371E-3</v>
      </c>
      <c r="G62" s="78"/>
      <c r="H62" s="137">
        <v>0</v>
      </c>
      <c r="I62" s="2"/>
      <c r="K62" s="63"/>
      <c r="L62" s="63"/>
      <c r="M62" s="64"/>
      <c r="N62" s="64"/>
      <c r="O62" s="63"/>
    </row>
    <row r="63" spans="2:15" s="73" customFormat="1" ht="14.3" x14ac:dyDescent="0.25">
      <c r="B63" s="107" t="s">
        <v>37</v>
      </c>
      <c r="C63" s="173">
        <v>43776</v>
      </c>
      <c r="D63" s="173">
        <v>43776</v>
      </c>
      <c r="E63" s="172">
        <v>6</v>
      </c>
      <c r="F63" s="78">
        <f t="shared" si="3"/>
        <v>6.9444444444444444E-5</v>
      </c>
      <c r="G63" s="78"/>
      <c r="H63" s="137">
        <v>0</v>
      </c>
      <c r="I63" s="2"/>
      <c r="K63" s="63"/>
      <c r="L63" s="63"/>
      <c r="M63" s="64"/>
      <c r="N63" s="64"/>
      <c r="O63" s="63"/>
    </row>
    <row r="64" spans="2:15" ht="14.3" x14ac:dyDescent="0.25">
      <c r="B64" s="256" t="s">
        <v>19</v>
      </c>
      <c r="C64" s="255">
        <v>43776</v>
      </c>
      <c r="D64" s="255">
        <v>43776</v>
      </c>
      <c r="E64" s="252">
        <v>0</v>
      </c>
      <c r="F64" s="251">
        <f t="shared" si="3"/>
        <v>0</v>
      </c>
      <c r="G64" s="19"/>
      <c r="H64" s="260">
        <v>0</v>
      </c>
      <c r="I64" s="2"/>
      <c r="K64" s="63"/>
      <c r="L64" s="63"/>
      <c r="M64" s="64"/>
      <c r="N64" s="64"/>
      <c r="O64" s="63"/>
    </row>
    <row r="65" spans="2:15" ht="14.3" x14ac:dyDescent="0.25">
      <c r="B65" s="192" t="s">
        <v>0</v>
      </c>
      <c r="C65" s="19"/>
      <c r="D65" s="19"/>
      <c r="E65" s="19"/>
      <c r="F65" s="220">
        <f>MAX(C45:D64)</f>
        <v>43776</v>
      </c>
      <c r="G65" s="173"/>
      <c r="H65" s="81"/>
      <c r="I65" s="2"/>
      <c r="K65" s="63"/>
      <c r="L65" s="63"/>
      <c r="M65" s="64"/>
      <c r="N65" s="64"/>
      <c r="O65" s="63"/>
    </row>
    <row r="66" spans="2:15" ht="14.3" x14ac:dyDescent="0.25">
      <c r="B66" s="191"/>
      <c r="C66" s="77"/>
      <c r="D66" s="77"/>
      <c r="E66" s="77"/>
      <c r="F66" s="83"/>
      <c r="G66" s="83"/>
      <c r="H66" s="81"/>
      <c r="I66" s="2"/>
      <c r="K66" s="63"/>
      <c r="L66" s="63"/>
      <c r="M66" s="64"/>
      <c r="N66" s="64"/>
      <c r="O66" s="63"/>
    </row>
    <row r="67" spans="2:15" ht="14.3" x14ac:dyDescent="0.25">
      <c r="B67" s="194" t="s">
        <v>2</v>
      </c>
      <c r="C67" s="78"/>
      <c r="D67" s="78"/>
      <c r="E67" s="78"/>
      <c r="F67" s="78">
        <f>SUM(F45:F64)</f>
        <v>0.35184027777777782</v>
      </c>
      <c r="G67" s="78"/>
      <c r="H67" s="137">
        <v>0</v>
      </c>
      <c r="I67" s="2"/>
      <c r="K67" s="63"/>
      <c r="L67" s="63"/>
      <c r="M67" s="64"/>
      <c r="N67" s="64"/>
      <c r="O67" s="63"/>
    </row>
    <row r="68" spans="2:15" ht="14.3" x14ac:dyDescent="0.25">
      <c r="B68" s="195" t="s">
        <v>41</v>
      </c>
      <c r="C68" s="78"/>
      <c r="D68" s="78"/>
      <c r="E68" s="78"/>
      <c r="F68" s="78">
        <v>0</v>
      </c>
      <c r="G68" s="78"/>
      <c r="H68" s="81"/>
      <c r="I68" s="87"/>
      <c r="K68" s="63"/>
      <c r="L68" s="63"/>
      <c r="M68" s="64"/>
      <c r="N68" s="64"/>
      <c r="O68" s="63"/>
    </row>
    <row r="69" spans="2:15" ht="13.6" thickBot="1" x14ac:dyDescent="0.25">
      <c r="B69" s="196" t="s">
        <v>4</v>
      </c>
      <c r="C69" s="79"/>
      <c r="D69" s="186"/>
      <c r="E69" s="186"/>
      <c r="F69" s="79">
        <f>F65-F43</f>
        <v>0</v>
      </c>
      <c r="G69" s="186"/>
      <c r="H69" s="146">
        <v>0</v>
      </c>
      <c r="I69" s="86"/>
      <c r="M69" s="1"/>
      <c r="N69" s="1"/>
    </row>
    <row r="70" spans="2:15" x14ac:dyDescent="0.2">
      <c r="B70" s="7"/>
      <c r="C70" s="6"/>
      <c r="D70" s="78"/>
      <c r="E70" s="78"/>
      <c r="F70" s="7"/>
      <c r="G70" s="81"/>
      <c r="H70" s="7"/>
      <c r="I70" s="7"/>
      <c r="M70" s="1"/>
      <c r="N70" s="1"/>
    </row>
    <row r="96" spans="3:8" x14ac:dyDescent="0.2">
      <c r="C96" s="11"/>
      <c r="D96" s="11"/>
      <c r="E96" s="11"/>
      <c r="F96" s="11"/>
      <c r="G96" s="11"/>
      <c r="H96" s="7"/>
    </row>
    <row r="97" spans="2:8" ht="14.95" x14ac:dyDescent="0.2">
      <c r="B97" s="26"/>
      <c r="C97" s="25"/>
      <c r="D97" s="89"/>
      <c r="E97" s="89"/>
      <c r="F97" s="11"/>
      <c r="G97" s="11"/>
      <c r="H97" s="27"/>
    </row>
    <row r="98" spans="2:8" ht="14.95" x14ac:dyDescent="0.2">
      <c r="B98" s="26"/>
      <c r="C98" s="25"/>
      <c r="D98" s="89"/>
      <c r="E98" s="89"/>
      <c r="F98" s="11"/>
      <c r="G98" s="11"/>
      <c r="H98" s="27"/>
    </row>
    <row r="99" spans="2:8" ht="14.95" x14ac:dyDescent="0.2">
      <c r="B99" s="26"/>
      <c r="C99" s="25"/>
      <c r="D99" s="89"/>
      <c r="E99" s="89"/>
      <c r="F99" s="11"/>
      <c r="G99" s="11"/>
      <c r="H99" s="27"/>
    </row>
  </sheetData>
  <sortState xmlns:xlrd2="http://schemas.microsoft.com/office/spreadsheetml/2017/richdata2" ref="F11:M34">
    <sortCondition ref="I11:I34"/>
  </sortState>
  <mergeCells count="2">
    <mergeCell ref="C41:F41"/>
    <mergeCell ref="C9:F9"/>
  </mergeCells>
  <conditionalFormatting sqref="E3">
    <cfRule type="cellIs" dxfId="83" priority="29" operator="greaterThan">
      <formula>$H$25</formula>
    </cfRule>
  </conditionalFormatting>
  <conditionalFormatting sqref="E4:E5">
    <cfRule type="cellIs" dxfId="82" priority="20" operator="greaterThan">
      <formula>$H$25</formula>
    </cfRule>
  </conditionalFormatting>
  <conditionalFormatting sqref="H35:H37 H13:H32">
    <cfRule type="containsText" dxfId="81" priority="4" operator="containsText" text="00:00:00">
      <formula>NOT(ISERROR(SEARCH("00:00:00",H13)))</formula>
    </cfRule>
  </conditionalFormatting>
  <conditionalFormatting sqref="E3">
    <cfRule type="cellIs" dxfId="80" priority="31" operator="lessThan">
      <formula>#REF!</formula>
    </cfRule>
    <cfRule type="cellIs" dxfId="79" priority="32" operator="greaterThan">
      <formula>#REF!</formula>
    </cfRule>
    <cfRule type="cellIs" dxfId="78" priority="33" operator="equal">
      <formula>#REF!</formula>
    </cfRule>
    <cfRule type="cellIs" dxfId="77" priority="34" operator="equal">
      <formula>$H$25</formula>
    </cfRule>
    <cfRule type="cellIs" dxfId="76" priority="35" operator="lessThan">
      <formula>$H$25</formula>
    </cfRule>
    <cfRule type="cellIs" dxfId="75" priority="36" operator="greaterThan">
      <formula>$H$25</formula>
    </cfRule>
    <cfRule type="colorScale" priority="37">
      <colorScale>
        <cfvo type="min"/>
        <cfvo type="num" val="$H$25"/>
        <cfvo type="max"/>
        <color rgb="FFF8696B"/>
        <color rgb="FFFFEB84"/>
        <color rgb="FF63BE7B"/>
      </colorScale>
    </cfRule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4:E5">
    <cfRule type="cellIs" dxfId="74" priority="39" operator="lessThan">
      <formula>#REF!</formula>
    </cfRule>
    <cfRule type="cellIs" dxfId="73" priority="40" operator="greaterThan">
      <formula>#REF!</formula>
    </cfRule>
    <cfRule type="cellIs" dxfId="72" priority="41" operator="equal">
      <formula>#REF!</formula>
    </cfRule>
    <cfRule type="cellIs" dxfId="71" priority="42" operator="equal">
      <formula>$H$25</formula>
    </cfRule>
    <cfRule type="cellIs" dxfId="70" priority="43" operator="lessThan">
      <formula>$H$25</formula>
    </cfRule>
    <cfRule type="cellIs" dxfId="69" priority="44" operator="greaterThan">
      <formula>$H$25</formula>
    </cfRule>
    <cfRule type="colorScale" priority="45">
      <colorScale>
        <cfvo type="min"/>
        <cfvo type="num" val="$H$25"/>
        <cfvo type="max"/>
        <color rgb="FFF8696B"/>
        <color rgb="FFFFEB84"/>
        <color rgb="FF63BE7B"/>
      </colorScale>
    </cfRule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45">
    <cfRule type="containsText" dxfId="68" priority="1" operator="containsText" text="00:00:00">
      <formula>NOT(ISERROR(SEARCH("00:00:00",H45)))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DC4CCB8-C655-40A4-8D38-7F96F23DF9D2}">
            <xm:f>NOT(ISERROR(SEARCH("-",H13)))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F4166324-826D-457B-80BC-677A11E4807B}">
            <xm:f>NOT(ISERROR(SEARCH("+",H13)))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H35:H37 H13:H32</xm:sqref>
        </x14:conditionalFormatting>
        <x14:conditionalFormatting xmlns:xm="http://schemas.microsoft.com/office/excel/2006/main">
          <x14:cfRule type="containsText" priority="2" operator="containsText" id="{2C812873-DCFA-44D4-ACE9-7D897E2D2B8B}">
            <xm:f>NOT(ISERROR(SEARCH("-",H45)))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23FD9377-5565-4064-8E23-ACFBABE4C4DE}">
            <xm:f>NOT(ISERROR(SEARCH("+",H45)))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/>
  <dimension ref="A1:R85"/>
  <sheetViews>
    <sheetView topLeftCell="B1" zoomScaleNormal="100" workbookViewId="0">
      <selection activeCell="C31" sqref="C31"/>
    </sheetView>
  </sheetViews>
  <sheetFormatPr baseColWidth="10" defaultColWidth="11.375" defaultRowHeight="12.9" x14ac:dyDescent="0.2"/>
  <cols>
    <col min="1" max="1" width="11.375" style="30"/>
    <col min="2" max="2" width="34" style="30" bestFit="1" customWidth="1"/>
    <col min="3" max="3" width="15.75" style="30" customWidth="1"/>
    <col min="4" max="5" width="15.75" style="170" customWidth="1"/>
    <col min="6" max="6" width="17.75" style="30" customWidth="1"/>
    <col min="7" max="7" width="17.75" style="170" customWidth="1"/>
    <col min="8" max="8" width="25.75" style="30" bestFit="1" customWidth="1"/>
    <col min="9" max="9" width="37.875" style="30" customWidth="1"/>
    <col min="10" max="10" width="22.625" style="30" customWidth="1"/>
    <col min="11" max="11" width="26.375" style="30" customWidth="1"/>
    <col min="12" max="12" width="25.75" style="30" customWidth="1"/>
    <col min="13" max="13" width="15.25" style="30" bestFit="1" customWidth="1"/>
    <col min="14" max="14" width="11.375" style="30" customWidth="1"/>
    <col min="15" max="15" width="17.25" style="30" customWidth="1"/>
    <col min="16" max="16" width="18.125" style="30" customWidth="1"/>
    <col min="17" max="17" width="15.25" style="30" bestFit="1" customWidth="1"/>
    <col min="18" max="18" width="80.75" style="30" bestFit="1" customWidth="1"/>
    <col min="19" max="16384" width="11.375" style="30"/>
  </cols>
  <sheetData>
    <row r="1" spans="1:18" ht="13.6" thickBot="1" x14ac:dyDescent="0.25">
      <c r="H1" s="212"/>
      <c r="I1" s="212"/>
    </row>
    <row r="2" spans="1:18" ht="14.3" x14ac:dyDescent="0.25">
      <c r="B2" s="201" t="s">
        <v>5</v>
      </c>
      <c r="C2" s="118" t="str">
        <f>Synthèse!C2</f>
        <v>07.20.00.d.r02</v>
      </c>
      <c r="D2" s="187"/>
      <c r="E2" s="262" t="str">
        <f>SUBSTITUTE("select code, date_debut, date_fin, duree_etape from GX.SUIVI_INDIC_EXEC where id_cycle=NUM_CYCLE order by ordre asc;","NUM_CYCLE",C3)</f>
        <v>select code, date_debut, date_fin, duree_etape from GX.SUIVI_INDIC_EXEC where id_cycle=1811 order by ordre asc;</v>
      </c>
      <c r="F2" s="203"/>
      <c r="G2" s="203"/>
      <c r="H2" s="203"/>
      <c r="I2" s="203"/>
      <c r="J2" s="203"/>
      <c r="K2" s="203"/>
      <c r="L2" s="203"/>
    </row>
    <row r="3" spans="1:18" ht="14.95" thickBot="1" x14ac:dyDescent="0.3">
      <c r="B3" s="202" t="s">
        <v>6</v>
      </c>
      <c r="C3" s="119">
        <v>1811</v>
      </c>
      <c r="D3" s="187"/>
      <c r="E3" s="263"/>
      <c r="F3" s="212"/>
      <c r="G3" s="212"/>
      <c r="H3" s="212"/>
      <c r="I3" s="212"/>
    </row>
    <row r="4" spans="1:18" x14ac:dyDescent="0.2">
      <c r="B4" s="41"/>
      <c r="C4" s="294" t="s">
        <v>2</v>
      </c>
      <c r="D4" s="294"/>
      <c r="E4" s="294"/>
      <c r="F4" s="294"/>
      <c r="G4" s="243"/>
      <c r="H4" s="42"/>
      <c r="I4" s="43"/>
      <c r="O4" s="37"/>
      <c r="P4" s="37"/>
    </row>
    <row r="5" spans="1:18" x14ac:dyDescent="0.2">
      <c r="B5" s="35"/>
      <c r="C5" s="75"/>
      <c r="D5" s="75"/>
      <c r="E5" s="75"/>
      <c r="F5" s="75"/>
      <c r="G5" s="75"/>
      <c r="H5" s="75"/>
      <c r="I5" s="33"/>
      <c r="O5" s="37"/>
      <c r="P5" s="37"/>
    </row>
    <row r="6" spans="1:18" x14ac:dyDescent="0.2">
      <c r="B6" s="200" t="s">
        <v>1</v>
      </c>
      <c r="C6" s="109"/>
      <c r="D6" s="109"/>
      <c r="F6" s="92">
        <f>MIN(C8:D25)</f>
        <v>43809.642511574071</v>
      </c>
      <c r="G6" s="223"/>
      <c r="H6" s="198" t="s">
        <v>43</v>
      </c>
      <c r="I6" s="199" t="s">
        <v>44</v>
      </c>
      <c r="K6" s="97"/>
      <c r="L6" s="97"/>
      <c r="M6" s="97"/>
      <c r="N6" s="97"/>
      <c r="O6" s="92"/>
      <c r="P6" s="92"/>
      <c r="Q6" s="97"/>
    </row>
    <row r="7" spans="1:18" x14ac:dyDescent="0.2">
      <c r="A7" s="32"/>
      <c r="B7" s="35"/>
      <c r="C7" s="36"/>
      <c r="D7" s="36"/>
      <c r="E7" s="36"/>
      <c r="F7" s="75"/>
      <c r="G7" s="75"/>
      <c r="H7" s="75"/>
      <c r="I7" s="32"/>
      <c r="K7" s="167"/>
    </row>
    <row r="8" spans="1:18" ht="14.3" x14ac:dyDescent="0.2">
      <c r="A8" s="32"/>
      <c r="B8" s="264" t="s">
        <v>11</v>
      </c>
      <c r="C8" s="265">
        <v>43809.642511574071</v>
      </c>
      <c r="D8" s="265">
        <v>43809.642511574071</v>
      </c>
      <c r="E8" s="266">
        <v>0</v>
      </c>
      <c r="F8" s="31">
        <f>E8/86400</f>
        <v>0</v>
      </c>
      <c r="G8" s="225">
        <f t="shared" ref="G8:G25" si="0">IFERROR(VLOOKUP(B8,$B$39:$F$54,5,FALSE),0)</f>
        <v>0</v>
      </c>
      <c r="H8" s="91" t="str">
        <f>IF(F8&lt;G8,TEXT(ABS(F8-G8),"-hh:mm:ss"),IF(F8&gt;G8,TEXT(F8-G8,"+hh:mm:ss"),"00:00:00"))</f>
        <v>00:00:00</v>
      </c>
      <c r="I8" s="32" t="s">
        <v>182</v>
      </c>
      <c r="K8" s="167"/>
      <c r="L8" s="97"/>
      <c r="M8" s="97"/>
      <c r="N8" s="97"/>
      <c r="O8" s="92"/>
      <c r="P8" s="92"/>
      <c r="Q8" s="97"/>
    </row>
    <row r="9" spans="1:18" ht="14.3" x14ac:dyDescent="0.2">
      <c r="A9" s="32"/>
      <c r="B9" s="264" t="s">
        <v>66</v>
      </c>
      <c r="C9" s="265">
        <v>43809.642511574071</v>
      </c>
      <c r="D9" s="265">
        <v>43809.642870370371</v>
      </c>
      <c r="E9" s="266">
        <v>31</v>
      </c>
      <c r="F9" s="31">
        <f t="shared" ref="F9:F25" si="1">E9/86400</f>
        <v>3.5879629629629629E-4</v>
      </c>
      <c r="G9" s="225">
        <f t="shared" si="0"/>
        <v>3.7037037037037035E-4</v>
      </c>
      <c r="H9" s="91" t="str">
        <f t="shared" ref="H9:H25" si="2">IF(F9&lt;G9,TEXT(ABS(F9-G9),"-hh:mm:ss"),IF(F9&gt;G9,TEXT(F9-G9,"+hh:mm:ss"),"00:00:00"))</f>
        <v>-00:00:01</v>
      </c>
      <c r="I9" s="278"/>
      <c r="J9" s="92">
        <v>43809.642511574071</v>
      </c>
      <c r="K9" s="167"/>
      <c r="L9" s="97"/>
      <c r="M9" s="97"/>
      <c r="N9" s="97"/>
      <c r="O9" s="92"/>
      <c r="P9" s="92"/>
      <c r="Q9" s="97"/>
    </row>
    <row r="10" spans="1:18" ht="14.3" x14ac:dyDescent="0.2">
      <c r="A10" s="32"/>
      <c r="B10" s="264" t="s">
        <v>13</v>
      </c>
      <c r="C10" s="265">
        <v>43809.642870370371</v>
      </c>
      <c r="D10" s="265">
        <v>43809.64880787037</v>
      </c>
      <c r="E10" s="266">
        <v>513</v>
      </c>
      <c r="F10" s="31">
        <f t="shared" si="1"/>
        <v>5.9375000000000001E-3</v>
      </c>
      <c r="G10" s="225">
        <f t="shared" si="0"/>
        <v>5.8564814814814816E-3</v>
      </c>
      <c r="H10" s="91" t="str">
        <f t="shared" si="2"/>
        <v>+00:00:07</v>
      </c>
      <c r="I10" s="33" t="s">
        <v>183</v>
      </c>
      <c r="K10" s="167"/>
      <c r="L10" s="97"/>
      <c r="M10" s="97"/>
      <c r="N10" s="97"/>
      <c r="O10" s="92"/>
      <c r="P10" s="92"/>
      <c r="Q10" s="97"/>
    </row>
    <row r="11" spans="1:18" s="170" customFormat="1" ht="14.3" x14ac:dyDescent="0.2">
      <c r="A11" s="32"/>
      <c r="B11" s="264" t="s">
        <v>111</v>
      </c>
      <c r="C11" s="265">
        <v>43809.64880787037</v>
      </c>
      <c r="D11" s="265">
        <v>43809.648865740739</v>
      </c>
      <c r="E11" s="266">
        <v>5</v>
      </c>
      <c r="F11" s="31">
        <f t="shared" si="1"/>
        <v>5.7870370370370373E-5</v>
      </c>
      <c r="G11" s="225">
        <f t="shared" si="0"/>
        <v>5.7870370370370373E-5</v>
      </c>
      <c r="H11" s="91" t="str">
        <f t="shared" si="2"/>
        <v>00:00:00</v>
      </c>
      <c r="I11" s="33"/>
      <c r="J11" s="92">
        <v>43810.483576388891</v>
      </c>
      <c r="K11" s="167"/>
      <c r="O11" s="92"/>
      <c r="P11" s="92"/>
    </row>
    <row r="12" spans="1:18" ht="14.3" x14ac:dyDescent="0.2">
      <c r="A12" s="32"/>
      <c r="B12" s="264" t="s">
        <v>17</v>
      </c>
      <c r="C12" s="265">
        <v>43809.648888888885</v>
      </c>
      <c r="D12" s="265">
        <v>43809.652581018519</v>
      </c>
      <c r="E12" s="266">
        <v>319</v>
      </c>
      <c r="F12" s="31">
        <f t="shared" si="1"/>
        <v>3.6921296296296298E-3</v>
      </c>
      <c r="G12" s="225">
        <f t="shared" si="0"/>
        <v>1.8402777777777777E-3</v>
      </c>
      <c r="H12" s="91" t="str">
        <f t="shared" si="2"/>
        <v>+00:02:40</v>
      </c>
      <c r="I12" s="33" t="s">
        <v>184</v>
      </c>
      <c r="K12" s="167"/>
      <c r="L12" s="97"/>
      <c r="M12" s="97"/>
      <c r="N12" s="97"/>
      <c r="O12" s="92"/>
      <c r="P12" s="92"/>
      <c r="Q12" s="97"/>
      <c r="R12" s="90"/>
    </row>
    <row r="13" spans="1:18" ht="14.3" x14ac:dyDescent="0.2">
      <c r="A13" s="32"/>
      <c r="B13" s="264" t="s">
        <v>14</v>
      </c>
      <c r="C13" s="265">
        <v>43809.648865740739</v>
      </c>
      <c r="D13" s="265">
        <v>43809.738703703704</v>
      </c>
      <c r="E13" s="266">
        <v>7762</v>
      </c>
      <c r="F13" s="31">
        <f t="shared" si="1"/>
        <v>8.9837962962962967E-2</v>
      </c>
      <c r="G13" s="225">
        <f t="shared" si="0"/>
        <v>2.2928240740740742E-2</v>
      </c>
      <c r="H13" s="91" t="str">
        <f t="shared" si="2"/>
        <v>+01:36:21</v>
      </c>
      <c r="I13" s="33"/>
      <c r="J13" s="92">
        <v>43809.738703703704</v>
      </c>
      <c r="K13" s="167"/>
      <c r="L13" s="97"/>
      <c r="M13" s="97"/>
      <c r="N13" s="97"/>
      <c r="O13" s="92"/>
      <c r="P13" s="92"/>
      <c r="Q13" s="97"/>
      <c r="R13" s="90"/>
    </row>
    <row r="14" spans="1:18" s="170" customFormat="1" ht="14.3" x14ac:dyDescent="0.2">
      <c r="A14" s="32"/>
      <c r="B14" s="264" t="s">
        <v>16</v>
      </c>
      <c r="C14" s="265">
        <v>43809.648865740739</v>
      </c>
      <c r="D14" s="265">
        <v>43810.402731481481</v>
      </c>
      <c r="E14" s="266"/>
      <c r="F14" s="31">
        <f t="shared" si="1"/>
        <v>0</v>
      </c>
      <c r="G14" s="225">
        <f t="shared" si="0"/>
        <v>6.4814814814814813E-3</v>
      </c>
      <c r="H14" s="91" t="str">
        <f t="shared" si="2"/>
        <v>-00:09:20</v>
      </c>
      <c r="I14" s="33" t="s">
        <v>185</v>
      </c>
      <c r="O14" s="92"/>
      <c r="P14" s="92"/>
    </row>
    <row r="15" spans="1:18" ht="14.3" x14ac:dyDescent="0.2">
      <c r="A15" s="32"/>
      <c r="B15" s="264" t="s">
        <v>101</v>
      </c>
      <c r="C15" s="265">
        <v>43809.648865740739</v>
      </c>
      <c r="D15" s="265">
        <v>43809.690787037034</v>
      </c>
      <c r="E15" s="266">
        <v>3622</v>
      </c>
      <c r="F15" s="31">
        <f t="shared" si="1"/>
        <v>4.1921296296296297E-2</v>
      </c>
      <c r="G15" s="225">
        <f t="shared" si="0"/>
        <v>1.087962962962963E-2</v>
      </c>
      <c r="H15" s="91" t="str">
        <f t="shared" si="2"/>
        <v>+00:44:42</v>
      </c>
      <c r="I15" s="33"/>
      <c r="J15" s="92">
        <v>43810.454236111109</v>
      </c>
      <c r="K15" s="97"/>
      <c r="L15" s="97"/>
      <c r="M15" s="97"/>
      <c r="N15" s="97"/>
      <c r="O15" s="92"/>
      <c r="P15" s="92"/>
      <c r="Q15" s="97"/>
    </row>
    <row r="16" spans="1:18" ht="14.3" x14ac:dyDescent="0.2">
      <c r="A16" s="32"/>
      <c r="B16" s="264" t="s">
        <v>102</v>
      </c>
      <c r="C16" s="265">
        <v>43809.648865740739</v>
      </c>
      <c r="D16" s="265">
        <v>43809.649097222224</v>
      </c>
      <c r="E16" s="266">
        <v>20</v>
      </c>
      <c r="F16" s="31">
        <f t="shared" si="1"/>
        <v>2.3148148148148149E-4</v>
      </c>
      <c r="G16" s="225">
        <f t="shared" si="0"/>
        <v>2.3148148148148149E-4</v>
      </c>
      <c r="H16" s="91" t="str">
        <f t="shared" si="2"/>
        <v>00:00:00</v>
      </c>
      <c r="I16" s="33" t="s">
        <v>186</v>
      </c>
      <c r="K16" s="97"/>
      <c r="L16" s="97"/>
      <c r="M16" s="97"/>
      <c r="N16" s="97"/>
      <c r="O16" s="92"/>
      <c r="P16" s="92"/>
      <c r="Q16" s="97"/>
    </row>
    <row r="17" spans="1:18" s="170" customFormat="1" ht="14.3" x14ac:dyDescent="0.2">
      <c r="A17" s="32"/>
      <c r="B17" s="264" t="s">
        <v>11</v>
      </c>
      <c r="C17" s="265">
        <v>43810.403993055559</v>
      </c>
      <c r="D17" s="265">
        <v>43810.403993055559</v>
      </c>
      <c r="E17" s="266">
        <v>0</v>
      </c>
      <c r="F17" s="31">
        <f t="shared" si="1"/>
        <v>0</v>
      </c>
      <c r="G17" s="225">
        <f t="shared" si="0"/>
        <v>0</v>
      </c>
      <c r="H17" s="91" t="str">
        <f t="shared" si="2"/>
        <v>00:00:00</v>
      </c>
      <c r="I17" s="33"/>
      <c r="J17" s="279" t="s">
        <v>187</v>
      </c>
      <c r="O17" s="92"/>
      <c r="P17" s="92"/>
    </row>
    <row r="18" spans="1:18" s="170" customFormat="1" ht="14.3" x14ac:dyDescent="0.2">
      <c r="A18" s="32"/>
      <c r="B18" s="264" t="s">
        <v>16</v>
      </c>
      <c r="C18" s="265">
        <v>43810.403993055559</v>
      </c>
      <c r="D18" s="265">
        <v>43810.452337962961</v>
      </c>
      <c r="E18" s="266"/>
      <c r="F18" s="31">
        <f t="shared" si="1"/>
        <v>0</v>
      </c>
      <c r="G18" s="225">
        <f t="shared" si="0"/>
        <v>6.4814814814814813E-3</v>
      </c>
      <c r="H18" s="91" t="str">
        <f t="shared" si="2"/>
        <v>-00:09:20</v>
      </c>
      <c r="I18" s="33" t="s">
        <v>188</v>
      </c>
      <c r="O18" s="92"/>
      <c r="P18" s="92"/>
    </row>
    <row r="19" spans="1:18" ht="14.3" x14ac:dyDescent="0.2">
      <c r="A19" s="32"/>
      <c r="B19" s="264" t="s">
        <v>11</v>
      </c>
      <c r="C19" s="265">
        <v>43810.454259259262</v>
      </c>
      <c r="D19" s="265">
        <v>43810.454259259262</v>
      </c>
      <c r="E19" s="266">
        <v>0</v>
      </c>
      <c r="F19" s="31">
        <f t="shared" si="1"/>
        <v>0</v>
      </c>
      <c r="G19" s="225">
        <f t="shared" si="0"/>
        <v>0</v>
      </c>
      <c r="H19" s="91" t="str">
        <f t="shared" si="2"/>
        <v>00:00:00</v>
      </c>
      <c r="I19" s="34"/>
      <c r="K19" s="97"/>
      <c r="L19" s="97"/>
      <c r="M19" s="97"/>
      <c r="N19" s="97"/>
      <c r="O19" s="92"/>
      <c r="P19" s="92"/>
      <c r="Q19" s="97"/>
    </row>
    <row r="20" spans="1:18" ht="14.3" x14ac:dyDescent="0.2">
      <c r="A20" s="32"/>
      <c r="B20" s="264" t="s">
        <v>16</v>
      </c>
      <c r="C20" s="265">
        <v>43810.454259259262</v>
      </c>
      <c r="D20" s="265">
        <v>43810.45449074074</v>
      </c>
      <c r="E20" s="266">
        <v>20</v>
      </c>
      <c r="F20" s="31">
        <f t="shared" si="1"/>
        <v>2.3148148148148149E-4</v>
      </c>
      <c r="G20" s="225">
        <f t="shared" si="0"/>
        <v>6.4814814814814813E-3</v>
      </c>
      <c r="H20" s="91" t="str">
        <f t="shared" si="2"/>
        <v>-00:09:00</v>
      </c>
      <c r="I20" s="33"/>
      <c r="K20" s="97"/>
      <c r="L20" s="82" t="s">
        <v>250</v>
      </c>
      <c r="M20" s="97"/>
      <c r="N20" s="97"/>
      <c r="O20" s="92"/>
      <c r="P20" s="92"/>
      <c r="Q20" s="97"/>
    </row>
    <row r="21" spans="1:18" ht="14.95" x14ac:dyDescent="0.2">
      <c r="A21" s="32"/>
      <c r="B21" s="264" t="s">
        <v>65</v>
      </c>
      <c r="C21" s="265">
        <v>43810.45449074074</v>
      </c>
      <c r="D21" s="265">
        <v>43810.456643518519</v>
      </c>
      <c r="E21" s="266">
        <v>186</v>
      </c>
      <c r="F21" s="31">
        <f t="shared" si="1"/>
        <v>2.1527777777777778E-3</v>
      </c>
      <c r="G21" s="225">
        <f t="shared" si="0"/>
        <v>0</v>
      </c>
      <c r="H21" s="91" t="str">
        <f t="shared" si="2"/>
        <v>+00:03:06</v>
      </c>
      <c r="I21" s="33"/>
      <c r="K21" s="97"/>
      <c r="L21" s="164" t="s">
        <v>247</v>
      </c>
      <c r="M21" s="97"/>
      <c r="N21" s="97"/>
      <c r="O21" s="92"/>
      <c r="P21" s="92"/>
      <c r="Q21" s="97"/>
    </row>
    <row r="22" spans="1:18" ht="14.95" x14ac:dyDescent="0.2">
      <c r="A22" s="32"/>
      <c r="B22" s="264" t="s">
        <v>15</v>
      </c>
      <c r="C22" s="265">
        <v>43810.456643518519</v>
      </c>
      <c r="D22" s="265">
        <v>43810.456944444442</v>
      </c>
      <c r="E22" s="266">
        <v>26</v>
      </c>
      <c r="F22" s="31">
        <f t="shared" si="1"/>
        <v>3.0092592592592595E-4</v>
      </c>
      <c r="G22" s="225">
        <f t="shared" si="0"/>
        <v>0</v>
      </c>
      <c r="H22" s="91" t="str">
        <f t="shared" si="2"/>
        <v>+00:00:26</v>
      </c>
      <c r="I22" s="98"/>
      <c r="L22" s="164" t="s">
        <v>248</v>
      </c>
      <c r="M22" s="97"/>
      <c r="N22" s="97"/>
      <c r="O22" s="92"/>
      <c r="P22" s="92"/>
      <c r="Q22" s="97"/>
    </row>
    <row r="23" spans="1:18" ht="14.3" x14ac:dyDescent="0.2">
      <c r="A23" s="32"/>
      <c r="B23" s="264" t="s">
        <v>99</v>
      </c>
      <c r="C23" s="265">
        <v>43810.456944444442</v>
      </c>
      <c r="D23" s="265">
        <v>43810.458807870367</v>
      </c>
      <c r="E23" s="266">
        <v>161</v>
      </c>
      <c r="F23" s="31">
        <f t="shared" si="1"/>
        <v>1.8634259259259259E-3</v>
      </c>
      <c r="G23" s="225">
        <f t="shared" si="0"/>
        <v>0</v>
      </c>
      <c r="H23" s="91" t="str">
        <f t="shared" si="2"/>
        <v>+00:02:41</v>
      </c>
      <c r="I23" s="98"/>
      <c r="K23" s="170"/>
      <c r="L23" s="82" t="s">
        <v>249</v>
      </c>
      <c r="M23" s="92"/>
      <c r="N23" s="170"/>
      <c r="O23" s="92"/>
      <c r="P23" s="92"/>
      <c r="Q23" s="97"/>
    </row>
    <row r="24" spans="1:18" ht="14.3" x14ac:dyDescent="0.2">
      <c r="A24" s="32"/>
      <c r="B24" s="264" t="s">
        <v>18</v>
      </c>
      <c r="C24" s="265">
        <v>43810.458807870367</v>
      </c>
      <c r="D24" s="265">
        <v>43810.483541666668</v>
      </c>
      <c r="E24" s="266">
        <v>2137</v>
      </c>
      <c r="F24" s="31">
        <f t="shared" si="1"/>
        <v>2.4733796296296295E-2</v>
      </c>
      <c r="G24" s="225">
        <f t="shared" si="0"/>
        <v>0</v>
      </c>
      <c r="H24" s="91" t="str">
        <f t="shared" si="2"/>
        <v>+00:35:37</v>
      </c>
      <c r="I24" s="95"/>
      <c r="K24" s="170"/>
      <c r="L24" s="82"/>
      <c r="M24" s="92"/>
      <c r="N24" s="170"/>
      <c r="O24" s="92"/>
      <c r="P24" s="92"/>
      <c r="Q24" s="97"/>
    </row>
    <row r="25" spans="1:18" ht="14.3" x14ac:dyDescent="0.2">
      <c r="A25" s="32"/>
      <c r="B25" s="264" t="s">
        <v>100</v>
      </c>
      <c r="C25" s="265">
        <v>43810.483541666668</v>
      </c>
      <c r="D25" s="265">
        <v>43810.483576388891</v>
      </c>
      <c r="E25" s="266">
        <v>3</v>
      </c>
      <c r="F25" s="31">
        <f t="shared" si="1"/>
        <v>3.4722222222222222E-5</v>
      </c>
      <c r="G25" s="225">
        <f t="shared" si="0"/>
        <v>0</v>
      </c>
      <c r="H25" s="91" t="str">
        <f t="shared" si="2"/>
        <v>+00:00:03</v>
      </c>
      <c r="I25" s="34"/>
      <c r="K25" s="170"/>
      <c r="L25" s="82" t="s">
        <v>254</v>
      </c>
      <c r="M25" s="92"/>
      <c r="N25" s="170"/>
      <c r="O25" s="92"/>
      <c r="P25" s="92"/>
      <c r="Q25" s="97"/>
      <c r="R25" s="90"/>
    </row>
    <row r="26" spans="1:18" x14ac:dyDescent="0.2">
      <c r="B26" s="35"/>
      <c r="C26" s="36"/>
      <c r="D26" s="36"/>
      <c r="E26" s="36"/>
      <c r="F26" s="75"/>
      <c r="G26" s="75"/>
      <c r="H26" s="75"/>
      <c r="I26" s="33"/>
      <c r="K26" s="170"/>
      <c r="L26" s="285">
        <v>43809.623211284721</v>
      </c>
      <c r="M26" s="92"/>
      <c r="N26" s="170"/>
      <c r="O26" s="92"/>
      <c r="P26" s="92"/>
      <c r="Q26" s="97"/>
      <c r="R26" s="90"/>
    </row>
    <row r="27" spans="1:18" x14ac:dyDescent="0.2">
      <c r="B27" s="200" t="s">
        <v>0</v>
      </c>
      <c r="C27" s="109"/>
      <c r="D27" s="109"/>
      <c r="E27" s="109"/>
      <c r="F27" s="92">
        <f>MAX(C8:D25)</f>
        <v>43810.483576388891</v>
      </c>
      <c r="G27" s="224"/>
      <c r="H27" s="75"/>
      <c r="I27" s="33"/>
      <c r="K27" s="170"/>
      <c r="L27" s="82" t="s">
        <v>251</v>
      </c>
      <c r="M27" s="92"/>
      <c r="N27" s="170"/>
      <c r="O27" s="92"/>
      <c r="P27" s="92"/>
      <c r="Q27" s="97"/>
      <c r="R27" s="92"/>
    </row>
    <row r="28" spans="1:18" x14ac:dyDescent="0.2">
      <c r="A28" s="32"/>
      <c r="B28" s="47"/>
      <c r="C28" s="39"/>
      <c r="D28" s="39"/>
      <c r="E28" s="39"/>
      <c r="F28" s="4"/>
      <c r="G28" s="4"/>
      <c r="H28" s="40"/>
      <c r="I28" s="33"/>
      <c r="K28" s="170"/>
      <c r="L28" s="285">
        <v>43809.738711736114</v>
      </c>
      <c r="M28" s="92"/>
      <c r="N28" s="170"/>
      <c r="O28" s="92"/>
      <c r="P28" s="92"/>
      <c r="Q28" s="90"/>
      <c r="R28" s="92"/>
    </row>
    <row r="29" spans="1:18" x14ac:dyDescent="0.2">
      <c r="A29" s="32"/>
      <c r="B29" s="194" t="s">
        <v>2</v>
      </c>
      <c r="C29" s="31"/>
      <c r="D29" s="31"/>
      <c r="E29" s="31"/>
      <c r="F29" s="31">
        <f>SUM(F8:F25)</f>
        <v>0.17135416666666664</v>
      </c>
      <c r="G29" s="31"/>
      <c r="H29" s="253" t="str">
        <f>IF(F29&lt;F66,TEXT(ABS(F29-F66),"-hh:mm:ss"),IF(F29&gt;F66,TEXT(F29-F66,"+hh:mm:ss"),"00:00:00"))</f>
        <v>+02:55:42</v>
      </c>
      <c r="I29" s="33"/>
      <c r="K29" s="170"/>
      <c r="L29" s="82" t="s">
        <v>252</v>
      </c>
      <c r="M29" s="92"/>
      <c r="N29" s="170"/>
      <c r="O29" s="92"/>
      <c r="P29" s="92"/>
      <c r="Q29" s="90"/>
    </row>
    <row r="30" spans="1:18" x14ac:dyDescent="0.2">
      <c r="B30" s="195" t="s">
        <v>41</v>
      </c>
      <c r="C30" s="171"/>
      <c r="D30" s="171"/>
      <c r="E30" s="171"/>
      <c r="F30" s="31">
        <f>IF((F31-F29)&lt;0,0,F31-F29)</f>
        <v>0.66971064815346226</v>
      </c>
      <c r="G30" s="31"/>
      <c r="H30" s="253"/>
      <c r="I30" s="33"/>
      <c r="K30" s="170"/>
      <c r="L30" s="285">
        <v>43810.454244236113</v>
      </c>
      <c r="M30" s="92"/>
      <c r="N30" s="170"/>
      <c r="O30" s="92"/>
      <c r="P30" s="92"/>
      <c r="Q30" s="90"/>
    </row>
    <row r="31" spans="1:18" ht="13.6" thickBot="1" x14ac:dyDescent="0.25">
      <c r="B31" s="196" t="s">
        <v>4</v>
      </c>
      <c r="C31" s="188"/>
      <c r="D31" s="188"/>
      <c r="E31" s="188"/>
      <c r="F31" s="222">
        <f>F27-F6</f>
        <v>0.84106481482012896</v>
      </c>
      <c r="G31" s="222"/>
      <c r="H31" s="143" t="str">
        <f>IF(F31&lt;F68,TEXT(ABS(F31-F68),"-hh:mm:ss"),IF(F31&gt;F68,TEXT(F31-F68,"+hh:mm:ss"),"00:00:00"))</f>
        <v>-03:48:52</v>
      </c>
      <c r="I31" s="46"/>
      <c r="K31" s="170"/>
      <c r="L31" s="82" t="s">
        <v>253</v>
      </c>
      <c r="M31" s="92"/>
      <c r="N31" s="170"/>
      <c r="O31" s="92"/>
      <c r="P31" s="92"/>
      <c r="Q31" s="90"/>
    </row>
    <row r="32" spans="1:18" ht="13.6" thickBot="1" x14ac:dyDescent="0.25">
      <c r="K32" s="170"/>
      <c r="L32" s="285">
        <v>43810.607184594905</v>
      </c>
      <c r="M32" s="92"/>
      <c r="N32" s="170"/>
    </row>
    <row r="33" spans="1:17" ht="13.6" x14ac:dyDescent="0.2">
      <c r="B33" s="201" t="s">
        <v>5</v>
      </c>
      <c r="C33" s="118" t="s">
        <v>134</v>
      </c>
      <c r="D33" s="187"/>
      <c r="E33" s="187"/>
      <c r="F33" s="170"/>
      <c r="H33" s="170"/>
      <c r="I33" s="170"/>
      <c r="K33" s="170"/>
      <c r="L33" s="82"/>
      <c r="M33" s="92"/>
      <c r="N33" s="170"/>
    </row>
    <row r="34" spans="1:17" ht="14.3" thickBot="1" x14ac:dyDescent="0.25">
      <c r="B34" s="202" t="s">
        <v>6</v>
      </c>
      <c r="C34" s="119">
        <v>1811</v>
      </c>
      <c r="D34" s="187"/>
      <c r="E34" s="187"/>
      <c r="F34" s="170"/>
      <c r="H34" s="170"/>
      <c r="I34" s="170"/>
      <c r="K34" s="170"/>
      <c r="L34" s="82"/>
      <c r="M34" s="92"/>
      <c r="N34" s="170"/>
    </row>
    <row r="35" spans="1:17" x14ac:dyDescent="0.2">
      <c r="B35" s="41"/>
      <c r="C35" s="294" t="s">
        <v>2</v>
      </c>
      <c r="D35" s="294"/>
      <c r="E35" s="294"/>
      <c r="F35" s="294"/>
      <c r="G35" s="243"/>
      <c r="H35" s="42"/>
      <c r="I35" s="43"/>
      <c r="K35" s="170"/>
      <c r="L35" s="82" t="s">
        <v>255</v>
      </c>
      <c r="M35" s="92"/>
      <c r="N35" s="170"/>
    </row>
    <row r="36" spans="1:17" x14ac:dyDescent="0.2">
      <c r="B36" s="35"/>
      <c r="C36" s="75"/>
      <c r="D36" s="75"/>
      <c r="E36" s="75"/>
      <c r="F36" s="75"/>
      <c r="G36" s="75"/>
      <c r="H36" s="75"/>
      <c r="I36" s="33"/>
      <c r="K36" s="170"/>
      <c r="L36" s="286">
        <f>L28-L26+L32-L30</f>
        <v>0.268440810184984</v>
      </c>
      <c r="M36" s="92"/>
      <c r="N36" s="170"/>
    </row>
    <row r="37" spans="1:17" x14ac:dyDescent="0.2">
      <c r="B37" s="200" t="s">
        <v>1</v>
      </c>
      <c r="C37" s="109"/>
      <c r="D37" s="109"/>
      <c r="E37" s="109"/>
      <c r="F37" s="92">
        <f>MIN(C39:D54)</f>
        <v>43777</v>
      </c>
      <c r="G37" s="169"/>
      <c r="H37" s="198" t="s">
        <v>43</v>
      </c>
      <c r="I37" s="199" t="s">
        <v>44</v>
      </c>
      <c r="K37" s="170"/>
      <c r="L37" s="92"/>
      <c r="M37" s="92"/>
      <c r="N37" s="170"/>
    </row>
    <row r="38" spans="1:17" x14ac:dyDescent="0.2">
      <c r="B38" s="35"/>
      <c r="C38" s="36"/>
      <c r="D38" s="36"/>
      <c r="E38" s="36"/>
      <c r="F38" s="75"/>
      <c r="G38" s="75"/>
      <c r="H38" s="75"/>
      <c r="I38" s="33"/>
      <c r="K38" s="241"/>
      <c r="L38" s="92"/>
      <c r="M38" s="92"/>
      <c r="N38" s="170"/>
    </row>
    <row r="39" spans="1:17" x14ac:dyDescent="0.2">
      <c r="A39" s="32"/>
      <c r="B39" s="170" t="s">
        <v>11</v>
      </c>
      <c r="C39" s="92">
        <v>43777</v>
      </c>
      <c r="D39" s="92">
        <v>43777</v>
      </c>
      <c r="E39" s="170">
        <v>0</v>
      </c>
      <c r="F39" s="31">
        <f>E39/86400</f>
        <v>0</v>
      </c>
      <c r="G39" s="31"/>
      <c r="H39" s="136" t="s">
        <v>64</v>
      </c>
      <c r="I39" s="32"/>
      <c r="K39" s="240"/>
      <c r="L39" s="97"/>
      <c r="M39" s="97"/>
      <c r="N39" s="97"/>
      <c r="O39" s="92"/>
      <c r="P39" s="92"/>
      <c r="Q39" s="97"/>
    </row>
    <row r="40" spans="1:17" x14ac:dyDescent="0.2">
      <c r="A40" s="32"/>
      <c r="B40" s="170" t="s">
        <v>66</v>
      </c>
      <c r="C40" s="92">
        <v>43777</v>
      </c>
      <c r="D40" s="92">
        <v>43777</v>
      </c>
      <c r="E40" s="170">
        <v>32</v>
      </c>
      <c r="F40" s="31">
        <f t="shared" ref="F40:F62" si="3">E40/86400</f>
        <v>3.7037037037037035E-4</v>
      </c>
      <c r="G40" s="31"/>
      <c r="H40" s="136" t="s">
        <v>64</v>
      </c>
      <c r="I40" s="33"/>
      <c r="K40" s="97"/>
      <c r="L40" s="97"/>
      <c r="M40" s="97"/>
      <c r="N40" s="97"/>
      <c r="O40" s="92"/>
      <c r="P40" s="92"/>
      <c r="Q40" s="97"/>
    </row>
    <row r="41" spans="1:17" x14ac:dyDescent="0.2">
      <c r="A41" s="32"/>
      <c r="B41" s="170" t="s">
        <v>13</v>
      </c>
      <c r="C41" s="92">
        <v>43777</v>
      </c>
      <c r="D41" s="92">
        <v>43777</v>
      </c>
      <c r="E41" s="170">
        <v>506</v>
      </c>
      <c r="F41" s="31">
        <f t="shared" si="3"/>
        <v>5.8564814814814816E-3</v>
      </c>
      <c r="G41" s="31"/>
      <c r="H41" s="136" t="s">
        <v>64</v>
      </c>
      <c r="I41" s="33"/>
      <c r="K41" s="97"/>
      <c r="L41" s="97"/>
      <c r="M41" s="97"/>
      <c r="N41" s="97"/>
      <c r="O41" s="92"/>
      <c r="P41" s="92"/>
      <c r="Q41" s="97"/>
    </row>
    <row r="42" spans="1:17" x14ac:dyDescent="0.2">
      <c r="A42" s="32"/>
      <c r="B42" s="170" t="s">
        <v>111</v>
      </c>
      <c r="C42" s="92">
        <v>43777</v>
      </c>
      <c r="D42" s="92">
        <v>43777</v>
      </c>
      <c r="E42" s="170">
        <v>5</v>
      </c>
      <c r="F42" s="31">
        <f t="shared" si="3"/>
        <v>5.7870370370370373E-5</v>
      </c>
      <c r="G42" s="31"/>
      <c r="H42" s="136" t="s">
        <v>64</v>
      </c>
      <c r="I42" s="33"/>
      <c r="K42" s="97"/>
      <c r="L42" s="97"/>
      <c r="M42" s="97"/>
      <c r="N42" s="97"/>
      <c r="O42" s="92"/>
      <c r="P42" s="92"/>
      <c r="Q42" s="97"/>
    </row>
    <row r="43" spans="1:17" x14ac:dyDescent="0.2">
      <c r="A43" s="32"/>
      <c r="B43" s="170" t="s">
        <v>20</v>
      </c>
      <c r="C43" s="92">
        <v>43777</v>
      </c>
      <c r="D43" s="92">
        <v>43777</v>
      </c>
      <c r="E43" s="170">
        <v>0</v>
      </c>
      <c r="F43" s="31">
        <f t="shared" si="3"/>
        <v>0</v>
      </c>
      <c r="G43" s="31"/>
      <c r="H43" s="136" t="s">
        <v>64</v>
      </c>
      <c r="I43" s="33"/>
      <c r="J43" s="240"/>
      <c r="K43" s="97"/>
      <c r="L43" s="97"/>
      <c r="M43" s="97"/>
      <c r="N43" s="97"/>
      <c r="O43" s="92"/>
      <c r="P43" s="92"/>
      <c r="Q43" s="97"/>
    </row>
    <row r="44" spans="1:17" x14ac:dyDescent="0.2">
      <c r="A44" s="32"/>
      <c r="B44" s="170" t="s">
        <v>14</v>
      </c>
      <c r="C44" s="92">
        <v>43777</v>
      </c>
      <c r="D44" s="92">
        <v>43777</v>
      </c>
      <c r="E44" s="170">
        <v>1981</v>
      </c>
      <c r="F44" s="31">
        <f t="shared" si="3"/>
        <v>2.2928240740740742E-2</v>
      </c>
      <c r="G44" s="31"/>
      <c r="H44" s="136" t="s">
        <v>64</v>
      </c>
      <c r="I44" s="33"/>
      <c r="K44" s="97"/>
      <c r="L44" s="97"/>
      <c r="M44" s="97"/>
      <c r="N44" s="97"/>
      <c r="O44" s="92"/>
      <c r="P44" s="92"/>
      <c r="Q44" s="97"/>
    </row>
    <row r="45" spans="1:17" x14ac:dyDescent="0.2">
      <c r="A45" s="32"/>
      <c r="B45" s="170" t="s">
        <v>17</v>
      </c>
      <c r="C45" s="92">
        <v>43777</v>
      </c>
      <c r="D45" s="92">
        <v>43777</v>
      </c>
      <c r="E45" s="170">
        <v>159</v>
      </c>
      <c r="F45" s="31">
        <f t="shared" si="3"/>
        <v>1.8402777777777777E-3</v>
      </c>
      <c r="G45" s="31"/>
      <c r="H45" s="136" t="s">
        <v>64</v>
      </c>
      <c r="I45" s="34"/>
      <c r="K45" s="97"/>
      <c r="L45" s="97"/>
      <c r="M45" s="97"/>
      <c r="N45" s="97"/>
      <c r="O45" s="92"/>
      <c r="P45" s="92"/>
      <c r="Q45" s="97"/>
    </row>
    <row r="46" spans="1:17" x14ac:dyDescent="0.2">
      <c r="A46" s="32"/>
      <c r="B46" s="170" t="s">
        <v>101</v>
      </c>
      <c r="C46" s="92">
        <v>43777</v>
      </c>
      <c r="D46" s="92">
        <v>43777</v>
      </c>
      <c r="E46" s="170">
        <v>940</v>
      </c>
      <c r="F46" s="31">
        <f t="shared" si="3"/>
        <v>1.087962962962963E-2</v>
      </c>
      <c r="G46" s="31"/>
      <c r="H46" s="136" t="s">
        <v>64</v>
      </c>
      <c r="I46" s="33"/>
      <c r="K46" s="97"/>
      <c r="L46" s="97"/>
      <c r="M46" s="97"/>
      <c r="N46" s="97"/>
      <c r="O46" s="92"/>
      <c r="P46" s="92"/>
      <c r="Q46" s="97"/>
    </row>
    <row r="47" spans="1:17" x14ac:dyDescent="0.2">
      <c r="A47" s="32"/>
      <c r="B47" s="170" t="s">
        <v>102</v>
      </c>
      <c r="C47" s="92">
        <v>43777</v>
      </c>
      <c r="D47" s="92">
        <v>43777</v>
      </c>
      <c r="E47" s="170">
        <v>20</v>
      </c>
      <c r="F47" s="31">
        <f t="shared" si="3"/>
        <v>2.3148148148148149E-4</v>
      </c>
      <c r="G47" s="31"/>
      <c r="H47" s="136" t="s">
        <v>129</v>
      </c>
      <c r="I47" s="33"/>
      <c r="K47" s="97"/>
      <c r="L47" s="97"/>
      <c r="M47" s="97"/>
      <c r="N47" s="97"/>
      <c r="O47" s="92"/>
      <c r="P47" s="92"/>
      <c r="Q47" s="97"/>
    </row>
    <row r="48" spans="1:17" x14ac:dyDescent="0.2">
      <c r="A48" s="32"/>
      <c r="B48" s="170" t="s">
        <v>16</v>
      </c>
      <c r="C48" s="92">
        <v>43777</v>
      </c>
      <c r="D48" s="92">
        <v>43777</v>
      </c>
      <c r="E48" s="170">
        <v>560</v>
      </c>
      <c r="F48" s="31">
        <f t="shared" si="3"/>
        <v>6.4814814814814813E-3</v>
      </c>
      <c r="G48" s="31"/>
      <c r="H48" s="136" t="s">
        <v>130</v>
      </c>
      <c r="I48" s="33"/>
      <c r="K48" s="97"/>
      <c r="L48" s="97"/>
      <c r="M48" s="97"/>
      <c r="N48" s="97"/>
      <c r="O48" s="92"/>
      <c r="P48" s="92"/>
      <c r="Q48" s="97"/>
    </row>
    <row r="49" spans="1:17" x14ac:dyDescent="0.2">
      <c r="A49" s="32"/>
      <c r="B49" s="170" t="s">
        <v>11</v>
      </c>
      <c r="C49" s="92">
        <v>43777</v>
      </c>
      <c r="D49" s="92">
        <v>43777</v>
      </c>
      <c r="E49" s="170">
        <v>0</v>
      </c>
      <c r="F49" s="31">
        <f t="shared" si="3"/>
        <v>0</v>
      </c>
      <c r="G49" s="31"/>
      <c r="H49" s="136" t="s">
        <v>131</v>
      </c>
      <c r="I49" s="33"/>
      <c r="K49" s="97"/>
      <c r="L49" s="97"/>
      <c r="M49" s="97"/>
      <c r="N49" s="97"/>
      <c r="O49" s="92"/>
      <c r="P49" s="92"/>
      <c r="Q49" s="97"/>
    </row>
    <row r="50" spans="1:17" s="97" customFormat="1" x14ac:dyDescent="0.2">
      <c r="A50" s="32"/>
      <c r="B50" s="170" t="s">
        <v>16</v>
      </c>
      <c r="C50" s="92">
        <v>43777</v>
      </c>
      <c r="D50" s="92">
        <v>43777</v>
      </c>
      <c r="E50" s="170">
        <v>20</v>
      </c>
      <c r="F50" s="31">
        <f t="shared" si="3"/>
        <v>2.3148148148148149E-4</v>
      </c>
      <c r="G50" s="31"/>
      <c r="H50" s="136" t="s">
        <v>64</v>
      </c>
      <c r="I50" s="33"/>
      <c r="O50" s="92"/>
      <c r="P50" s="92"/>
    </row>
    <row r="51" spans="1:17" s="170" customFormat="1" x14ac:dyDescent="0.2">
      <c r="A51" s="32"/>
      <c r="B51" s="170" t="s">
        <v>11</v>
      </c>
      <c r="C51" s="92">
        <v>43777</v>
      </c>
      <c r="D51" s="92">
        <v>43777</v>
      </c>
      <c r="E51" s="170">
        <v>0</v>
      </c>
      <c r="F51" s="31">
        <f t="shared" si="3"/>
        <v>0</v>
      </c>
      <c r="G51" s="31"/>
      <c r="H51" s="136" t="s">
        <v>64</v>
      </c>
      <c r="I51" s="33"/>
      <c r="O51" s="92"/>
      <c r="P51" s="92"/>
    </row>
    <row r="52" spans="1:17" x14ac:dyDescent="0.2">
      <c r="A52" s="32"/>
      <c r="B52" s="170" t="s">
        <v>16</v>
      </c>
      <c r="C52" s="92">
        <v>43777</v>
      </c>
      <c r="D52" s="92">
        <v>43777</v>
      </c>
      <c r="E52" s="170">
        <v>20</v>
      </c>
      <c r="F52" s="31">
        <f t="shared" si="3"/>
        <v>2.3148148148148149E-4</v>
      </c>
      <c r="G52" s="31"/>
      <c r="H52" s="136" t="s">
        <v>64</v>
      </c>
      <c r="I52" s="33"/>
      <c r="K52" s="170"/>
      <c r="L52" s="170"/>
      <c r="M52" s="170"/>
      <c r="N52" s="170"/>
      <c r="O52" s="92"/>
      <c r="P52" s="92"/>
      <c r="Q52" s="97"/>
    </row>
    <row r="53" spans="1:17" x14ac:dyDescent="0.2">
      <c r="A53" s="32"/>
      <c r="B53" s="170" t="s">
        <v>11</v>
      </c>
      <c r="C53" s="109">
        <v>43781</v>
      </c>
      <c r="D53" s="109">
        <v>43781</v>
      </c>
      <c r="E53" s="171">
        <v>0</v>
      </c>
      <c r="F53" s="31">
        <f t="shared" si="3"/>
        <v>0</v>
      </c>
      <c r="G53" s="31"/>
      <c r="H53" s="136" t="s">
        <v>64</v>
      </c>
      <c r="I53" s="33"/>
      <c r="O53" s="92"/>
      <c r="P53" s="92"/>
      <c r="Q53" s="97"/>
    </row>
    <row r="54" spans="1:17" s="170" customFormat="1" x14ac:dyDescent="0.2">
      <c r="A54" s="32"/>
      <c r="B54" s="170" t="s">
        <v>16</v>
      </c>
      <c r="C54" s="109">
        <v>43781</v>
      </c>
      <c r="D54" s="109">
        <v>43781</v>
      </c>
      <c r="E54" s="171">
        <v>20</v>
      </c>
      <c r="F54" s="31">
        <f t="shared" si="3"/>
        <v>2.3148148148148149E-4</v>
      </c>
      <c r="G54" s="31"/>
      <c r="H54" s="136" t="s">
        <v>64</v>
      </c>
      <c r="I54" s="33"/>
      <c r="K54" s="30"/>
      <c r="L54" s="30"/>
      <c r="M54" s="30"/>
      <c r="N54" s="30"/>
      <c r="O54" s="92"/>
      <c r="P54" s="92"/>
    </row>
    <row r="55" spans="1:17" s="170" customFormat="1" x14ac:dyDescent="0.2">
      <c r="A55" s="32"/>
      <c r="B55" s="170" t="s">
        <v>11</v>
      </c>
      <c r="C55" s="109">
        <v>43781</v>
      </c>
      <c r="D55" s="109">
        <v>43781</v>
      </c>
      <c r="E55" s="171">
        <v>0</v>
      </c>
      <c r="F55" s="31">
        <f t="shared" si="3"/>
        <v>0</v>
      </c>
      <c r="G55" s="31"/>
      <c r="H55" s="136" t="s">
        <v>129</v>
      </c>
      <c r="I55" s="33"/>
      <c r="O55" s="92"/>
      <c r="P55" s="92"/>
    </row>
    <row r="56" spans="1:17" s="170" customFormat="1" x14ac:dyDescent="0.2">
      <c r="A56" s="32"/>
      <c r="B56" s="170" t="s">
        <v>16</v>
      </c>
      <c r="C56" s="109">
        <v>43781</v>
      </c>
      <c r="D56" s="109">
        <v>43781</v>
      </c>
      <c r="E56" s="171">
        <v>40</v>
      </c>
      <c r="F56" s="31">
        <f t="shared" si="3"/>
        <v>4.6296296296296298E-4</v>
      </c>
      <c r="G56" s="31"/>
      <c r="H56" s="136" t="s">
        <v>130</v>
      </c>
      <c r="I56" s="33"/>
      <c r="O56" s="92"/>
      <c r="P56" s="92"/>
    </row>
    <row r="57" spans="1:17" s="170" customFormat="1" x14ac:dyDescent="0.2">
      <c r="A57" s="32"/>
      <c r="B57" s="170" t="s">
        <v>12</v>
      </c>
      <c r="C57" s="109">
        <v>43781</v>
      </c>
      <c r="D57" s="109">
        <v>43781</v>
      </c>
      <c r="E57" s="171">
        <v>0</v>
      </c>
      <c r="F57" s="31">
        <f t="shared" si="3"/>
        <v>0</v>
      </c>
      <c r="G57" s="31"/>
      <c r="H57" s="136" t="s">
        <v>131</v>
      </c>
      <c r="I57" s="33"/>
      <c r="O57" s="92"/>
      <c r="P57" s="92"/>
    </row>
    <row r="58" spans="1:17" s="170" customFormat="1" x14ac:dyDescent="0.2">
      <c r="A58" s="32"/>
      <c r="B58" s="170" t="s">
        <v>65</v>
      </c>
      <c r="C58" s="109">
        <v>43781</v>
      </c>
      <c r="D58" s="109">
        <v>43781</v>
      </c>
      <c r="E58" s="171">
        <v>2</v>
      </c>
      <c r="F58" s="31">
        <f t="shared" si="3"/>
        <v>2.3148148148148147E-5</v>
      </c>
      <c r="G58" s="31"/>
      <c r="H58" s="136" t="s">
        <v>135</v>
      </c>
      <c r="I58" s="33"/>
      <c r="O58" s="92"/>
      <c r="P58" s="92"/>
    </row>
    <row r="59" spans="1:17" s="170" customFormat="1" x14ac:dyDescent="0.2">
      <c r="A59" s="32"/>
      <c r="B59" s="170" t="s">
        <v>15</v>
      </c>
      <c r="C59" s="109">
        <v>43781</v>
      </c>
      <c r="D59" s="109">
        <v>43781</v>
      </c>
      <c r="E59" s="171">
        <v>4</v>
      </c>
      <c r="F59" s="31">
        <f t="shared" si="3"/>
        <v>4.6296296296296294E-5</v>
      </c>
      <c r="G59" s="31"/>
      <c r="H59" s="136" t="s">
        <v>136</v>
      </c>
      <c r="I59" s="33"/>
      <c r="O59" s="92"/>
      <c r="P59" s="92"/>
    </row>
    <row r="60" spans="1:17" s="170" customFormat="1" x14ac:dyDescent="0.2">
      <c r="A60" s="32"/>
      <c r="B60" s="170" t="s">
        <v>18</v>
      </c>
      <c r="C60" s="109">
        <v>43781</v>
      </c>
      <c r="D60" s="109">
        <v>43781</v>
      </c>
      <c r="E60" s="171">
        <v>0</v>
      </c>
      <c r="F60" s="31">
        <f t="shared" si="3"/>
        <v>0</v>
      </c>
      <c r="G60" s="31"/>
      <c r="H60" s="136" t="s">
        <v>137</v>
      </c>
      <c r="I60" s="33"/>
      <c r="O60" s="92"/>
      <c r="P60" s="92"/>
    </row>
    <row r="61" spans="1:17" s="170" customFormat="1" x14ac:dyDescent="0.2">
      <c r="A61" s="32"/>
      <c r="B61" s="170" t="s">
        <v>99</v>
      </c>
      <c r="C61" s="109">
        <v>43781</v>
      </c>
      <c r="D61" s="109">
        <v>43781</v>
      </c>
      <c r="E61" s="171">
        <v>28</v>
      </c>
      <c r="F61" s="31">
        <f t="shared" si="3"/>
        <v>3.2407407407407406E-4</v>
      </c>
      <c r="G61" s="31"/>
      <c r="H61" s="136" t="s">
        <v>138</v>
      </c>
      <c r="I61" s="33"/>
      <c r="O61" s="92"/>
      <c r="P61" s="92"/>
    </row>
    <row r="62" spans="1:17" s="170" customFormat="1" x14ac:dyDescent="0.2">
      <c r="A62" s="32"/>
      <c r="B62" s="170" t="s">
        <v>100</v>
      </c>
      <c r="C62" s="109">
        <v>43781</v>
      </c>
      <c r="D62" s="109">
        <v>43781</v>
      </c>
      <c r="E62" s="171">
        <v>1</v>
      </c>
      <c r="F62" s="31">
        <f t="shared" si="3"/>
        <v>1.1574074074074073E-5</v>
      </c>
      <c r="G62" s="31"/>
      <c r="H62" s="136" t="s">
        <v>139</v>
      </c>
      <c r="I62" s="33"/>
      <c r="O62" s="92"/>
      <c r="P62" s="92"/>
    </row>
    <row r="63" spans="1:17" s="170" customFormat="1" x14ac:dyDescent="0.2">
      <c r="A63" s="32"/>
      <c r="B63" s="47"/>
      <c r="C63" s="109"/>
      <c r="D63" s="109"/>
      <c r="E63" s="171"/>
      <c r="F63" s="31"/>
      <c r="G63" s="31"/>
      <c r="H63" s="75"/>
      <c r="I63" s="33"/>
      <c r="O63" s="92"/>
      <c r="P63" s="92"/>
    </row>
    <row r="64" spans="1:17" s="170" customFormat="1" x14ac:dyDescent="0.2">
      <c r="A64" s="32"/>
      <c r="B64" s="200" t="s">
        <v>0</v>
      </c>
      <c r="C64" s="171"/>
      <c r="D64" s="171"/>
      <c r="E64" s="171"/>
      <c r="F64" s="109">
        <f>MAX(C39:D54)</f>
        <v>43781</v>
      </c>
      <c r="G64" s="168"/>
      <c r="H64" s="75"/>
      <c r="I64" s="33"/>
      <c r="O64" s="92"/>
      <c r="P64" s="92"/>
    </row>
    <row r="65" spans="1:16" x14ac:dyDescent="0.2">
      <c r="A65" s="32"/>
      <c r="B65" s="194"/>
      <c r="C65" s="39"/>
      <c r="D65" s="39"/>
      <c r="E65" s="39"/>
      <c r="F65" s="4"/>
      <c r="G65" s="4"/>
      <c r="H65" s="40"/>
      <c r="I65" s="33"/>
    </row>
    <row r="66" spans="1:16" x14ac:dyDescent="0.2">
      <c r="A66" s="32"/>
      <c r="B66" s="194" t="s">
        <v>2</v>
      </c>
      <c r="C66" s="171"/>
      <c r="D66" s="171"/>
      <c r="E66" s="171"/>
      <c r="F66" s="31">
        <f>SUM(F39:F54)</f>
        <v>4.9340277777777768E-2</v>
      </c>
      <c r="G66" s="31"/>
      <c r="H66" s="136" t="s">
        <v>64</v>
      </c>
      <c r="I66" s="33"/>
      <c r="O66" s="37"/>
      <c r="P66" s="37"/>
    </row>
    <row r="67" spans="1:16" x14ac:dyDescent="0.2">
      <c r="A67" s="32"/>
      <c r="B67" s="195" t="s">
        <v>41</v>
      </c>
      <c r="C67" s="171"/>
      <c r="D67" s="171"/>
      <c r="E67" s="171"/>
      <c r="F67" s="251">
        <f>IF((F68-F66)&lt;0,0,F68-F66)</f>
        <v>3.9506597222222224</v>
      </c>
      <c r="G67" s="31"/>
      <c r="H67" s="40"/>
      <c r="I67" s="33"/>
      <c r="O67" s="37"/>
      <c r="P67" s="37"/>
    </row>
    <row r="68" spans="1:16" ht="13.6" thickBot="1" x14ac:dyDescent="0.25">
      <c r="A68" s="32"/>
      <c r="B68" s="196" t="s">
        <v>4</v>
      </c>
      <c r="C68" s="188"/>
      <c r="D68" s="188"/>
      <c r="E68" s="188"/>
      <c r="F68" s="222">
        <f>F64-F37</f>
        <v>4</v>
      </c>
      <c r="G68" s="222"/>
      <c r="H68" s="145" t="s">
        <v>64</v>
      </c>
      <c r="I68" s="46"/>
    </row>
    <row r="69" spans="1:16" x14ac:dyDescent="0.2">
      <c r="A69" s="38"/>
      <c r="B69" s="171"/>
      <c r="C69" s="170"/>
      <c r="G69" s="30"/>
    </row>
    <row r="70" spans="1:16" x14ac:dyDescent="0.2">
      <c r="A70" s="38"/>
      <c r="B70" s="171"/>
      <c r="C70" s="170"/>
      <c r="G70" s="30"/>
    </row>
    <row r="71" spans="1:16" x14ac:dyDescent="0.2">
      <c r="A71" s="38"/>
      <c r="B71" s="38"/>
      <c r="D71" s="30"/>
      <c r="E71" s="30"/>
      <c r="G71" s="30"/>
    </row>
    <row r="72" spans="1:16" x14ac:dyDescent="0.2">
      <c r="A72" s="38"/>
      <c r="B72" s="38"/>
      <c r="D72" s="30"/>
      <c r="E72" s="30"/>
      <c r="G72" s="30"/>
    </row>
    <row r="73" spans="1:16" x14ac:dyDescent="0.2">
      <c r="A73" s="38"/>
      <c r="B73" s="38"/>
      <c r="D73" s="30"/>
      <c r="E73" s="30"/>
      <c r="G73" s="30"/>
    </row>
    <row r="74" spans="1:16" x14ac:dyDescent="0.2">
      <c r="A74" s="38"/>
      <c r="B74" s="38"/>
      <c r="D74" s="30"/>
      <c r="E74" s="30"/>
      <c r="G74" s="30"/>
    </row>
    <row r="83" spans="1:7" x14ac:dyDescent="0.2">
      <c r="A83" s="38"/>
      <c r="B83" s="38"/>
      <c r="D83" s="30"/>
      <c r="E83" s="30"/>
      <c r="G83" s="30"/>
    </row>
    <row r="84" spans="1:7" x14ac:dyDescent="0.2">
      <c r="A84" s="38"/>
      <c r="B84" s="38"/>
      <c r="D84" s="30"/>
      <c r="E84" s="30"/>
      <c r="G84" s="30"/>
    </row>
    <row r="85" spans="1:7" x14ac:dyDescent="0.2">
      <c r="B85" s="38"/>
      <c r="D85" s="30"/>
      <c r="E85" s="30"/>
      <c r="G85" s="30"/>
    </row>
  </sheetData>
  <mergeCells count="2">
    <mergeCell ref="C35:F35"/>
    <mergeCell ref="C4:F4"/>
  </mergeCells>
  <conditionalFormatting sqref="H29:H31 H8:H25">
    <cfRule type="containsText" dxfId="63" priority="3" operator="containsText" text="00:00:00">
      <formula>NOT(ISERROR(SEARCH("00:00:00",H8)))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623E04B-2CFD-4D82-A3E8-0B76714E98F1}">
            <xm:f>NOT(ISERROR(SEARCH("-",H8)))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174AB09D-10E4-4BD0-99E6-E07B3DE9F313}">
            <xm:f>NOT(ISERROR(SEARCH("+",H8)))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H29:H31 H8:H25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K292"/>
  <sheetViews>
    <sheetView showGridLines="0" workbookViewId="0">
      <pane ySplit="2" topLeftCell="A12" activePane="bottomLeft" state="frozen"/>
      <selection activeCell="D21" sqref="D21"/>
      <selection pane="bottomLeft" activeCell="D24" sqref="D24"/>
    </sheetView>
  </sheetViews>
  <sheetFormatPr baseColWidth="10" defaultColWidth="11.375" defaultRowHeight="14.95" customHeight="1" x14ac:dyDescent="0.2"/>
  <cols>
    <col min="1" max="1" width="29.625" style="12" bestFit="1" customWidth="1"/>
    <col min="2" max="2" width="22.625" style="12" bestFit="1" customWidth="1"/>
    <col min="3" max="3" width="13.375" style="12" bestFit="1" customWidth="1"/>
    <col min="4" max="4" width="26.125" style="12" bestFit="1" customWidth="1"/>
    <col min="5" max="5" width="22.875" style="12" bestFit="1" customWidth="1"/>
    <col min="6" max="6" width="21.375" style="12" bestFit="1" customWidth="1"/>
    <col min="7" max="7" width="12.625" style="12" bestFit="1" customWidth="1"/>
    <col min="8" max="8" width="11.375" style="12"/>
    <col min="9" max="9" width="12.125" style="12" bestFit="1" customWidth="1"/>
    <col min="10" max="16384" width="11.375" style="12"/>
  </cols>
  <sheetData>
    <row r="1" spans="1:11" ht="12.9" x14ac:dyDescent="0.2">
      <c r="A1" s="88" t="str">
        <f>SUBSTITUTE("SELECT NOM_GENERATION, DATE_DEMANDE, STATUT, DATE_DEBUT_DATA, DATE_FIN_DATA, OUTIL_EDITION FROM GX.SUIVI_DEMANDES WHERE ID_CYCLE=NUM_CYCLE order by id_seq;","NUM_CYCLE",'Durée des étapes CMC'!C3)</f>
        <v>SELECT NOM_GENERATION, DATE_DEMANDE, STATUT, DATE_DEBUT_DATA, DATE_FIN_DATA, OUTIL_EDITION FROM GX.SUIVI_DEMANDES WHERE ID_CYCLE=1811 order by id_seq;</v>
      </c>
      <c r="B1" s="167"/>
      <c r="C1" s="167"/>
      <c r="D1" s="167"/>
      <c r="E1" s="167"/>
      <c r="F1" s="167"/>
      <c r="G1" s="167"/>
    </row>
    <row r="2" spans="1:11" ht="14.95" customHeight="1" thickBot="1" x14ac:dyDescent="0.25">
      <c r="A2" s="51" t="s">
        <v>10</v>
      </c>
      <c r="B2" s="52" t="s">
        <v>118</v>
      </c>
      <c r="C2" s="52" t="s">
        <v>9</v>
      </c>
      <c r="D2" s="52" t="s">
        <v>8</v>
      </c>
      <c r="E2" s="52" t="s">
        <v>119</v>
      </c>
      <c r="F2" s="51" t="s">
        <v>7</v>
      </c>
      <c r="G2" s="236" t="s">
        <v>120</v>
      </c>
      <c r="J2" s="183"/>
    </row>
    <row r="3" spans="1:11" ht="14.95" customHeight="1" thickBot="1" x14ac:dyDescent="0.3">
      <c r="A3" s="63" t="s">
        <v>189</v>
      </c>
      <c r="B3" s="64">
        <v>43809.648865740739</v>
      </c>
      <c r="C3" s="63">
        <v>27</v>
      </c>
      <c r="D3" s="64">
        <v>43809.648865740739</v>
      </c>
      <c r="E3" s="64">
        <v>43809.676388888889</v>
      </c>
      <c r="F3" s="63" t="s">
        <v>21</v>
      </c>
      <c r="G3" s="50">
        <f t="shared" ref="G3:G66" si="0">IF(C3=27,E3-D3,"")</f>
        <v>2.7523148150066845E-2</v>
      </c>
      <c r="I3" s="148" t="s">
        <v>52</v>
      </c>
      <c r="J3" s="148" t="s">
        <v>97</v>
      </c>
    </row>
    <row r="4" spans="1:11" ht="14.95" customHeight="1" thickBot="1" x14ac:dyDescent="0.3">
      <c r="A4" s="63" t="s">
        <v>190</v>
      </c>
      <c r="B4" s="64">
        <v>43809.648865740739</v>
      </c>
      <c r="C4" s="63">
        <v>27</v>
      </c>
      <c r="D4" s="64">
        <v>43809.648865740739</v>
      </c>
      <c r="E4" s="64">
        <v>43809.64916666667</v>
      </c>
      <c r="F4" s="63" t="s">
        <v>191</v>
      </c>
      <c r="G4" s="50">
        <f t="shared" si="0"/>
        <v>3.0092593078734353E-4</v>
      </c>
      <c r="I4" s="147">
        <f>SUM(G:G)</f>
        <v>0.16556712962483289</v>
      </c>
      <c r="J4" s="147">
        <f>MAX(E:E)-MIN(D:D)</f>
        <v>1.3241550925959018</v>
      </c>
      <c r="K4" s="230"/>
    </row>
    <row r="5" spans="1:11" ht="14.95" customHeight="1" x14ac:dyDescent="0.25">
      <c r="A5" s="63" t="s">
        <v>192</v>
      </c>
      <c r="B5" s="64">
        <v>43809.648865740739</v>
      </c>
      <c r="C5" s="63">
        <v>27</v>
      </c>
      <c r="D5" s="64">
        <v>43809.648865740739</v>
      </c>
      <c r="E5" s="64">
        <v>43809.676388888889</v>
      </c>
      <c r="F5" s="63" t="s">
        <v>191</v>
      </c>
      <c r="G5" s="50">
        <f t="shared" si="0"/>
        <v>2.7523148150066845E-2</v>
      </c>
      <c r="I5" s="289"/>
    </row>
    <row r="6" spans="1:11" ht="14.95" customHeight="1" x14ac:dyDescent="0.25">
      <c r="A6" s="63" t="s">
        <v>193</v>
      </c>
      <c r="B6" s="64">
        <v>43809.648865740739</v>
      </c>
      <c r="C6" s="63">
        <v>27</v>
      </c>
      <c r="D6" s="64">
        <v>43809.648865740739</v>
      </c>
      <c r="E6" s="64">
        <v>43809.649953703702</v>
      </c>
      <c r="F6" s="63" t="s">
        <v>191</v>
      </c>
      <c r="G6" s="50">
        <f t="shared" si="0"/>
        <v>1.0879629626288079E-3</v>
      </c>
    </row>
    <row r="7" spans="1:11" ht="14.95" customHeight="1" x14ac:dyDescent="0.25">
      <c r="A7" s="63" t="s">
        <v>194</v>
      </c>
      <c r="B7" s="64">
        <v>43809.648865740739</v>
      </c>
      <c r="C7" s="63">
        <v>27</v>
      </c>
      <c r="D7" s="64">
        <v>43809.648865740739</v>
      </c>
      <c r="E7" s="64">
        <v>43809.690694444442</v>
      </c>
      <c r="F7" s="63" t="s">
        <v>191</v>
      </c>
      <c r="G7" s="50">
        <f t="shared" si="0"/>
        <v>4.1828703702776693E-2</v>
      </c>
    </row>
    <row r="8" spans="1:11" ht="14.95" customHeight="1" x14ac:dyDescent="0.25">
      <c r="A8" s="63" t="s">
        <v>195</v>
      </c>
      <c r="B8" s="64">
        <v>43809.648865740739</v>
      </c>
      <c r="C8" s="63">
        <v>27</v>
      </c>
      <c r="D8" s="64">
        <v>43809.648865740739</v>
      </c>
      <c r="E8" s="64">
        <v>43809.652037037034</v>
      </c>
      <c r="F8" s="63" t="s">
        <v>191</v>
      </c>
      <c r="G8" s="50">
        <f t="shared" si="0"/>
        <v>3.1712962954770774E-3</v>
      </c>
    </row>
    <row r="9" spans="1:11" ht="14.95" customHeight="1" x14ac:dyDescent="0.25">
      <c r="A9" s="63" t="s">
        <v>196</v>
      </c>
      <c r="B9" s="64">
        <v>43809.648877314816</v>
      </c>
      <c r="C9" s="63">
        <v>27</v>
      </c>
      <c r="D9" s="64">
        <v>43809.648877314816</v>
      </c>
      <c r="E9" s="64">
        <v>43809.648888888885</v>
      </c>
      <c r="F9" s="63" t="s">
        <v>197</v>
      </c>
      <c r="G9" s="50">
        <f t="shared" si="0"/>
        <v>1.1574069503694773E-5</v>
      </c>
    </row>
    <row r="10" spans="1:11" ht="14.95" customHeight="1" x14ac:dyDescent="0.25">
      <c r="A10" s="63" t="s">
        <v>198</v>
      </c>
      <c r="B10" s="64">
        <v>43809.648877314816</v>
      </c>
      <c r="C10" s="63">
        <v>27</v>
      </c>
      <c r="D10" s="64">
        <v>43809.648877314816</v>
      </c>
      <c r="E10" s="64">
        <v>43809.649155092593</v>
      </c>
      <c r="F10" s="63" t="s">
        <v>197</v>
      </c>
      <c r="G10" s="50">
        <f t="shared" si="0"/>
        <v>2.7777777722803876E-4</v>
      </c>
    </row>
    <row r="11" spans="1:11" ht="14.95" customHeight="1" x14ac:dyDescent="0.25">
      <c r="A11" s="63" t="s">
        <v>199</v>
      </c>
      <c r="B11" s="64">
        <v>43809.648877314816</v>
      </c>
      <c r="C11" s="63">
        <v>27</v>
      </c>
      <c r="D11" s="64">
        <v>43809.648877314816</v>
      </c>
      <c r="E11" s="64">
        <v>43809.648888888885</v>
      </c>
      <c r="F11" s="63" t="s">
        <v>197</v>
      </c>
      <c r="G11" s="50">
        <f t="shared" si="0"/>
        <v>1.1574069503694773E-5</v>
      </c>
    </row>
    <row r="12" spans="1:11" ht="14.95" customHeight="1" x14ac:dyDescent="0.25">
      <c r="A12" s="63" t="s">
        <v>200</v>
      </c>
      <c r="B12" s="64">
        <v>43809.648877314816</v>
      </c>
      <c r="C12" s="63">
        <v>27</v>
      </c>
      <c r="D12" s="64">
        <v>43809.648877314816</v>
      </c>
      <c r="E12" s="64">
        <v>43809.648877314816</v>
      </c>
      <c r="F12" s="63" t="s">
        <v>197</v>
      </c>
      <c r="G12" s="50">
        <f t="shared" si="0"/>
        <v>0</v>
      </c>
    </row>
    <row r="13" spans="1:11" ht="14.95" customHeight="1" x14ac:dyDescent="0.25">
      <c r="A13" s="63" t="s">
        <v>201</v>
      </c>
      <c r="B13" s="64">
        <v>43809.648877314816</v>
      </c>
      <c r="C13" s="63">
        <v>27</v>
      </c>
      <c r="D13" s="64">
        <v>43809.648877314816</v>
      </c>
      <c r="E13" s="64">
        <v>43809.648888888885</v>
      </c>
      <c r="F13" s="63" t="s">
        <v>197</v>
      </c>
      <c r="G13" s="50">
        <f t="shared" si="0"/>
        <v>1.1574069503694773E-5</v>
      </c>
    </row>
    <row r="14" spans="1:11" ht="14.95" customHeight="1" x14ac:dyDescent="0.25">
      <c r="A14" s="63" t="s">
        <v>202</v>
      </c>
      <c r="B14" s="64">
        <v>43809.648877314816</v>
      </c>
      <c r="C14" s="63">
        <v>27</v>
      </c>
      <c r="D14" s="64">
        <v>43809.648877314816</v>
      </c>
      <c r="E14" s="64">
        <v>43809.649317129632</v>
      </c>
      <c r="F14" s="63" t="s">
        <v>197</v>
      </c>
      <c r="G14" s="50">
        <f t="shared" si="0"/>
        <v>4.398148157633841E-4</v>
      </c>
    </row>
    <row r="15" spans="1:11" ht="14.95" customHeight="1" x14ac:dyDescent="0.25">
      <c r="A15" s="63" t="s">
        <v>203</v>
      </c>
      <c r="B15" s="64">
        <v>43809.648877314816</v>
      </c>
      <c r="C15" s="63">
        <v>27</v>
      </c>
      <c r="D15" s="64">
        <v>43809.648877314816</v>
      </c>
      <c r="E15" s="64">
        <v>43809.648923611108</v>
      </c>
      <c r="F15" s="63" t="s">
        <v>197</v>
      </c>
      <c r="G15" s="50">
        <f t="shared" si="0"/>
        <v>4.6296292566694319E-5</v>
      </c>
    </row>
    <row r="16" spans="1:11" ht="14.95" customHeight="1" x14ac:dyDescent="0.25">
      <c r="A16" s="63" t="s">
        <v>204</v>
      </c>
      <c r="B16" s="64">
        <v>43809.648877314816</v>
      </c>
      <c r="C16" s="63">
        <v>27</v>
      </c>
      <c r="D16" s="64">
        <v>43809.648877314816</v>
      </c>
      <c r="E16" s="64">
        <v>43809.648877314816</v>
      </c>
      <c r="F16" s="63" t="s">
        <v>197</v>
      </c>
      <c r="G16" s="50">
        <f t="shared" si="0"/>
        <v>0</v>
      </c>
    </row>
    <row r="17" spans="1:7" ht="14.95" customHeight="1" x14ac:dyDescent="0.25">
      <c r="A17" s="63" t="s">
        <v>205</v>
      </c>
      <c r="B17" s="64">
        <v>43809.648877314816</v>
      </c>
      <c r="C17" s="63">
        <v>27</v>
      </c>
      <c r="D17" s="64">
        <v>43809.648877314816</v>
      </c>
      <c r="E17" s="64">
        <v>43809.649363425924</v>
      </c>
      <c r="F17" s="63" t="s">
        <v>21</v>
      </c>
      <c r="G17" s="50">
        <f t="shared" si="0"/>
        <v>4.8611110833007842E-4</v>
      </c>
    </row>
    <row r="18" spans="1:7" ht="14.95" customHeight="1" x14ac:dyDescent="0.25">
      <c r="A18" s="63" t="s">
        <v>206</v>
      </c>
      <c r="B18" s="64">
        <v>43809.648877314816</v>
      </c>
      <c r="C18" s="63">
        <v>27</v>
      </c>
      <c r="D18" s="64">
        <v>43809.648877314816</v>
      </c>
      <c r="E18" s="64">
        <v>43809.649351851855</v>
      </c>
      <c r="F18" s="63" t="s">
        <v>21</v>
      </c>
      <c r="G18" s="50">
        <f t="shared" si="0"/>
        <v>4.7453703882638365E-4</v>
      </c>
    </row>
    <row r="19" spans="1:7" ht="14.95" customHeight="1" x14ac:dyDescent="0.25">
      <c r="A19" s="63" t="s">
        <v>207</v>
      </c>
      <c r="B19" s="64">
        <v>43809.648877314816</v>
      </c>
      <c r="C19" s="63">
        <v>27</v>
      </c>
      <c r="D19" s="64">
        <v>43809.648877314816</v>
      </c>
      <c r="E19" s="64">
        <v>43809.649351851855</v>
      </c>
      <c r="F19" s="63" t="s">
        <v>21</v>
      </c>
      <c r="G19" s="50">
        <f t="shared" si="0"/>
        <v>4.7453703882638365E-4</v>
      </c>
    </row>
    <row r="20" spans="1:7" ht="14.95" customHeight="1" x14ac:dyDescent="0.25">
      <c r="A20" s="63" t="s">
        <v>208</v>
      </c>
      <c r="B20" s="64">
        <v>43809.648877314816</v>
      </c>
      <c r="C20" s="63">
        <v>27</v>
      </c>
      <c r="D20" s="64">
        <v>43809.648888888885</v>
      </c>
      <c r="E20" s="64">
        <v>43809.649363425924</v>
      </c>
      <c r="F20" s="63" t="s">
        <v>21</v>
      </c>
      <c r="G20" s="50">
        <f t="shared" si="0"/>
        <v>4.7453703882638365E-4</v>
      </c>
    </row>
    <row r="21" spans="1:7" ht="14.95" customHeight="1" x14ac:dyDescent="0.25">
      <c r="A21" s="63" t="s">
        <v>209</v>
      </c>
      <c r="B21" s="64">
        <v>43809.648877314816</v>
      </c>
      <c r="C21" s="63">
        <v>27</v>
      </c>
      <c r="D21" s="64">
        <v>43809.649386574078</v>
      </c>
      <c r="E21" s="64">
        <v>43809.674490740741</v>
      </c>
      <c r="F21" s="63" t="s">
        <v>21</v>
      </c>
      <c r="G21" s="50">
        <f t="shared" si="0"/>
        <v>2.5104166663368233E-2</v>
      </c>
    </row>
    <row r="22" spans="1:7" ht="14.95" customHeight="1" x14ac:dyDescent="0.25">
      <c r="A22" s="63" t="s">
        <v>210</v>
      </c>
      <c r="B22" s="64">
        <v>43809.648877314816</v>
      </c>
      <c r="C22" s="63">
        <v>27</v>
      </c>
      <c r="D22" s="64">
        <v>43809.648888888885</v>
      </c>
      <c r="E22" s="64">
        <v>43809.652962962966</v>
      </c>
      <c r="F22" s="63" t="s">
        <v>21</v>
      </c>
      <c r="G22" s="50">
        <f t="shared" si="0"/>
        <v>4.0740740805631503E-3</v>
      </c>
    </row>
    <row r="23" spans="1:7" ht="14.95" customHeight="1" x14ac:dyDescent="0.25">
      <c r="A23" s="63" t="s">
        <v>211</v>
      </c>
      <c r="B23" s="64">
        <v>43809.648877314816</v>
      </c>
      <c r="C23" s="63">
        <v>27</v>
      </c>
      <c r="D23" s="64">
        <v>43809.649212962962</v>
      </c>
      <c r="E23" s="64">
        <v>43809.649375000001</v>
      </c>
      <c r="F23" s="63" t="s">
        <v>21</v>
      </c>
      <c r="G23" s="50">
        <f t="shared" si="0"/>
        <v>1.6203703853534535E-4</v>
      </c>
    </row>
    <row r="24" spans="1:7" ht="14.95" customHeight="1" x14ac:dyDescent="0.25">
      <c r="A24" s="63" t="s">
        <v>212</v>
      </c>
      <c r="B24" s="64">
        <v>43809.648877314816</v>
      </c>
      <c r="C24" s="63">
        <v>27</v>
      </c>
      <c r="D24" s="64">
        <v>43809.649386574078</v>
      </c>
      <c r="E24" s="64">
        <v>43809.649525462963</v>
      </c>
      <c r="F24" s="63" t="s">
        <v>21</v>
      </c>
      <c r="G24" s="50">
        <f t="shared" si="0"/>
        <v>1.3888888497604057E-4</v>
      </c>
    </row>
    <row r="25" spans="1:7" ht="14.95" customHeight="1" x14ac:dyDescent="0.25">
      <c r="A25" s="63" t="s">
        <v>213</v>
      </c>
      <c r="B25" s="64">
        <v>43809.648888888885</v>
      </c>
      <c r="C25" s="63">
        <v>27</v>
      </c>
      <c r="D25" s="64">
        <v>43809.649386574078</v>
      </c>
      <c r="E25" s="64">
        <v>43809.65761574074</v>
      </c>
      <c r="F25" s="63" t="s">
        <v>21</v>
      </c>
      <c r="G25" s="50">
        <f t="shared" si="0"/>
        <v>8.2291666622040793E-3</v>
      </c>
    </row>
    <row r="26" spans="1:7" ht="14.95" customHeight="1" x14ac:dyDescent="0.25">
      <c r="A26" s="63" t="s">
        <v>214</v>
      </c>
      <c r="B26" s="64">
        <v>43809.648888888885</v>
      </c>
      <c r="C26" s="63">
        <v>27</v>
      </c>
      <c r="D26" s="64">
        <v>43809.649398148147</v>
      </c>
      <c r="E26" s="64">
        <v>43809.649502314816</v>
      </c>
      <c r="F26" s="63" t="s">
        <v>21</v>
      </c>
      <c r="G26" s="50">
        <f t="shared" si="0"/>
        <v>1.0416666918899864E-4</v>
      </c>
    </row>
    <row r="27" spans="1:7" ht="14.95" customHeight="1" x14ac:dyDescent="0.25">
      <c r="A27" s="63" t="s">
        <v>215</v>
      </c>
      <c r="B27" s="64">
        <v>43809.648888888885</v>
      </c>
      <c r="C27" s="63">
        <v>27</v>
      </c>
      <c r="D27" s="64">
        <v>43809.649398148147</v>
      </c>
      <c r="E27" s="64">
        <v>43809.649548611109</v>
      </c>
      <c r="F27" s="63" t="s">
        <v>21</v>
      </c>
      <c r="G27" s="50">
        <f t="shared" si="0"/>
        <v>1.5046296175569296E-4</v>
      </c>
    </row>
    <row r="28" spans="1:7" ht="14.95" customHeight="1" x14ac:dyDescent="0.25">
      <c r="A28" s="63" t="s">
        <v>216</v>
      </c>
      <c r="B28" s="64">
        <v>43809.648888888885</v>
      </c>
      <c r="C28" s="63">
        <v>26</v>
      </c>
      <c r="D28" s="64">
        <v>43809.685810185183</v>
      </c>
      <c r="E28" s="64">
        <v>43809.723009259258</v>
      </c>
      <c r="F28" s="63" t="s">
        <v>21</v>
      </c>
      <c r="G28" s="50" t="str">
        <f t="shared" si="0"/>
        <v/>
      </c>
    </row>
    <row r="29" spans="1:7" ht="14.95" customHeight="1" x14ac:dyDescent="0.25">
      <c r="A29" s="63" t="s">
        <v>217</v>
      </c>
      <c r="B29" s="64">
        <v>43809.648888888885</v>
      </c>
      <c r="C29" s="63">
        <v>1</v>
      </c>
      <c r="D29" s="64">
        <v>43809.723020833335</v>
      </c>
      <c r="E29" s="64">
        <v>43810.973020833335</v>
      </c>
      <c r="F29" s="63" t="s">
        <v>21</v>
      </c>
      <c r="G29" s="50" t="str">
        <f>IF(C29=27,E29-D29,"")</f>
        <v/>
      </c>
    </row>
    <row r="30" spans="1:7" ht="14.95" customHeight="1" x14ac:dyDescent="0.25">
      <c r="A30" s="63" t="s">
        <v>218</v>
      </c>
      <c r="B30" s="64">
        <v>43809.648888888885</v>
      </c>
      <c r="C30" s="63">
        <v>27</v>
      </c>
      <c r="D30" s="64">
        <v>43809.649560185186</v>
      </c>
      <c r="E30" s="64">
        <v>43809.649664351855</v>
      </c>
      <c r="F30" s="63" t="s">
        <v>21</v>
      </c>
      <c r="G30" s="50">
        <f t="shared" si="0"/>
        <v>1.0416666918899864E-4</v>
      </c>
    </row>
    <row r="31" spans="1:7" ht="14.95" customHeight="1" x14ac:dyDescent="0.25">
      <c r="A31" s="63" t="s">
        <v>219</v>
      </c>
      <c r="B31" s="64">
        <v>43809.648888888885</v>
      </c>
      <c r="C31" s="63">
        <v>27</v>
      </c>
      <c r="D31" s="64">
        <v>43809.649675925924</v>
      </c>
      <c r="E31" s="64">
        <v>43809.64984953704</v>
      </c>
      <c r="F31" s="63" t="s">
        <v>21</v>
      </c>
      <c r="G31" s="50">
        <f t="shared" si="0"/>
        <v>1.7361111531499773E-4</v>
      </c>
    </row>
    <row r="32" spans="1:7" ht="14.95" customHeight="1" x14ac:dyDescent="0.25">
      <c r="A32" s="63" t="s">
        <v>220</v>
      </c>
      <c r="B32" s="64">
        <v>43809.648888888885</v>
      </c>
      <c r="C32" s="63">
        <v>27</v>
      </c>
      <c r="D32" s="64">
        <v>43809.64984953704</v>
      </c>
      <c r="E32" s="64">
        <v>43809.650173611109</v>
      </c>
      <c r="F32" s="63" t="s">
        <v>21</v>
      </c>
      <c r="G32" s="50">
        <f t="shared" si="0"/>
        <v>3.2407406979473308E-4</v>
      </c>
    </row>
    <row r="33" spans="1:7" ht="14.95" customHeight="1" x14ac:dyDescent="0.25">
      <c r="A33" s="63" t="s">
        <v>221</v>
      </c>
      <c r="B33" s="64">
        <v>43809.648888888885</v>
      </c>
      <c r="C33" s="63">
        <v>27</v>
      </c>
      <c r="D33" s="64">
        <v>43809.649965277778</v>
      </c>
      <c r="E33" s="64">
        <v>43809.65011574074</v>
      </c>
      <c r="F33" s="63" t="s">
        <v>21</v>
      </c>
      <c r="G33" s="50">
        <f t="shared" si="0"/>
        <v>1.5046296175569296E-4</v>
      </c>
    </row>
    <row r="34" spans="1:7" ht="14.95" customHeight="1" x14ac:dyDescent="0.25">
      <c r="A34" s="63" t="s">
        <v>222</v>
      </c>
      <c r="B34" s="64">
        <v>43809.648888888885</v>
      </c>
      <c r="C34" s="63">
        <v>27</v>
      </c>
      <c r="D34" s="64">
        <v>43809.650138888886</v>
      </c>
      <c r="E34" s="64">
        <v>43809.650208333333</v>
      </c>
      <c r="F34" s="63" t="s">
        <v>21</v>
      </c>
      <c r="G34" s="50">
        <f t="shared" si="0"/>
        <v>6.9444446125999093E-5</v>
      </c>
    </row>
    <row r="35" spans="1:7" ht="14.95" customHeight="1" x14ac:dyDescent="0.25">
      <c r="A35" s="63" t="s">
        <v>223</v>
      </c>
      <c r="B35" s="64">
        <v>43809.648888888885</v>
      </c>
      <c r="C35" s="63">
        <v>27</v>
      </c>
      <c r="D35" s="64">
        <v>43809.650196759256</v>
      </c>
      <c r="E35" s="64">
        <v>43809.650266203702</v>
      </c>
      <c r="F35" s="63" t="s">
        <v>21</v>
      </c>
      <c r="G35" s="50">
        <f t="shared" si="0"/>
        <v>6.9444446125999093E-5</v>
      </c>
    </row>
    <row r="36" spans="1:7" ht="14.95" customHeight="1" x14ac:dyDescent="0.25">
      <c r="A36" s="63" t="s">
        <v>224</v>
      </c>
      <c r="B36" s="64">
        <v>43809.648888888885</v>
      </c>
      <c r="C36" s="63">
        <v>27</v>
      </c>
      <c r="D36" s="64">
        <v>43809.650254629632</v>
      </c>
      <c r="E36" s="64">
        <v>43809.65047453704</v>
      </c>
      <c r="F36" s="63" t="s">
        <v>21</v>
      </c>
      <c r="G36" s="50">
        <f t="shared" si="0"/>
        <v>2.1990740788169205E-4</v>
      </c>
    </row>
    <row r="37" spans="1:7" ht="14.95" customHeight="1" x14ac:dyDescent="0.25">
      <c r="A37" s="63" t="s">
        <v>225</v>
      </c>
      <c r="B37" s="64">
        <v>43809.648888888885</v>
      </c>
      <c r="C37" s="63">
        <v>27</v>
      </c>
      <c r="D37" s="64">
        <v>43809.650312500002</v>
      </c>
      <c r="E37" s="64">
        <v>43809.650717592594</v>
      </c>
      <c r="F37" s="63" t="s">
        <v>21</v>
      </c>
      <c r="G37" s="50">
        <f t="shared" si="0"/>
        <v>4.0509259270038456E-4</v>
      </c>
    </row>
    <row r="38" spans="1:7" ht="14.95" customHeight="1" x14ac:dyDescent="0.25">
      <c r="A38" s="63" t="s">
        <v>226</v>
      </c>
      <c r="B38" s="64">
        <v>43809.648888888885</v>
      </c>
      <c r="C38" s="63">
        <v>27</v>
      </c>
      <c r="D38" s="64">
        <v>43809.65048611111</v>
      </c>
      <c r="E38" s="64">
        <v>43809.670474537037</v>
      </c>
      <c r="F38" s="63" t="s">
        <v>21</v>
      </c>
      <c r="G38" s="50">
        <f t="shared" si="0"/>
        <v>1.9988425927294884E-2</v>
      </c>
    </row>
    <row r="39" spans="1:7" ht="14.95" customHeight="1" x14ac:dyDescent="0.25">
      <c r="A39" s="63" t="s">
        <v>227</v>
      </c>
      <c r="B39" s="64">
        <v>43809.648888888885</v>
      </c>
      <c r="C39" s="63">
        <v>27</v>
      </c>
      <c r="D39" s="64">
        <v>43809.650717592594</v>
      </c>
      <c r="E39" s="64">
        <v>43809.651250000003</v>
      </c>
      <c r="F39" s="63" t="s">
        <v>21</v>
      </c>
      <c r="G39" s="50">
        <f t="shared" si="0"/>
        <v>5.3240740817273036E-4</v>
      </c>
    </row>
    <row r="40" spans="1:7" ht="14.95" customHeight="1" x14ac:dyDescent="0.25">
      <c r="A40" s="63" t="s">
        <v>228</v>
      </c>
      <c r="B40" s="64">
        <v>43809.648888888885</v>
      </c>
      <c r="C40" s="63">
        <v>27</v>
      </c>
      <c r="D40" s="64">
        <v>43809.651296296295</v>
      </c>
      <c r="E40" s="64">
        <v>43809.651365740741</v>
      </c>
      <c r="F40" s="63" t="s">
        <v>21</v>
      </c>
      <c r="G40" s="50">
        <f t="shared" si="0"/>
        <v>6.9444446125999093E-5</v>
      </c>
    </row>
    <row r="41" spans="1:7" ht="14.95" customHeight="1" x14ac:dyDescent="0.25">
      <c r="A41" s="63" t="s">
        <v>229</v>
      </c>
      <c r="B41" s="64">
        <v>43809.648888888885</v>
      </c>
      <c r="C41" s="63">
        <v>27</v>
      </c>
      <c r="D41" s="64">
        <v>43809.651412037034</v>
      </c>
      <c r="E41" s="64">
        <v>43809.651504629626</v>
      </c>
      <c r="F41" s="63" t="s">
        <v>21</v>
      </c>
      <c r="G41" s="50">
        <f t="shared" si="0"/>
        <v>9.2592592409346253E-5</v>
      </c>
    </row>
    <row r="42" spans="1:7" ht="14.95" customHeight="1" x14ac:dyDescent="0.25">
      <c r="A42" s="63" t="s">
        <v>230</v>
      </c>
      <c r="B42" s="64">
        <v>43809.648888888885</v>
      </c>
      <c r="C42" s="63">
        <v>27</v>
      </c>
      <c r="D42" s="64">
        <v>43809.65152777778</v>
      </c>
      <c r="E42" s="64">
        <v>43809.651678240742</v>
      </c>
      <c r="F42" s="63" t="s">
        <v>21</v>
      </c>
      <c r="G42" s="50">
        <f t="shared" si="0"/>
        <v>1.5046296175569296E-4</v>
      </c>
    </row>
    <row r="43" spans="1:7" ht="14.95" customHeight="1" x14ac:dyDescent="0.25">
      <c r="A43" s="63" t="s">
        <v>231</v>
      </c>
      <c r="B43" s="64">
        <v>43809.648888888885</v>
      </c>
      <c r="C43" s="63">
        <v>27</v>
      </c>
      <c r="D43" s="64">
        <v>43809.651701388888</v>
      </c>
      <c r="E43" s="64">
        <v>43809.651817129627</v>
      </c>
      <c r="F43" s="63" t="s">
        <v>21</v>
      </c>
      <c r="G43" s="50">
        <f t="shared" si="0"/>
        <v>1.1574073869269341E-4</v>
      </c>
    </row>
    <row r="44" spans="1:7" ht="14.95" customHeight="1" x14ac:dyDescent="0.25">
      <c r="A44" s="63" t="s">
        <v>232</v>
      </c>
      <c r="B44" s="64">
        <v>43809.648888888885</v>
      </c>
      <c r="C44" s="63">
        <v>27</v>
      </c>
      <c r="D44" s="64">
        <v>43809.651817129627</v>
      </c>
      <c r="E44" s="64">
        <v>43809.652048611111</v>
      </c>
      <c r="F44" s="63" t="s">
        <v>21</v>
      </c>
      <c r="G44" s="50">
        <f t="shared" si="0"/>
        <v>2.3148148466134444E-4</v>
      </c>
    </row>
    <row r="45" spans="1:7" ht="14.95" customHeight="1" x14ac:dyDescent="0.25">
      <c r="A45" s="63" t="s">
        <v>233</v>
      </c>
      <c r="B45" s="64">
        <v>43809.648888888885</v>
      </c>
      <c r="C45" s="63">
        <v>27</v>
      </c>
      <c r="D45" s="64">
        <v>43809.652048611111</v>
      </c>
      <c r="E45" s="64">
        <v>43809.652418981481</v>
      </c>
      <c r="F45" s="63" t="s">
        <v>21</v>
      </c>
      <c r="G45" s="50">
        <f t="shared" si="0"/>
        <v>3.7037036963738501E-4</v>
      </c>
    </row>
    <row r="46" spans="1:7" ht="14.95" customHeight="1" x14ac:dyDescent="0.25">
      <c r="A46" s="272" t="s">
        <v>234</v>
      </c>
      <c r="B46" s="64">
        <v>43809.648888888885</v>
      </c>
      <c r="C46" s="63">
        <v>27</v>
      </c>
      <c r="D46" s="64">
        <v>43809.652048611111</v>
      </c>
      <c r="E46" s="64">
        <v>43809.652442129627</v>
      </c>
      <c r="F46" s="63" t="s">
        <v>21</v>
      </c>
      <c r="G46" s="50">
        <f t="shared" si="0"/>
        <v>3.9351851592073217E-4</v>
      </c>
    </row>
    <row r="47" spans="1:7" ht="14.95" customHeight="1" x14ac:dyDescent="0.25">
      <c r="A47" s="63" t="s">
        <v>216</v>
      </c>
      <c r="B47" s="64">
        <v>43810.404004629629</v>
      </c>
      <c r="C47" s="63">
        <v>6</v>
      </c>
      <c r="D47" s="64">
        <v>43810.404004629629</v>
      </c>
      <c r="E47" s="64">
        <v>43810.456238425926</v>
      </c>
      <c r="F47" s="63" t="s">
        <v>21</v>
      </c>
      <c r="G47" s="50" t="str">
        <f t="shared" si="0"/>
        <v/>
      </c>
    </row>
    <row r="48" spans="1:7" ht="14.95" customHeight="1" x14ac:dyDescent="0.25">
      <c r="A48" s="63" t="s">
        <v>217</v>
      </c>
      <c r="B48" s="64">
        <v>43810.404004629629</v>
      </c>
      <c r="C48" s="63">
        <v>6</v>
      </c>
      <c r="D48" s="64">
        <v>43810.404004629629</v>
      </c>
      <c r="E48" s="64">
        <v>43810.456238425926</v>
      </c>
      <c r="F48" s="63" t="s">
        <v>21</v>
      </c>
      <c r="G48" s="50" t="str">
        <f>IF(C48=27,E48-D48,"")</f>
        <v/>
      </c>
    </row>
    <row r="49" spans="1:7" ht="14.95" customHeight="1" x14ac:dyDescent="0.25">
      <c r="A49" s="63"/>
      <c r="B49" s="64"/>
      <c r="C49" s="63"/>
      <c r="D49" s="64"/>
      <c r="E49" s="64"/>
      <c r="F49" s="63"/>
      <c r="G49" s="50" t="str">
        <f t="shared" si="0"/>
        <v/>
      </c>
    </row>
    <row r="50" spans="1:7" ht="14.95" customHeight="1" x14ac:dyDescent="0.25">
      <c r="A50" s="63"/>
      <c r="B50" s="64"/>
      <c r="C50" s="63"/>
      <c r="D50" s="64"/>
      <c r="E50" s="64"/>
      <c r="F50" s="63"/>
      <c r="G50" s="50" t="str">
        <f t="shared" si="0"/>
        <v/>
      </c>
    </row>
    <row r="51" spans="1:7" ht="14.95" customHeight="1" x14ac:dyDescent="0.25">
      <c r="A51" s="63"/>
      <c r="B51" s="64"/>
      <c r="C51" s="63"/>
      <c r="D51" s="64"/>
      <c r="E51" s="64"/>
      <c r="F51" s="63"/>
      <c r="G51" s="50" t="str">
        <f t="shared" si="0"/>
        <v/>
      </c>
    </row>
    <row r="52" spans="1:7" ht="14.95" customHeight="1" x14ac:dyDescent="0.25">
      <c r="A52" s="63"/>
      <c r="B52" s="64"/>
      <c r="C52" s="63"/>
      <c r="D52" s="64"/>
      <c r="E52" s="64"/>
      <c r="F52" s="63"/>
      <c r="G52" s="50" t="str">
        <f t="shared" si="0"/>
        <v/>
      </c>
    </row>
    <row r="53" spans="1:7" ht="14.95" customHeight="1" x14ac:dyDescent="0.25">
      <c r="A53" s="63"/>
      <c r="B53" s="64"/>
      <c r="C53" s="63"/>
      <c r="D53" s="64"/>
      <c r="E53" s="64"/>
      <c r="F53" s="63"/>
      <c r="G53" s="50" t="str">
        <f t="shared" si="0"/>
        <v/>
      </c>
    </row>
    <row r="54" spans="1:7" ht="14.95" customHeight="1" x14ac:dyDescent="0.25">
      <c r="A54" s="63"/>
      <c r="B54" s="64"/>
      <c r="C54" s="63"/>
      <c r="D54" s="64"/>
      <c r="E54" s="64"/>
      <c r="F54" s="63"/>
      <c r="G54" s="50" t="str">
        <f t="shared" si="0"/>
        <v/>
      </c>
    </row>
    <row r="55" spans="1:7" ht="14.95" customHeight="1" x14ac:dyDescent="0.25">
      <c r="A55" s="63"/>
      <c r="B55" s="64"/>
      <c r="C55" s="63"/>
      <c r="D55" s="64"/>
      <c r="E55" s="64"/>
      <c r="F55" s="63"/>
      <c r="G55" s="50" t="str">
        <f t="shared" si="0"/>
        <v/>
      </c>
    </row>
    <row r="56" spans="1:7" ht="14.95" customHeight="1" x14ac:dyDescent="0.25">
      <c r="A56" s="63"/>
      <c r="B56" s="64"/>
      <c r="C56" s="63"/>
      <c r="D56" s="64"/>
      <c r="E56" s="64"/>
      <c r="F56" s="63"/>
      <c r="G56" s="50" t="str">
        <f t="shared" si="0"/>
        <v/>
      </c>
    </row>
    <row r="57" spans="1:7" ht="14.95" customHeight="1" x14ac:dyDescent="0.25">
      <c r="A57" s="63"/>
      <c r="B57" s="64"/>
      <c r="C57" s="63"/>
      <c r="D57" s="64"/>
      <c r="E57" s="64"/>
      <c r="F57" s="63"/>
      <c r="G57" s="50" t="str">
        <f t="shared" si="0"/>
        <v/>
      </c>
    </row>
    <row r="58" spans="1:7" ht="14.95" customHeight="1" x14ac:dyDescent="0.25">
      <c r="A58" s="63"/>
      <c r="B58" s="64"/>
      <c r="C58" s="63"/>
      <c r="D58" s="64"/>
      <c r="E58" s="64"/>
      <c r="F58" s="63"/>
      <c r="G58" s="50" t="str">
        <f t="shared" si="0"/>
        <v/>
      </c>
    </row>
    <row r="59" spans="1:7" ht="14.95" customHeight="1" x14ac:dyDescent="0.25">
      <c r="A59" s="63"/>
      <c r="B59" s="64"/>
      <c r="C59" s="63"/>
      <c r="D59" s="64"/>
      <c r="E59" s="64"/>
      <c r="F59" s="63"/>
      <c r="G59" s="50" t="str">
        <f>IF(C59=27,E59-D59,"")</f>
        <v/>
      </c>
    </row>
    <row r="60" spans="1:7" ht="14.95" customHeight="1" x14ac:dyDescent="0.25">
      <c r="A60" s="63"/>
      <c r="B60" s="64"/>
      <c r="C60" s="63"/>
      <c r="D60" s="64"/>
      <c r="E60" s="64"/>
      <c r="F60" s="63"/>
      <c r="G60" s="50"/>
    </row>
    <row r="61" spans="1:7" ht="14.95" customHeight="1" x14ac:dyDescent="0.25">
      <c r="A61" s="63"/>
      <c r="B61" s="64"/>
      <c r="C61" s="63"/>
      <c r="D61" s="64"/>
      <c r="E61" s="64"/>
      <c r="F61" s="63"/>
      <c r="G61" s="50" t="str">
        <f t="shared" si="0"/>
        <v/>
      </c>
    </row>
    <row r="62" spans="1:7" ht="14.95" customHeight="1" x14ac:dyDescent="0.25">
      <c r="A62" s="63"/>
      <c r="B62" s="64"/>
      <c r="C62" s="63"/>
      <c r="D62" s="64"/>
      <c r="E62" s="64"/>
      <c r="F62" s="63"/>
      <c r="G62" s="50" t="str">
        <f t="shared" si="0"/>
        <v/>
      </c>
    </row>
    <row r="63" spans="1:7" ht="14.95" customHeight="1" x14ac:dyDescent="0.25">
      <c r="A63" s="63"/>
      <c r="B63" s="64"/>
      <c r="C63" s="63"/>
      <c r="D63" s="64"/>
      <c r="E63" s="64"/>
      <c r="F63" s="63"/>
      <c r="G63" s="50" t="str">
        <f t="shared" si="0"/>
        <v/>
      </c>
    </row>
    <row r="64" spans="1:7" ht="14.95" customHeight="1" x14ac:dyDescent="0.25">
      <c r="A64" s="63"/>
      <c r="B64" s="64"/>
      <c r="C64" s="63"/>
      <c r="D64" s="64"/>
      <c r="E64" s="64"/>
      <c r="F64" s="63"/>
      <c r="G64" s="50" t="str">
        <f t="shared" si="0"/>
        <v/>
      </c>
    </row>
    <row r="65" spans="1:9" ht="14.95" customHeight="1" x14ac:dyDescent="0.25">
      <c r="A65" s="63"/>
      <c r="B65" s="64"/>
      <c r="C65" s="63"/>
      <c r="D65" s="64"/>
      <c r="E65" s="64"/>
      <c r="F65" s="63"/>
      <c r="G65" s="50" t="str">
        <f t="shared" si="0"/>
        <v/>
      </c>
    </row>
    <row r="66" spans="1:9" ht="14.95" customHeight="1" x14ac:dyDescent="0.25">
      <c r="A66" s="63"/>
      <c r="B66" s="64"/>
      <c r="C66" s="63"/>
      <c r="D66" s="64"/>
      <c r="E66" s="64"/>
      <c r="F66" s="63"/>
      <c r="G66" s="50" t="str">
        <f t="shared" si="0"/>
        <v/>
      </c>
    </row>
    <row r="67" spans="1:9" ht="14.95" customHeight="1" x14ac:dyDescent="0.25">
      <c r="A67" s="63"/>
      <c r="B67" s="64"/>
      <c r="C67" s="63"/>
      <c r="D67" s="64"/>
      <c r="E67" s="64"/>
      <c r="F67" s="63"/>
      <c r="G67" s="50" t="str">
        <f t="shared" ref="G67:G130" si="1">IF(C67=27,E67-D67,"")</f>
        <v/>
      </c>
    </row>
    <row r="68" spans="1:9" ht="14.95" customHeight="1" x14ac:dyDescent="0.25">
      <c r="A68" s="63"/>
      <c r="B68" s="64"/>
      <c r="C68" s="63"/>
      <c r="D68" s="64"/>
      <c r="E68" s="64"/>
      <c r="F68" s="63"/>
      <c r="G68" s="50" t="str">
        <f t="shared" si="1"/>
        <v/>
      </c>
    </row>
    <row r="69" spans="1:9" ht="14.95" customHeight="1" x14ac:dyDescent="0.25">
      <c r="A69" s="63"/>
      <c r="B69" s="64"/>
      <c r="C69" s="63"/>
      <c r="D69" s="64"/>
      <c r="E69" s="64"/>
      <c r="F69" s="63"/>
      <c r="G69" s="50" t="str">
        <f t="shared" si="1"/>
        <v/>
      </c>
      <c r="I69" s="13"/>
    </row>
    <row r="70" spans="1:9" ht="14.95" customHeight="1" x14ac:dyDescent="0.25">
      <c r="A70" s="63"/>
      <c r="B70" s="64"/>
      <c r="C70" s="63"/>
      <c r="D70" s="64"/>
      <c r="E70" s="64"/>
      <c r="F70" s="63"/>
      <c r="G70" s="50" t="str">
        <f t="shared" si="1"/>
        <v/>
      </c>
    </row>
    <row r="71" spans="1:9" ht="14.95" customHeight="1" x14ac:dyDescent="0.25">
      <c r="A71" s="63"/>
      <c r="B71" s="64"/>
      <c r="C71" s="63"/>
      <c r="D71" s="64"/>
      <c r="E71" s="64"/>
      <c r="F71" s="63"/>
      <c r="G71" s="50" t="str">
        <f t="shared" si="1"/>
        <v/>
      </c>
    </row>
    <row r="72" spans="1:9" ht="14.95" customHeight="1" x14ac:dyDescent="0.25">
      <c r="A72" s="63"/>
      <c r="B72" s="64"/>
      <c r="C72" s="63"/>
      <c r="D72" s="64"/>
      <c r="E72" s="64"/>
      <c r="F72" s="63"/>
      <c r="G72" s="50" t="str">
        <f t="shared" si="1"/>
        <v/>
      </c>
      <c r="I72" s="13"/>
    </row>
    <row r="73" spans="1:9" ht="14.95" customHeight="1" x14ac:dyDescent="0.25">
      <c r="A73" s="63"/>
      <c r="B73" s="64"/>
      <c r="C73" s="63"/>
      <c r="D73" s="64"/>
      <c r="E73" s="64"/>
      <c r="F73" s="63"/>
      <c r="G73" s="50" t="str">
        <f t="shared" si="1"/>
        <v/>
      </c>
    </row>
    <row r="74" spans="1:9" ht="14.95" customHeight="1" x14ac:dyDescent="0.25">
      <c r="A74" s="63"/>
      <c r="B74" s="64"/>
      <c r="C74" s="63"/>
      <c r="D74" s="64"/>
      <c r="E74" s="64"/>
      <c r="F74" s="63"/>
      <c r="G74" s="50" t="str">
        <f t="shared" si="1"/>
        <v/>
      </c>
    </row>
    <row r="75" spans="1:9" ht="14.95" customHeight="1" x14ac:dyDescent="0.25">
      <c r="A75" s="63"/>
      <c r="B75" s="64"/>
      <c r="C75" s="63"/>
      <c r="D75" s="64"/>
      <c r="E75" s="64"/>
      <c r="F75" s="63"/>
      <c r="G75" s="50" t="str">
        <f t="shared" si="1"/>
        <v/>
      </c>
    </row>
    <row r="76" spans="1:9" ht="14.95" customHeight="1" x14ac:dyDescent="0.25">
      <c r="A76" s="63"/>
      <c r="B76" s="64"/>
      <c r="C76" s="63"/>
      <c r="D76" s="64"/>
      <c r="E76" s="64"/>
      <c r="F76" s="63"/>
      <c r="G76" s="50" t="str">
        <f t="shared" si="1"/>
        <v/>
      </c>
    </row>
    <row r="77" spans="1:9" ht="14.95" customHeight="1" x14ac:dyDescent="0.25">
      <c r="A77" s="63"/>
      <c r="B77" s="64"/>
      <c r="C77" s="63"/>
      <c r="D77" s="64"/>
      <c r="E77" s="64"/>
      <c r="F77" s="63"/>
      <c r="G77" s="50" t="str">
        <f t="shared" si="1"/>
        <v/>
      </c>
    </row>
    <row r="78" spans="1:9" ht="14.95" customHeight="1" x14ac:dyDescent="0.25">
      <c r="A78" s="63"/>
      <c r="B78" s="64"/>
      <c r="C78" s="63"/>
      <c r="D78" s="64"/>
      <c r="E78" s="64"/>
      <c r="F78" s="63"/>
      <c r="G78" s="50" t="str">
        <f t="shared" si="1"/>
        <v/>
      </c>
    </row>
    <row r="79" spans="1:9" ht="14.95" customHeight="1" x14ac:dyDescent="0.25">
      <c r="A79" s="63"/>
      <c r="B79" s="64"/>
      <c r="C79" s="63"/>
      <c r="D79" s="64"/>
      <c r="E79" s="64"/>
      <c r="F79" s="63"/>
      <c r="G79" s="50" t="str">
        <f t="shared" si="1"/>
        <v/>
      </c>
    </row>
    <row r="80" spans="1:9" ht="14.95" customHeight="1" x14ac:dyDescent="0.25">
      <c r="A80" s="63"/>
      <c r="B80" s="64"/>
      <c r="C80" s="63"/>
      <c r="D80" s="64"/>
      <c r="E80" s="64"/>
      <c r="F80" s="63"/>
      <c r="G80" s="50" t="str">
        <f t="shared" si="1"/>
        <v/>
      </c>
    </row>
    <row r="81" spans="1:7" ht="14.95" customHeight="1" x14ac:dyDescent="0.25">
      <c r="A81" s="63"/>
      <c r="B81" s="64"/>
      <c r="C81" s="63"/>
      <c r="D81" s="64"/>
      <c r="E81" s="64"/>
      <c r="F81" s="63"/>
      <c r="G81" s="50" t="str">
        <f t="shared" si="1"/>
        <v/>
      </c>
    </row>
    <row r="82" spans="1:7" ht="14.95" customHeight="1" x14ac:dyDescent="0.25">
      <c r="A82" s="63"/>
      <c r="B82" s="64"/>
      <c r="C82" s="63"/>
      <c r="D82" s="64"/>
      <c r="E82" s="64"/>
      <c r="F82" s="63"/>
      <c r="G82" s="50" t="str">
        <f t="shared" si="1"/>
        <v/>
      </c>
    </row>
    <row r="83" spans="1:7" ht="14.95" customHeight="1" x14ac:dyDescent="0.25">
      <c r="A83" s="63"/>
      <c r="B83" s="64"/>
      <c r="C83" s="63"/>
      <c r="D83" s="64"/>
      <c r="E83" s="64"/>
      <c r="F83" s="63"/>
      <c r="G83" s="50" t="str">
        <f t="shared" si="1"/>
        <v/>
      </c>
    </row>
    <row r="84" spans="1:7" ht="14.95" customHeight="1" x14ac:dyDescent="0.25">
      <c r="A84" s="63"/>
      <c r="B84" s="64"/>
      <c r="C84" s="63"/>
      <c r="D84" s="64"/>
      <c r="E84" s="64"/>
      <c r="F84" s="63"/>
      <c r="G84" s="50" t="str">
        <f t="shared" si="1"/>
        <v/>
      </c>
    </row>
    <row r="85" spans="1:7" ht="14.95" customHeight="1" x14ac:dyDescent="0.25">
      <c r="A85" s="63"/>
      <c r="B85" s="64"/>
      <c r="C85" s="63"/>
      <c r="D85" s="64"/>
      <c r="E85" s="64"/>
      <c r="F85" s="63"/>
      <c r="G85" s="50" t="str">
        <f t="shared" si="1"/>
        <v/>
      </c>
    </row>
    <row r="86" spans="1:7" ht="14.95" customHeight="1" x14ac:dyDescent="0.25">
      <c r="A86" s="63"/>
      <c r="B86" s="64"/>
      <c r="C86" s="63"/>
      <c r="D86" s="64"/>
      <c r="E86" s="64"/>
      <c r="F86" s="63"/>
      <c r="G86" s="50" t="str">
        <f t="shared" si="1"/>
        <v/>
      </c>
    </row>
    <row r="87" spans="1:7" ht="14.95" customHeight="1" x14ac:dyDescent="0.25">
      <c r="A87" s="63"/>
      <c r="B87" s="64"/>
      <c r="C87" s="63"/>
      <c r="D87" s="64"/>
      <c r="E87" s="64"/>
      <c r="F87" s="63"/>
      <c r="G87" s="50" t="str">
        <f t="shared" si="1"/>
        <v/>
      </c>
    </row>
    <row r="88" spans="1:7" ht="14.95" customHeight="1" x14ac:dyDescent="0.25">
      <c r="A88" s="63"/>
      <c r="B88" s="64"/>
      <c r="C88" s="63"/>
      <c r="D88" s="64"/>
      <c r="E88" s="64"/>
      <c r="F88" s="63"/>
      <c r="G88" s="50" t="str">
        <f t="shared" si="1"/>
        <v/>
      </c>
    </row>
    <row r="89" spans="1:7" ht="14.95" customHeight="1" x14ac:dyDescent="0.25">
      <c r="A89" s="63"/>
      <c r="B89" s="64"/>
      <c r="C89" s="63"/>
      <c r="D89" s="64"/>
      <c r="E89" s="64"/>
      <c r="F89" s="63"/>
      <c r="G89" s="50" t="str">
        <f t="shared" si="1"/>
        <v/>
      </c>
    </row>
    <row r="90" spans="1:7" ht="14.95" customHeight="1" x14ac:dyDescent="0.25">
      <c r="A90" s="63"/>
      <c r="B90" s="64"/>
      <c r="C90" s="63"/>
      <c r="D90" s="64"/>
      <c r="E90" s="64"/>
      <c r="F90" s="63"/>
      <c r="G90" s="50" t="str">
        <f t="shared" si="1"/>
        <v/>
      </c>
    </row>
    <row r="91" spans="1:7" ht="14.95" customHeight="1" x14ac:dyDescent="0.25">
      <c r="A91" s="63"/>
      <c r="B91" s="64"/>
      <c r="C91" s="63"/>
      <c r="D91" s="64"/>
      <c r="E91" s="64"/>
      <c r="F91" s="63"/>
      <c r="G91" s="50" t="str">
        <f t="shared" si="1"/>
        <v/>
      </c>
    </row>
    <row r="92" spans="1:7" ht="14.95" customHeight="1" x14ac:dyDescent="0.25">
      <c r="A92" s="63"/>
      <c r="B92" s="64"/>
      <c r="C92" s="63"/>
      <c r="D92" s="64"/>
      <c r="E92" s="64"/>
      <c r="F92" s="63"/>
      <c r="G92" s="50" t="str">
        <f t="shared" si="1"/>
        <v/>
      </c>
    </row>
    <row r="93" spans="1:7" ht="14.95" customHeight="1" x14ac:dyDescent="0.25">
      <c r="A93" s="63"/>
      <c r="B93" s="64"/>
      <c r="C93" s="63"/>
      <c r="D93" s="64"/>
      <c r="E93" s="64"/>
      <c r="F93" s="63"/>
      <c r="G93" s="50" t="str">
        <f t="shared" si="1"/>
        <v/>
      </c>
    </row>
    <row r="94" spans="1:7" ht="14.95" customHeight="1" x14ac:dyDescent="0.25">
      <c r="A94" s="63"/>
      <c r="B94" s="64"/>
      <c r="C94" s="63"/>
      <c r="D94" s="64"/>
      <c r="E94" s="64"/>
      <c r="F94" s="63"/>
      <c r="G94" s="50" t="str">
        <f t="shared" si="1"/>
        <v/>
      </c>
    </row>
    <row r="95" spans="1:7" ht="14.95" customHeight="1" x14ac:dyDescent="0.25">
      <c r="A95" s="63"/>
      <c r="B95" s="64"/>
      <c r="C95" s="63"/>
      <c r="D95" s="64"/>
      <c r="E95" s="64"/>
      <c r="F95" s="63"/>
      <c r="G95" s="50" t="str">
        <f t="shared" si="1"/>
        <v/>
      </c>
    </row>
    <row r="96" spans="1:7" ht="14.95" customHeight="1" x14ac:dyDescent="0.25">
      <c r="A96" s="63"/>
      <c r="B96" s="64"/>
      <c r="C96" s="63"/>
      <c r="D96" s="64"/>
      <c r="E96" s="64"/>
      <c r="F96" s="63"/>
      <c r="G96" s="50" t="str">
        <f t="shared" si="1"/>
        <v/>
      </c>
    </row>
    <row r="97" spans="1:7" ht="14.95" customHeight="1" x14ac:dyDescent="0.25">
      <c r="A97" s="63"/>
      <c r="B97" s="64"/>
      <c r="C97" s="63"/>
      <c r="D97" s="64"/>
      <c r="E97" s="64"/>
      <c r="F97" s="63"/>
      <c r="G97" s="50" t="str">
        <f t="shared" si="1"/>
        <v/>
      </c>
    </row>
    <row r="98" spans="1:7" ht="14.95" customHeight="1" x14ac:dyDescent="0.25">
      <c r="A98" s="63"/>
      <c r="B98" s="64"/>
      <c r="C98" s="63"/>
      <c r="D98" s="64"/>
      <c r="E98" s="64"/>
      <c r="F98" s="63"/>
      <c r="G98" s="50" t="str">
        <f t="shared" si="1"/>
        <v/>
      </c>
    </row>
    <row r="99" spans="1:7" ht="14.95" customHeight="1" x14ac:dyDescent="0.25">
      <c r="A99" s="63"/>
      <c r="B99" s="64"/>
      <c r="C99" s="63"/>
      <c r="D99" s="64"/>
      <c r="E99" s="64"/>
      <c r="F99" s="63"/>
      <c r="G99" s="50" t="str">
        <f t="shared" si="1"/>
        <v/>
      </c>
    </row>
    <row r="100" spans="1:7" ht="14.95" customHeight="1" x14ac:dyDescent="0.25">
      <c r="A100" s="63"/>
      <c r="B100" s="64"/>
      <c r="C100" s="63"/>
      <c r="D100" s="64"/>
      <c r="E100" s="64"/>
      <c r="F100" s="63"/>
      <c r="G100" s="50" t="str">
        <f t="shared" si="1"/>
        <v/>
      </c>
    </row>
    <row r="101" spans="1:7" ht="14.95" customHeight="1" x14ac:dyDescent="0.25">
      <c r="A101" s="63"/>
      <c r="B101" s="64"/>
      <c r="C101" s="63"/>
      <c r="D101" s="64"/>
      <c r="E101" s="64"/>
      <c r="F101" s="63"/>
      <c r="G101" s="50" t="str">
        <f t="shared" si="1"/>
        <v/>
      </c>
    </row>
    <row r="102" spans="1:7" ht="14.95" customHeight="1" x14ac:dyDescent="0.25">
      <c r="A102" s="63"/>
      <c r="B102" s="64"/>
      <c r="C102" s="63"/>
      <c r="D102" s="64"/>
      <c r="E102" s="64"/>
      <c r="F102" s="63"/>
      <c r="G102" s="50" t="str">
        <f t="shared" si="1"/>
        <v/>
      </c>
    </row>
    <row r="103" spans="1:7" ht="14.95" customHeight="1" x14ac:dyDescent="0.25">
      <c r="A103" s="63"/>
      <c r="B103" s="64"/>
      <c r="C103" s="63"/>
      <c r="D103" s="64"/>
      <c r="E103" s="64"/>
      <c r="F103" s="63"/>
      <c r="G103" s="50" t="str">
        <f t="shared" si="1"/>
        <v/>
      </c>
    </row>
    <row r="104" spans="1:7" ht="14.95" customHeight="1" x14ac:dyDescent="0.25">
      <c r="A104" s="63"/>
      <c r="B104" s="64"/>
      <c r="C104" s="63"/>
      <c r="D104" s="64"/>
      <c r="E104" s="64"/>
      <c r="F104" s="63"/>
      <c r="G104" s="50" t="str">
        <f t="shared" si="1"/>
        <v/>
      </c>
    </row>
    <row r="105" spans="1:7" ht="14.95" customHeight="1" x14ac:dyDescent="0.25">
      <c r="A105" s="63"/>
      <c r="B105" s="64"/>
      <c r="C105" s="63"/>
      <c r="D105" s="64"/>
      <c r="E105" s="64"/>
      <c r="F105" s="63"/>
      <c r="G105" s="50" t="str">
        <f t="shared" si="1"/>
        <v/>
      </c>
    </row>
    <row r="106" spans="1:7" ht="14.95" customHeight="1" x14ac:dyDescent="0.25">
      <c r="A106" s="63"/>
      <c r="B106" s="64"/>
      <c r="C106" s="63"/>
      <c r="D106" s="64"/>
      <c r="E106" s="64"/>
      <c r="F106" s="63"/>
      <c r="G106" s="50" t="str">
        <f t="shared" si="1"/>
        <v/>
      </c>
    </row>
    <row r="107" spans="1:7" ht="14.95" customHeight="1" x14ac:dyDescent="0.25">
      <c r="A107" s="63"/>
      <c r="B107" s="64"/>
      <c r="C107" s="63"/>
      <c r="D107" s="64"/>
      <c r="E107" s="64"/>
      <c r="F107" s="63"/>
      <c r="G107" s="50" t="str">
        <f t="shared" si="1"/>
        <v/>
      </c>
    </row>
    <row r="108" spans="1:7" ht="14.95" customHeight="1" x14ac:dyDescent="0.25">
      <c r="A108" s="63"/>
      <c r="B108" s="64"/>
      <c r="C108" s="63"/>
      <c r="D108" s="64"/>
      <c r="E108" s="64"/>
      <c r="F108" s="63"/>
      <c r="G108" s="50" t="str">
        <f t="shared" si="1"/>
        <v/>
      </c>
    </row>
    <row r="109" spans="1:7" ht="14.95" customHeight="1" x14ac:dyDescent="0.25">
      <c r="A109" s="63"/>
      <c r="B109" s="64"/>
      <c r="C109" s="63"/>
      <c r="D109" s="64"/>
      <c r="E109" s="64"/>
      <c r="F109" s="63"/>
      <c r="G109" s="50" t="str">
        <f t="shared" si="1"/>
        <v/>
      </c>
    </row>
    <row r="110" spans="1:7" ht="14.95" customHeight="1" x14ac:dyDescent="0.25">
      <c r="A110" s="63"/>
      <c r="B110" s="64"/>
      <c r="C110" s="63"/>
      <c r="D110" s="64"/>
      <c r="E110" s="64"/>
      <c r="F110" s="63"/>
      <c r="G110" s="50" t="str">
        <f t="shared" si="1"/>
        <v/>
      </c>
    </row>
    <row r="111" spans="1:7" ht="14.95" customHeight="1" x14ac:dyDescent="0.25">
      <c r="A111" s="63"/>
      <c r="B111" s="64"/>
      <c r="C111" s="63"/>
      <c r="D111" s="64"/>
      <c r="E111" s="64"/>
      <c r="F111" s="63"/>
      <c r="G111" s="50" t="str">
        <f t="shared" si="1"/>
        <v/>
      </c>
    </row>
    <row r="112" spans="1:7" ht="14.95" customHeight="1" x14ac:dyDescent="0.25">
      <c r="A112" s="63"/>
      <c r="B112" s="64"/>
      <c r="C112" s="63"/>
      <c r="D112" s="64"/>
      <c r="E112" s="64"/>
      <c r="F112" s="63"/>
      <c r="G112" s="50" t="str">
        <f t="shared" si="1"/>
        <v/>
      </c>
    </row>
    <row r="113" spans="1:7" ht="14.95" customHeight="1" x14ac:dyDescent="0.25">
      <c r="A113" s="63"/>
      <c r="B113" s="64"/>
      <c r="C113" s="63"/>
      <c r="D113" s="64"/>
      <c r="E113" s="64"/>
      <c r="F113" s="63"/>
      <c r="G113" s="50" t="str">
        <f t="shared" si="1"/>
        <v/>
      </c>
    </row>
    <row r="114" spans="1:7" ht="14.95" customHeight="1" x14ac:dyDescent="0.25">
      <c r="A114" s="63"/>
      <c r="B114" s="64"/>
      <c r="C114" s="63"/>
      <c r="D114" s="64"/>
      <c r="E114" s="64"/>
      <c r="F114" s="63"/>
      <c r="G114" s="50" t="str">
        <f t="shared" si="1"/>
        <v/>
      </c>
    </row>
    <row r="115" spans="1:7" ht="14.95" customHeight="1" x14ac:dyDescent="0.25">
      <c r="A115" s="63"/>
      <c r="B115" s="64"/>
      <c r="C115" s="63"/>
      <c r="D115" s="64"/>
      <c r="E115" s="64"/>
      <c r="F115" s="63"/>
      <c r="G115" s="50" t="str">
        <f t="shared" si="1"/>
        <v/>
      </c>
    </row>
    <row r="116" spans="1:7" ht="14.95" customHeight="1" x14ac:dyDescent="0.25">
      <c r="A116" s="63"/>
      <c r="B116" s="64"/>
      <c r="C116" s="63"/>
      <c r="D116" s="64"/>
      <c r="E116" s="64"/>
      <c r="F116" s="63"/>
      <c r="G116" s="50" t="str">
        <f t="shared" si="1"/>
        <v/>
      </c>
    </row>
    <row r="117" spans="1:7" ht="14.95" customHeight="1" x14ac:dyDescent="0.25">
      <c r="A117" s="63"/>
      <c r="B117" s="64"/>
      <c r="C117" s="63"/>
      <c r="D117" s="64"/>
      <c r="E117" s="64"/>
      <c r="F117" s="63"/>
      <c r="G117" s="50" t="str">
        <f t="shared" si="1"/>
        <v/>
      </c>
    </row>
    <row r="118" spans="1:7" ht="14.95" customHeight="1" x14ac:dyDescent="0.25">
      <c r="A118" s="63"/>
      <c r="B118" s="64"/>
      <c r="C118" s="63"/>
      <c r="D118" s="64"/>
      <c r="E118" s="64"/>
      <c r="F118" s="63"/>
      <c r="G118" s="50" t="str">
        <f t="shared" si="1"/>
        <v/>
      </c>
    </row>
    <row r="119" spans="1:7" ht="14.95" customHeight="1" x14ac:dyDescent="0.25">
      <c r="A119" s="63"/>
      <c r="B119" s="64"/>
      <c r="C119" s="63"/>
      <c r="D119" s="64"/>
      <c r="E119" s="64"/>
      <c r="F119" s="63"/>
      <c r="G119" s="50" t="str">
        <f t="shared" si="1"/>
        <v/>
      </c>
    </row>
    <row r="120" spans="1:7" ht="14.95" customHeight="1" x14ac:dyDescent="0.25">
      <c r="A120" s="63"/>
      <c r="B120" s="64"/>
      <c r="C120" s="63"/>
      <c r="D120" s="64"/>
      <c r="E120" s="64"/>
      <c r="F120" s="63"/>
      <c r="G120" s="50" t="str">
        <f t="shared" si="1"/>
        <v/>
      </c>
    </row>
    <row r="121" spans="1:7" ht="14.95" customHeight="1" x14ac:dyDescent="0.25">
      <c r="A121" s="63"/>
      <c r="B121" s="64"/>
      <c r="C121" s="63"/>
      <c r="D121" s="64"/>
      <c r="E121" s="64"/>
      <c r="F121" s="63"/>
      <c r="G121" s="50" t="str">
        <f t="shared" si="1"/>
        <v/>
      </c>
    </row>
    <row r="122" spans="1:7" ht="14.95" customHeight="1" x14ac:dyDescent="0.25">
      <c r="A122" s="63"/>
      <c r="B122" s="64"/>
      <c r="C122" s="63"/>
      <c r="D122" s="64"/>
      <c r="E122" s="64"/>
      <c r="F122" s="63"/>
      <c r="G122" s="50" t="str">
        <f t="shared" si="1"/>
        <v/>
      </c>
    </row>
    <row r="123" spans="1:7" ht="14.95" customHeight="1" x14ac:dyDescent="0.25">
      <c r="A123" s="63"/>
      <c r="B123" s="64"/>
      <c r="C123" s="63"/>
      <c r="D123" s="64"/>
      <c r="E123" s="64"/>
      <c r="F123" s="63"/>
      <c r="G123" s="50" t="str">
        <f t="shared" si="1"/>
        <v/>
      </c>
    </row>
    <row r="124" spans="1:7" ht="14.95" customHeight="1" x14ac:dyDescent="0.25">
      <c r="A124" s="63"/>
      <c r="B124" s="64"/>
      <c r="C124" s="63"/>
      <c r="D124" s="64"/>
      <c r="E124" s="64"/>
      <c r="F124" s="63"/>
      <c r="G124" s="50" t="str">
        <f t="shared" si="1"/>
        <v/>
      </c>
    </row>
    <row r="125" spans="1:7" ht="14.95" customHeight="1" x14ac:dyDescent="0.25">
      <c r="A125" s="63"/>
      <c r="B125" s="64"/>
      <c r="C125" s="63"/>
      <c r="D125" s="64"/>
      <c r="E125" s="64"/>
      <c r="F125" s="63"/>
      <c r="G125" s="50" t="str">
        <f t="shared" si="1"/>
        <v/>
      </c>
    </row>
    <row r="126" spans="1:7" ht="14.95" customHeight="1" x14ac:dyDescent="0.25">
      <c r="A126" s="63"/>
      <c r="B126" s="64"/>
      <c r="C126" s="63"/>
      <c r="D126" s="64"/>
      <c r="E126" s="64"/>
      <c r="F126" s="63"/>
      <c r="G126" s="50" t="str">
        <f t="shared" si="1"/>
        <v/>
      </c>
    </row>
    <row r="127" spans="1:7" ht="14.95" customHeight="1" x14ac:dyDescent="0.25">
      <c r="A127" s="63"/>
      <c r="B127" s="64"/>
      <c r="C127" s="63"/>
      <c r="D127" s="64"/>
      <c r="E127" s="64"/>
      <c r="F127" s="63"/>
      <c r="G127" s="50" t="str">
        <f t="shared" si="1"/>
        <v/>
      </c>
    </row>
    <row r="128" spans="1:7" ht="14.95" customHeight="1" x14ac:dyDescent="0.25">
      <c r="A128" s="63"/>
      <c r="B128" s="64"/>
      <c r="C128" s="63"/>
      <c r="D128" s="64"/>
      <c r="E128" s="64"/>
      <c r="F128" s="63"/>
      <c r="G128" s="50" t="str">
        <f t="shared" si="1"/>
        <v/>
      </c>
    </row>
    <row r="129" spans="1:7" ht="14.95" customHeight="1" x14ac:dyDescent="0.25">
      <c r="A129" s="63"/>
      <c r="B129" s="64"/>
      <c r="C129" s="63"/>
      <c r="D129" s="64"/>
      <c r="E129" s="64"/>
      <c r="F129" s="63"/>
      <c r="G129" s="50" t="str">
        <f t="shared" si="1"/>
        <v/>
      </c>
    </row>
    <row r="130" spans="1:7" ht="14.95" customHeight="1" x14ac:dyDescent="0.25">
      <c r="A130" s="63"/>
      <c r="B130" s="64"/>
      <c r="C130" s="63"/>
      <c r="D130" s="64"/>
      <c r="E130" s="64"/>
      <c r="F130" s="63"/>
      <c r="G130" s="50" t="str">
        <f t="shared" si="1"/>
        <v/>
      </c>
    </row>
    <row r="131" spans="1:7" ht="14.95" customHeight="1" x14ac:dyDescent="0.25">
      <c r="A131" s="63"/>
      <c r="B131" s="64"/>
      <c r="C131" s="63"/>
      <c r="D131" s="64"/>
      <c r="E131" s="64"/>
      <c r="F131" s="63"/>
      <c r="G131" s="50" t="str">
        <f t="shared" ref="G131:G194" si="2">IF(C131=27,E131-D131,"")</f>
        <v/>
      </c>
    </row>
    <row r="132" spans="1:7" ht="14.95" customHeight="1" x14ac:dyDescent="0.25">
      <c r="A132" s="63"/>
      <c r="B132" s="64"/>
      <c r="C132" s="63"/>
      <c r="D132" s="64"/>
      <c r="E132" s="64"/>
      <c r="F132" s="63"/>
      <c r="G132" s="50" t="str">
        <f t="shared" si="2"/>
        <v/>
      </c>
    </row>
    <row r="133" spans="1:7" ht="14.95" customHeight="1" x14ac:dyDescent="0.25">
      <c r="A133" s="63"/>
      <c r="B133" s="64"/>
      <c r="C133" s="63"/>
      <c r="D133" s="64"/>
      <c r="E133" s="64"/>
      <c r="F133" s="63"/>
      <c r="G133" s="50" t="str">
        <f t="shared" si="2"/>
        <v/>
      </c>
    </row>
    <row r="134" spans="1:7" ht="14.95" customHeight="1" x14ac:dyDescent="0.25">
      <c r="A134" s="63"/>
      <c r="B134" s="64"/>
      <c r="C134" s="63"/>
      <c r="D134" s="64"/>
      <c r="E134" s="64"/>
      <c r="F134" s="63"/>
      <c r="G134" s="50" t="str">
        <f t="shared" si="2"/>
        <v/>
      </c>
    </row>
    <row r="135" spans="1:7" ht="14.95" customHeight="1" x14ac:dyDescent="0.25">
      <c r="A135" s="63"/>
      <c r="B135" s="64"/>
      <c r="C135" s="63"/>
      <c r="D135" s="64"/>
      <c r="E135" s="64"/>
      <c r="F135" s="63"/>
      <c r="G135" s="50" t="str">
        <f t="shared" si="2"/>
        <v/>
      </c>
    </row>
    <row r="136" spans="1:7" ht="14.95" customHeight="1" x14ac:dyDescent="0.25">
      <c r="A136" s="63"/>
      <c r="B136" s="64"/>
      <c r="C136" s="63"/>
      <c r="D136" s="64"/>
      <c r="E136" s="64"/>
      <c r="F136" s="63"/>
      <c r="G136" s="50" t="str">
        <f t="shared" si="2"/>
        <v/>
      </c>
    </row>
    <row r="137" spans="1:7" ht="14.95" customHeight="1" x14ac:dyDescent="0.25">
      <c r="A137" s="63"/>
      <c r="B137" s="64"/>
      <c r="C137" s="63"/>
      <c r="D137" s="64"/>
      <c r="E137" s="64"/>
      <c r="F137" s="63"/>
      <c r="G137" s="50" t="str">
        <f t="shared" si="2"/>
        <v/>
      </c>
    </row>
    <row r="138" spans="1:7" ht="14.95" customHeight="1" x14ac:dyDescent="0.25">
      <c r="A138" s="63"/>
      <c r="B138" s="64"/>
      <c r="C138" s="63"/>
      <c r="D138" s="64"/>
      <c r="E138" s="64"/>
      <c r="F138" s="63"/>
      <c r="G138" s="50" t="str">
        <f t="shared" si="2"/>
        <v/>
      </c>
    </row>
    <row r="139" spans="1:7" ht="14.95" customHeight="1" x14ac:dyDescent="0.25">
      <c r="A139" s="63"/>
      <c r="B139" s="64"/>
      <c r="C139" s="63"/>
      <c r="D139" s="64"/>
      <c r="E139" s="64"/>
      <c r="F139" s="63"/>
      <c r="G139" s="50" t="str">
        <f t="shared" si="2"/>
        <v/>
      </c>
    </row>
    <row r="140" spans="1:7" ht="14.95" customHeight="1" x14ac:dyDescent="0.25">
      <c r="A140" s="63"/>
      <c r="B140" s="64"/>
      <c r="C140" s="63"/>
      <c r="D140" s="64"/>
      <c r="E140" s="64"/>
      <c r="F140" s="63"/>
      <c r="G140" s="50" t="str">
        <f t="shared" si="2"/>
        <v/>
      </c>
    </row>
    <row r="141" spans="1:7" ht="14.95" customHeight="1" x14ac:dyDescent="0.25">
      <c r="A141" s="63"/>
      <c r="B141" s="64"/>
      <c r="C141" s="63"/>
      <c r="D141" s="64"/>
      <c r="E141" s="64"/>
      <c r="F141" s="63"/>
      <c r="G141" s="50" t="str">
        <f t="shared" si="2"/>
        <v/>
      </c>
    </row>
    <row r="142" spans="1:7" ht="14.95" customHeight="1" x14ac:dyDescent="0.25">
      <c r="A142" s="63"/>
      <c r="B142" s="64"/>
      <c r="C142" s="63"/>
      <c r="D142" s="64"/>
      <c r="E142" s="64"/>
      <c r="F142" s="63"/>
      <c r="G142" s="50" t="str">
        <f t="shared" si="2"/>
        <v/>
      </c>
    </row>
    <row r="143" spans="1:7" ht="14.95" customHeight="1" x14ac:dyDescent="0.25">
      <c r="A143" s="63"/>
      <c r="B143" s="64"/>
      <c r="C143" s="63"/>
      <c r="D143" s="64"/>
      <c r="E143" s="64"/>
      <c r="F143" s="63"/>
      <c r="G143" s="50" t="str">
        <f t="shared" si="2"/>
        <v/>
      </c>
    </row>
    <row r="144" spans="1:7" ht="14.95" customHeight="1" x14ac:dyDescent="0.25">
      <c r="A144" s="63"/>
      <c r="B144" s="64"/>
      <c r="C144" s="63"/>
      <c r="D144" s="64"/>
      <c r="E144" s="64"/>
      <c r="F144" s="63"/>
      <c r="G144" s="50" t="str">
        <f t="shared" si="2"/>
        <v/>
      </c>
    </row>
    <row r="145" spans="1:7" ht="14.95" customHeight="1" x14ac:dyDescent="0.25">
      <c r="A145" s="63"/>
      <c r="B145" s="64"/>
      <c r="C145" s="63"/>
      <c r="D145" s="64"/>
      <c r="E145" s="64"/>
      <c r="F145" s="63"/>
      <c r="G145" s="50" t="str">
        <f t="shared" si="2"/>
        <v/>
      </c>
    </row>
    <row r="146" spans="1:7" ht="14.95" customHeight="1" x14ac:dyDescent="0.25">
      <c r="A146" s="63"/>
      <c r="B146" s="64"/>
      <c r="C146" s="63"/>
      <c r="D146" s="64"/>
      <c r="E146" s="64"/>
      <c r="F146" s="63"/>
      <c r="G146" s="50" t="str">
        <f t="shared" si="2"/>
        <v/>
      </c>
    </row>
    <row r="147" spans="1:7" ht="14.95" customHeight="1" x14ac:dyDescent="0.25">
      <c r="A147" s="63"/>
      <c r="B147" s="64"/>
      <c r="C147" s="63"/>
      <c r="D147" s="64"/>
      <c r="E147" s="64"/>
      <c r="F147" s="63"/>
      <c r="G147" s="50" t="str">
        <f t="shared" si="2"/>
        <v/>
      </c>
    </row>
    <row r="148" spans="1:7" ht="14.95" customHeight="1" x14ac:dyDescent="0.25">
      <c r="A148" s="63"/>
      <c r="B148" s="64"/>
      <c r="C148" s="63"/>
      <c r="D148" s="64"/>
      <c r="E148" s="64"/>
      <c r="F148" s="63"/>
      <c r="G148" s="50" t="str">
        <f t="shared" si="2"/>
        <v/>
      </c>
    </row>
    <row r="149" spans="1:7" ht="14.95" customHeight="1" x14ac:dyDescent="0.25">
      <c r="A149" s="63"/>
      <c r="B149" s="64"/>
      <c r="C149" s="63"/>
      <c r="D149" s="64"/>
      <c r="E149" s="64"/>
      <c r="F149" s="63"/>
      <c r="G149" s="50" t="str">
        <f t="shared" si="2"/>
        <v/>
      </c>
    </row>
    <row r="150" spans="1:7" ht="14.95" customHeight="1" x14ac:dyDescent="0.25">
      <c r="A150" s="63"/>
      <c r="B150" s="64"/>
      <c r="C150" s="63"/>
      <c r="D150" s="64"/>
      <c r="E150" s="64"/>
      <c r="F150" s="63"/>
      <c r="G150" s="50" t="str">
        <f t="shared" si="2"/>
        <v/>
      </c>
    </row>
    <row r="151" spans="1:7" ht="14.95" customHeight="1" x14ac:dyDescent="0.25">
      <c r="A151" s="63"/>
      <c r="B151" s="64"/>
      <c r="C151" s="63"/>
      <c r="D151" s="64"/>
      <c r="E151" s="64"/>
      <c r="F151" s="63"/>
      <c r="G151" s="50" t="str">
        <f t="shared" si="2"/>
        <v/>
      </c>
    </row>
    <row r="152" spans="1:7" ht="14.95" customHeight="1" x14ac:dyDescent="0.25">
      <c r="A152" s="63"/>
      <c r="B152" s="64"/>
      <c r="C152" s="63"/>
      <c r="D152" s="64"/>
      <c r="E152" s="64"/>
      <c r="F152" s="63"/>
      <c r="G152" s="50" t="str">
        <f t="shared" si="2"/>
        <v/>
      </c>
    </row>
    <row r="153" spans="1:7" ht="14.95" customHeight="1" x14ac:dyDescent="0.25">
      <c r="A153" s="63"/>
      <c r="B153" s="64"/>
      <c r="C153" s="63"/>
      <c r="D153" s="64"/>
      <c r="E153" s="64"/>
      <c r="F153" s="63"/>
      <c r="G153" s="50" t="str">
        <f t="shared" si="2"/>
        <v/>
      </c>
    </row>
    <row r="154" spans="1:7" ht="14.95" customHeight="1" x14ac:dyDescent="0.25">
      <c r="A154" s="63"/>
      <c r="B154" s="64"/>
      <c r="C154" s="63"/>
      <c r="D154" s="64"/>
      <c r="E154" s="64"/>
      <c r="F154" s="63"/>
      <c r="G154" s="50" t="str">
        <f t="shared" si="2"/>
        <v/>
      </c>
    </row>
    <row r="155" spans="1:7" ht="14.95" customHeight="1" x14ac:dyDescent="0.25">
      <c r="A155" s="63"/>
      <c r="B155" s="64"/>
      <c r="C155" s="63"/>
      <c r="D155" s="64"/>
      <c r="E155" s="64"/>
      <c r="F155" s="63"/>
      <c r="G155" s="50" t="str">
        <f t="shared" si="2"/>
        <v/>
      </c>
    </row>
    <row r="156" spans="1:7" ht="14.95" customHeight="1" x14ac:dyDescent="0.25">
      <c r="A156" s="63"/>
      <c r="B156" s="64"/>
      <c r="C156" s="63"/>
      <c r="D156" s="64"/>
      <c r="E156" s="64"/>
      <c r="F156" s="63"/>
      <c r="G156" s="50" t="str">
        <f t="shared" si="2"/>
        <v/>
      </c>
    </row>
    <row r="157" spans="1:7" ht="14.95" customHeight="1" x14ac:dyDescent="0.25">
      <c r="A157" s="63"/>
      <c r="B157" s="64"/>
      <c r="C157" s="63"/>
      <c r="D157" s="64"/>
      <c r="E157" s="64"/>
      <c r="F157" s="63"/>
      <c r="G157" s="50" t="str">
        <f t="shared" si="2"/>
        <v/>
      </c>
    </row>
    <row r="158" spans="1:7" ht="14.95" customHeight="1" x14ac:dyDescent="0.25">
      <c r="A158" s="63"/>
      <c r="B158" s="64"/>
      <c r="C158" s="63"/>
      <c r="D158" s="64"/>
      <c r="E158" s="64"/>
      <c r="F158" s="63"/>
      <c r="G158" s="50" t="str">
        <f t="shared" si="2"/>
        <v/>
      </c>
    </row>
    <row r="159" spans="1:7" ht="14.95" customHeight="1" x14ac:dyDescent="0.25">
      <c r="A159" s="63"/>
      <c r="B159" s="64"/>
      <c r="C159" s="63"/>
      <c r="D159" s="64"/>
      <c r="E159" s="64"/>
      <c r="F159" s="63"/>
      <c r="G159" s="50" t="str">
        <f t="shared" si="2"/>
        <v/>
      </c>
    </row>
    <row r="160" spans="1:7" ht="14.95" customHeight="1" x14ac:dyDescent="0.25">
      <c r="A160" s="63"/>
      <c r="B160" s="64"/>
      <c r="C160" s="63"/>
      <c r="D160" s="64"/>
      <c r="E160" s="64"/>
      <c r="F160" s="63"/>
      <c r="G160" s="50" t="str">
        <f t="shared" si="2"/>
        <v/>
      </c>
    </row>
    <row r="161" spans="1:7" ht="14.95" customHeight="1" x14ac:dyDescent="0.25">
      <c r="A161" s="63"/>
      <c r="B161" s="64"/>
      <c r="C161" s="63"/>
      <c r="D161" s="64"/>
      <c r="E161" s="64"/>
      <c r="F161" s="63"/>
      <c r="G161" s="50" t="str">
        <f t="shared" si="2"/>
        <v/>
      </c>
    </row>
    <row r="162" spans="1:7" ht="14.95" customHeight="1" x14ac:dyDescent="0.25">
      <c r="A162" s="63"/>
      <c r="B162" s="64"/>
      <c r="C162" s="63"/>
      <c r="D162" s="64"/>
      <c r="E162" s="64"/>
      <c r="F162" s="63"/>
      <c r="G162" s="50" t="str">
        <f t="shared" si="2"/>
        <v/>
      </c>
    </row>
    <row r="163" spans="1:7" ht="14.95" customHeight="1" x14ac:dyDescent="0.25">
      <c r="A163" s="63"/>
      <c r="B163" s="64"/>
      <c r="C163" s="63"/>
      <c r="D163" s="64"/>
      <c r="E163" s="64"/>
      <c r="F163" s="63"/>
      <c r="G163" s="50" t="str">
        <f t="shared" si="2"/>
        <v/>
      </c>
    </row>
    <row r="164" spans="1:7" ht="14.95" customHeight="1" x14ac:dyDescent="0.25">
      <c r="A164" s="63"/>
      <c r="B164" s="64"/>
      <c r="C164" s="63"/>
      <c r="D164" s="64"/>
      <c r="E164" s="64"/>
      <c r="F164" s="63"/>
      <c r="G164" s="50" t="str">
        <f t="shared" si="2"/>
        <v/>
      </c>
    </row>
    <row r="165" spans="1:7" ht="14.95" customHeight="1" x14ac:dyDescent="0.25">
      <c r="A165" s="63"/>
      <c r="B165" s="64"/>
      <c r="C165" s="63"/>
      <c r="D165" s="64"/>
      <c r="E165" s="64"/>
      <c r="F165" s="63"/>
      <c r="G165" s="50" t="str">
        <f t="shared" si="2"/>
        <v/>
      </c>
    </row>
    <row r="166" spans="1:7" ht="14.95" customHeight="1" x14ac:dyDescent="0.25">
      <c r="A166" s="63"/>
      <c r="B166" s="64"/>
      <c r="C166" s="63"/>
      <c r="D166" s="64"/>
      <c r="E166" s="64"/>
      <c r="F166" s="63"/>
      <c r="G166" s="50" t="str">
        <f t="shared" si="2"/>
        <v/>
      </c>
    </row>
    <row r="167" spans="1:7" ht="14.95" customHeight="1" x14ac:dyDescent="0.25">
      <c r="A167" s="63"/>
      <c r="B167" s="64"/>
      <c r="C167" s="63"/>
      <c r="D167" s="64"/>
      <c r="E167" s="64"/>
      <c r="F167" s="63"/>
      <c r="G167" s="50" t="str">
        <f t="shared" si="2"/>
        <v/>
      </c>
    </row>
    <row r="168" spans="1:7" ht="14.95" customHeight="1" x14ac:dyDescent="0.25">
      <c r="A168" s="63"/>
      <c r="B168" s="64"/>
      <c r="C168" s="63"/>
      <c r="D168" s="64"/>
      <c r="E168" s="64"/>
      <c r="F168" s="63"/>
      <c r="G168" s="50" t="str">
        <f t="shared" si="2"/>
        <v/>
      </c>
    </row>
    <row r="169" spans="1:7" ht="14.95" customHeight="1" x14ac:dyDescent="0.25">
      <c r="A169" s="63"/>
      <c r="B169" s="64"/>
      <c r="C169" s="63"/>
      <c r="D169" s="64"/>
      <c r="E169" s="64"/>
      <c r="F169" s="63"/>
      <c r="G169" s="50" t="str">
        <f t="shared" si="2"/>
        <v/>
      </c>
    </row>
    <row r="170" spans="1:7" ht="14.95" customHeight="1" x14ac:dyDescent="0.25">
      <c r="A170" s="63"/>
      <c r="B170" s="64"/>
      <c r="C170" s="63"/>
      <c r="D170" s="64"/>
      <c r="E170" s="64"/>
      <c r="F170" s="63"/>
      <c r="G170" s="50" t="str">
        <f t="shared" si="2"/>
        <v/>
      </c>
    </row>
    <row r="171" spans="1:7" ht="14.95" customHeight="1" x14ac:dyDescent="0.25">
      <c r="A171" s="63"/>
      <c r="B171" s="64"/>
      <c r="C171" s="63"/>
      <c r="D171" s="64"/>
      <c r="E171" s="64"/>
      <c r="F171" s="63"/>
      <c r="G171" s="50" t="str">
        <f t="shared" si="2"/>
        <v/>
      </c>
    </row>
    <row r="172" spans="1:7" ht="14.95" customHeight="1" x14ac:dyDescent="0.25">
      <c r="A172" s="63"/>
      <c r="B172" s="64"/>
      <c r="C172" s="63"/>
      <c r="D172" s="64"/>
      <c r="E172" s="64"/>
      <c r="F172" s="63"/>
      <c r="G172" s="50" t="str">
        <f t="shared" si="2"/>
        <v/>
      </c>
    </row>
    <row r="173" spans="1:7" ht="14.95" customHeight="1" x14ac:dyDescent="0.25">
      <c r="A173" s="63"/>
      <c r="B173" s="64"/>
      <c r="C173" s="63"/>
      <c r="D173" s="64"/>
      <c r="E173" s="64"/>
      <c r="F173" s="63"/>
      <c r="G173" s="50" t="str">
        <f t="shared" si="2"/>
        <v/>
      </c>
    </row>
    <row r="174" spans="1:7" ht="14.95" customHeight="1" x14ac:dyDescent="0.25">
      <c r="A174" s="63"/>
      <c r="B174" s="64"/>
      <c r="C174" s="63"/>
      <c r="D174" s="64"/>
      <c r="E174" s="64"/>
      <c r="F174" s="63"/>
      <c r="G174" s="50" t="str">
        <f t="shared" si="2"/>
        <v/>
      </c>
    </row>
    <row r="175" spans="1:7" ht="14.95" customHeight="1" x14ac:dyDescent="0.25">
      <c r="A175" s="63"/>
      <c r="B175" s="64"/>
      <c r="C175" s="63"/>
      <c r="D175" s="64"/>
      <c r="E175" s="64"/>
      <c r="F175" s="63"/>
      <c r="G175" s="50" t="str">
        <f t="shared" si="2"/>
        <v/>
      </c>
    </row>
    <row r="176" spans="1:7" ht="14.95" customHeight="1" x14ac:dyDescent="0.25">
      <c r="A176" s="63"/>
      <c r="B176" s="64"/>
      <c r="C176" s="63"/>
      <c r="D176" s="64"/>
      <c r="E176" s="64"/>
      <c r="F176" s="63"/>
      <c r="G176" s="50" t="str">
        <f t="shared" si="2"/>
        <v/>
      </c>
    </row>
    <row r="177" spans="1:7" ht="14.95" customHeight="1" x14ac:dyDescent="0.25">
      <c r="A177" s="63"/>
      <c r="B177" s="64"/>
      <c r="C177" s="63"/>
      <c r="D177" s="64"/>
      <c r="E177" s="64"/>
      <c r="F177" s="63"/>
      <c r="G177" s="50" t="str">
        <f t="shared" si="2"/>
        <v/>
      </c>
    </row>
    <row r="178" spans="1:7" ht="14.95" customHeight="1" x14ac:dyDescent="0.25">
      <c r="A178" s="63"/>
      <c r="B178" s="64"/>
      <c r="C178" s="63"/>
      <c r="D178" s="64"/>
      <c r="E178" s="64"/>
      <c r="F178" s="63"/>
      <c r="G178" s="50" t="str">
        <f t="shared" si="2"/>
        <v/>
      </c>
    </row>
    <row r="179" spans="1:7" ht="14.95" customHeight="1" x14ac:dyDescent="0.25">
      <c r="A179" s="63"/>
      <c r="B179" s="64"/>
      <c r="C179" s="63"/>
      <c r="D179" s="64"/>
      <c r="E179" s="64"/>
      <c r="F179" s="63"/>
      <c r="G179" s="50" t="str">
        <f t="shared" si="2"/>
        <v/>
      </c>
    </row>
    <row r="180" spans="1:7" ht="14.95" customHeight="1" x14ac:dyDescent="0.25">
      <c r="A180" s="63"/>
      <c r="B180" s="64"/>
      <c r="C180" s="63"/>
      <c r="D180" s="64"/>
      <c r="E180" s="64"/>
      <c r="F180" s="63"/>
      <c r="G180" s="50" t="str">
        <f t="shared" si="2"/>
        <v/>
      </c>
    </row>
    <row r="181" spans="1:7" ht="14.95" customHeight="1" x14ac:dyDescent="0.25">
      <c r="A181" s="63"/>
      <c r="B181" s="64"/>
      <c r="C181" s="63"/>
      <c r="D181" s="64"/>
      <c r="E181" s="64"/>
      <c r="F181" s="63"/>
      <c r="G181" s="50" t="str">
        <f t="shared" si="2"/>
        <v/>
      </c>
    </row>
    <row r="182" spans="1:7" ht="14.95" customHeight="1" x14ac:dyDescent="0.25">
      <c r="A182" s="63"/>
      <c r="B182" s="64"/>
      <c r="C182" s="63"/>
      <c r="D182" s="64"/>
      <c r="E182" s="64"/>
      <c r="F182" s="63"/>
      <c r="G182" s="50" t="str">
        <f t="shared" si="2"/>
        <v/>
      </c>
    </row>
    <row r="183" spans="1:7" ht="14.95" customHeight="1" x14ac:dyDescent="0.25">
      <c r="A183" s="63"/>
      <c r="B183" s="64"/>
      <c r="C183" s="63"/>
      <c r="D183" s="64"/>
      <c r="E183" s="64"/>
      <c r="F183" s="63"/>
      <c r="G183" s="50" t="str">
        <f t="shared" si="2"/>
        <v/>
      </c>
    </row>
    <row r="184" spans="1:7" ht="14.95" customHeight="1" x14ac:dyDescent="0.25">
      <c r="A184" s="63"/>
      <c r="B184" s="64"/>
      <c r="C184" s="63"/>
      <c r="D184" s="64"/>
      <c r="E184" s="64"/>
      <c r="F184" s="63"/>
      <c r="G184" s="50" t="str">
        <f t="shared" si="2"/>
        <v/>
      </c>
    </row>
    <row r="185" spans="1:7" ht="14.95" customHeight="1" x14ac:dyDescent="0.25">
      <c r="A185" s="63"/>
      <c r="B185" s="64"/>
      <c r="C185" s="63"/>
      <c r="D185" s="64"/>
      <c r="E185" s="64"/>
      <c r="F185" s="63"/>
      <c r="G185" s="50" t="str">
        <f t="shared" si="2"/>
        <v/>
      </c>
    </row>
    <row r="186" spans="1:7" ht="14.95" customHeight="1" x14ac:dyDescent="0.25">
      <c r="A186" s="63"/>
      <c r="B186" s="64"/>
      <c r="C186" s="63"/>
      <c r="D186" s="64"/>
      <c r="E186" s="64"/>
      <c r="F186" s="63"/>
      <c r="G186" s="50" t="str">
        <f t="shared" si="2"/>
        <v/>
      </c>
    </row>
    <row r="187" spans="1:7" ht="14.95" customHeight="1" x14ac:dyDescent="0.25">
      <c r="A187" s="63"/>
      <c r="B187" s="64"/>
      <c r="C187" s="63"/>
      <c r="D187" s="64"/>
      <c r="E187" s="64"/>
      <c r="F187" s="63"/>
      <c r="G187" s="50" t="str">
        <f t="shared" si="2"/>
        <v/>
      </c>
    </row>
    <row r="188" spans="1:7" ht="14.95" customHeight="1" x14ac:dyDescent="0.25">
      <c r="A188" s="63"/>
      <c r="B188" s="64"/>
      <c r="C188" s="63"/>
      <c r="D188" s="64"/>
      <c r="E188" s="64"/>
      <c r="F188" s="63"/>
      <c r="G188" s="50" t="str">
        <f t="shared" si="2"/>
        <v/>
      </c>
    </row>
    <row r="189" spans="1:7" ht="14.95" customHeight="1" x14ac:dyDescent="0.25">
      <c r="A189" s="63"/>
      <c r="B189" s="64"/>
      <c r="C189" s="63"/>
      <c r="D189" s="64"/>
      <c r="E189" s="64"/>
      <c r="F189" s="63"/>
      <c r="G189" s="50" t="str">
        <f t="shared" si="2"/>
        <v/>
      </c>
    </row>
    <row r="190" spans="1:7" ht="14.95" customHeight="1" x14ac:dyDescent="0.25">
      <c r="A190" s="63"/>
      <c r="B190" s="64"/>
      <c r="C190" s="63"/>
      <c r="D190" s="64"/>
      <c r="E190" s="64"/>
      <c r="F190" s="63"/>
      <c r="G190" s="50" t="str">
        <f t="shared" si="2"/>
        <v/>
      </c>
    </row>
    <row r="191" spans="1:7" ht="14.95" customHeight="1" x14ac:dyDescent="0.25">
      <c r="A191" s="63"/>
      <c r="B191" s="64"/>
      <c r="C191" s="63"/>
      <c r="D191" s="64"/>
      <c r="E191" s="64"/>
      <c r="F191" s="63"/>
      <c r="G191" s="50" t="str">
        <f t="shared" si="2"/>
        <v/>
      </c>
    </row>
    <row r="192" spans="1:7" ht="14.95" customHeight="1" x14ac:dyDescent="0.25">
      <c r="A192" s="63"/>
      <c r="B192" s="64"/>
      <c r="C192" s="63"/>
      <c r="D192" s="64"/>
      <c r="E192" s="64"/>
      <c r="F192" s="63"/>
      <c r="G192" s="50" t="str">
        <f t="shared" si="2"/>
        <v/>
      </c>
    </row>
    <row r="193" spans="1:7" ht="14.95" customHeight="1" x14ac:dyDescent="0.25">
      <c r="A193" s="63"/>
      <c r="B193" s="64"/>
      <c r="C193" s="63"/>
      <c r="D193" s="64"/>
      <c r="E193" s="64"/>
      <c r="F193" s="63"/>
      <c r="G193" s="50" t="str">
        <f t="shared" si="2"/>
        <v/>
      </c>
    </row>
    <row r="194" spans="1:7" ht="14.95" customHeight="1" x14ac:dyDescent="0.25">
      <c r="A194" s="63"/>
      <c r="B194" s="64"/>
      <c r="C194" s="63"/>
      <c r="D194" s="64"/>
      <c r="E194" s="64"/>
      <c r="F194" s="63"/>
      <c r="G194" s="50" t="str">
        <f t="shared" si="2"/>
        <v/>
      </c>
    </row>
    <row r="195" spans="1:7" ht="14.95" customHeight="1" x14ac:dyDescent="0.25">
      <c r="A195" s="63"/>
      <c r="B195" s="64"/>
      <c r="C195" s="63"/>
      <c r="D195" s="64"/>
      <c r="E195" s="64"/>
      <c r="F195" s="63"/>
      <c r="G195" s="50" t="str">
        <f t="shared" ref="G195:G258" si="3">IF(C195=27,E195-D195,"")</f>
        <v/>
      </c>
    </row>
    <row r="196" spans="1:7" ht="14.95" customHeight="1" x14ac:dyDescent="0.25">
      <c r="A196" s="63"/>
      <c r="B196" s="64"/>
      <c r="C196" s="63"/>
      <c r="D196" s="64"/>
      <c r="E196" s="64"/>
      <c r="F196" s="63"/>
      <c r="G196" s="50" t="str">
        <f t="shared" si="3"/>
        <v/>
      </c>
    </row>
    <row r="197" spans="1:7" ht="14.95" customHeight="1" x14ac:dyDescent="0.25">
      <c r="A197" s="63"/>
      <c r="B197" s="64"/>
      <c r="C197" s="63"/>
      <c r="D197" s="64"/>
      <c r="E197" s="64"/>
      <c r="F197" s="63"/>
      <c r="G197" s="50" t="str">
        <f t="shared" si="3"/>
        <v/>
      </c>
    </row>
    <row r="198" spans="1:7" ht="14.95" customHeight="1" x14ac:dyDescent="0.25">
      <c r="A198" s="63"/>
      <c r="B198" s="64"/>
      <c r="C198" s="63"/>
      <c r="D198" s="64"/>
      <c r="E198" s="64"/>
      <c r="F198" s="63"/>
      <c r="G198" s="50" t="str">
        <f t="shared" si="3"/>
        <v/>
      </c>
    </row>
    <row r="199" spans="1:7" ht="14.95" customHeight="1" x14ac:dyDescent="0.25">
      <c r="A199" s="63"/>
      <c r="B199" s="64"/>
      <c r="C199" s="63"/>
      <c r="D199" s="64"/>
      <c r="E199" s="64"/>
      <c r="F199" s="63"/>
      <c r="G199" s="50" t="str">
        <f t="shared" si="3"/>
        <v/>
      </c>
    </row>
    <row r="200" spans="1:7" ht="14.95" customHeight="1" x14ac:dyDescent="0.25">
      <c r="A200" s="63"/>
      <c r="B200" s="64"/>
      <c r="C200" s="63"/>
      <c r="D200" s="64"/>
      <c r="E200" s="64"/>
      <c r="F200" s="63"/>
      <c r="G200" s="50" t="str">
        <f t="shared" si="3"/>
        <v/>
      </c>
    </row>
    <row r="201" spans="1:7" ht="14.95" customHeight="1" x14ac:dyDescent="0.25">
      <c r="A201" s="63"/>
      <c r="B201" s="64"/>
      <c r="C201" s="63"/>
      <c r="D201" s="64"/>
      <c r="E201" s="64"/>
      <c r="F201" s="63"/>
      <c r="G201" s="50" t="str">
        <f t="shared" si="3"/>
        <v/>
      </c>
    </row>
    <row r="202" spans="1:7" ht="14.95" customHeight="1" x14ac:dyDescent="0.25">
      <c r="A202" s="63"/>
      <c r="B202" s="64"/>
      <c r="C202" s="63"/>
      <c r="D202" s="64"/>
      <c r="E202" s="64"/>
      <c r="F202" s="63"/>
      <c r="G202" s="50" t="str">
        <f t="shared" si="3"/>
        <v/>
      </c>
    </row>
    <row r="203" spans="1:7" ht="14.95" customHeight="1" x14ac:dyDescent="0.25">
      <c r="A203" s="63"/>
      <c r="B203" s="64"/>
      <c r="C203" s="63"/>
      <c r="D203" s="64"/>
      <c r="E203" s="64"/>
      <c r="F203" s="63"/>
      <c r="G203" s="50" t="str">
        <f t="shared" si="3"/>
        <v/>
      </c>
    </row>
    <row r="204" spans="1:7" ht="14.95" customHeight="1" x14ac:dyDescent="0.25">
      <c r="A204" s="63"/>
      <c r="B204" s="64"/>
      <c r="C204" s="63"/>
      <c r="D204" s="64"/>
      <c r="E204" s="64"/>
      <c r="F204" s="63"/>
      <c r="G204" s="50" t="str">
        <f t="shared" si="3"/>
        <v/>
      </c>
    </row>
    <row r="205" spans="1:7" ht="14.95" customHeight="1" x14ac:dyDescent="0.25">
      <c r="A205" s="63"/>
      <c r="B205" s="64"/>
      <c r="C205" s="63"/>
      <c r="D205" s="64"/>
      <c r="E205" s="64"/>
      <c r="F205" s="63"/>
      <c r="G205" s="50" t="str">
        <f t="shared" si="3"/>
        <v/>
      </c>
    </row>
    <row r="206" spans="1:7" ht="14.95" customHeight="1" x14ac:dyDescent="0.25">
      <c r="A206" s="63"/>
      <c r="B206" s="64"/>
      <c r="C206" s="63"/>
      <c r="D206" s="64"/>
      <c r="E206" s="64"/>
      <c r="F206" s="63"/>
      <c r="G206" s="50" t="str">
        <f t="shared" si="3"/>
        <v/>
      </c>
    </row>
    <row r="207" spans="1:7" ht="14.95" customHeight="1" x14ac:dyDescent="0.25">
      <c r="A207" s="63"/>
      <c r="B207" s="64"/>
      <c r="C207" s="63"/>
      <c r="D207" s="64"/>
      <c r="E207" s="64"/>
      <c r="F207" s="63"/>
      <c r="G207" s="50" t="str">
        <f t="shared" si="3"/>
        <v/>
      </c>
    </row>
    <row r="208" spans="1:7" ht="14.95" customHeight="1" x14ac:dyDescent="0.25">
      <c r="A208" s="63"/>
      <c r="B208" s="64"/>
      <c r="C208" s="63"/>
      <c r="D208" s="64"/>
      <c r="E208" s="64"/>
      <c r="F208" s="63"/>
      <c r="G208" s="50" t="str">
        <f t="shared" si="3"/>
        <v/>
      </c>
    </row>
    <row r="209" spans="1:7" ht="14.95" customHeight="1" x14ac:dyDescent="0.25">
      <c r="A209" s="63"/>
      <c r="B209" s="64"/>
      <c r="C209" s="63"/>
      <c r="D209" s="64"/>
      <c r="E209" s="64"/>
      <c r="F209" s="63"/>
      <c r="G209" s="50" t="str">
        <f t="shared" si="3"/>
        <v/>
      </c>
    </row>
    <row r="210" spans="1:7" ht="14.95" customHeight="1" x14ac:dyDescent="0.25">
      <c r="A210" s="63"/>
      <c r="B210" s="64"/>
      <c r="C210" s="63"/>
      <c r="D210" s="64"/>
      <c r="E210" s="64"/>
      <c r="F210" s="63"/>
      <c r="G210" s="50" t="str">
        <f t="shared" si="3"/>
        <v/>
      </c>
    </row>
    <row r="211" spans="1:7" ht="14.95" customHeight="1" x14ac:dyDescent="0.25">
      <c r="A211" s="63"/>
      <c r="B211" s="64"/>
      <c r="C211" s="63"/>
      <c r="D211" s="64"/>
      <c r="E211" s="64"/>
      <c r="F211" s="63"/>
      <c r="G211" s="50" t="str">
        <f t="shared" si="3"/>
        <v/>
      </c>
    </row>
    <row r="212" spans="1:7" ht="14.95" customHeight="1" x14ac:dyDescent="0.25">
      <c r="A212" s="63"/>
      <c r="B212" s="64"/>
      <c r="C212" s="63"/>
      <c r="D212" s="64"/>
      <c r="E212" s="64"/>
      <c r="F212" s="63"/>
      <c r="G212" s="50" t="str">
        <f t="shared" si="3"/>
        <v/>
      </c>
    </row>
    <row r="213" spans="1:7" ht="14.95" customHeight="1" x14ac:dyDescent="0.25">
      <c r="A213" s="63"/>
      <c r="B213" s="64"/>
      <c r="C213" s="63"/>
      <c r="D213" s="64"/>
      <c r="E213" s="64"/>
      <c r="F213" s="63"/>
      <c r="G213" s="50" t="str">
        <f t="shared" si="3"/>
        <v/>
      </c>
    </row>
    <row r="214" spans="1:7" ht="14.95" customHeight="1" x14ac:dyDescent="0.25">
      <c r="A214" s="63"/>
      <c r="B214" s="64"/>
      <c r="C214" s="63"/>
      <c r="D214" s="64"/>
      <c r="E214" s="64"/>
      <c r="F214" s="63"/>
      <c r="G214" s="50" t="str">
        <f t="shared" si="3"/>
        <v/>
      </c>
    </row>
    <row r="215" spans="1:7" ht="14.95" customHeight="1" x14ac:dyDescent="0.25">
      <c r="A215" s="63"/>
      <c r="B215" s="64"/>
      <c r="C215" s="63"/>
      <c r="D215" s="64"/>
      <c r="E215" s="64"/>
      <c r="F215" s="63"/>
      <c r="G215" s="50" t="str">
        <f t="shared" si="3"/>
        <v/>
      </c>
    </row>
    <row r="216" spans="1:7" ht="14.95" customHeight="1" x14ac:dyDescent="0.25">
      <c r="A216" s="63"/>
      <c r="B216" s="64"/>
      <c r="C216" s="63"/>
      <c r="D216" s="64"/>
      <c r="E216" s="64"/>
      <c r="F216" s="63"/>
      <c r="G216" s="50" t="str">
        <f t="shared" si="3"/>
        <v/>
      </c>
    </row>
    <row r="217" spans="1:7" ht="14.95" customHeight="1" x14ac:dyDescent="0.25">
      <c r="A217" s="63"/>
      <c r="B217" s="64"/>
      <c r="C217" s="63"/>
      <c r="D217" s="64"/>
      <c r="E217" s="64"/>
      <c r="F217" s="63"/>
      <c r="G217" s="50" t="str">
        <f t="shared" si="3"/>
        <v/>
      </c>
    </row>
    <row r="218" spans="1:7" ht="14.95" customHeight="1" x14ac:dyDescent="0.25">
      <c r="A218" s="63"/>
      <c r="B218" s="64"/>
      <c r="C218" s="63"/>
      <c r="D218" s="64"/>
      <c r="E218" s="64"/>
      <c r="F218" s="63"/>
      <c r="G218" s="50" t="str">
        <f t="shared" si="3"/>
        <v/>
      </c>
    </row>
    <row r="219" spans="1:7" ht="14.95" customHeight="1" x14ac:dyDescent="0.25">
      <c r="A219" s="63"/>
      <c r="B219" s="64"/>
      <c r="C219" s="63"/>
      <c r="D219" s="64"/>
      <c r="E219" s="64"/>
      <c r="F219" s="63"/>
      <c r="G219" s="50" t="str">
        <f t="shared" si="3"/>
        <v/>
      </c>
    </row>
    <row r="220" spans="1:7" ht="14.95" customHeight="1" x14ac:dyDescent="0.25">
      <c r="A220" s="63"/>
      <c r="B220" s="64"/>
      <c r="C220" s="63"/>
      <c r="D220" s="64"/>
      <c r="E220" s="64"/>
      <c r="F220" s="63"/>
      <c r="G220" s="50" t="str">
        <f t="shared" si="3"/>
        <v/>
      </c>
    </row>
    <row r="221" spans="1:7" ht="14.95" customHeight="1" x14ac:dyDescent="0.25">
      <c r="A221" s="63"/>
      <c r="B221" s="64"/>
      <c r="C221" s="63"/>
      <c r="D221" s="64"/>
      <c r="E221" s="64"/>
      <c r="F221" s="63"/>
      <c r="G221" s="50" t="str">
        <f t="shared" si="3"/>
        <v/>
      </c>
    </row>
    <row r="222" spans="1:7" ht="14.95" customHeight="1" x14ac:dyDescent="0.25">
      <c r="A222" s="63"/>
      <c r="B222" s="64"/>
      <c r="C222" s="63"/>
      <c r="D222" s="64"/>
      <c r="E222" s="64"/>
      <c r="F222" s="63"/>
      <c r="G222" s="50" t="str">
        <f t="shared" si="3"/>
        <v/>
      </c>
    </row>
    <row r="223" spans="1:7" ht="14.95" customHeight="1" x14ac:dyDescent="0.25">
      <c r="A223" s="63"/>
      <c r="B223" s="64"/>
      <c r="C223" s="63"/>
      <c r="D223" s="64"/>
      <c r="E223" s="64"/>
      <c r="F223" s="63"/>
      <c r="G223" s="50" t="str">
        <f t="shared" si="3"/>
        <v/>
      </c>
    </row>
    <row r="224" spans="1:7" ht="14.95" customHeight="1" x14ac:dyDescent="0.25">
      <c r="A224" s="63"/>
      <c r="B224" s="64"/>
      <c r="C224" s="63"/>
      <c r="D224" s="64"/>
      <c r="E224" s="64"/>
      <c r="F224" s="63"/>
      <c r="G224" s="50" t="str">
        <f t="shared" si="3"/>
        <v/>
      </c>
    </row>
    <row r="225" spans="1:7" ht="14.95" customHeight="1" x14ac:dyDescent="0.25">
      <c r="A225" s="63"/>
      <c r="B225" s="64"/>
      <c r="C225" s="63"/>
      <c r="D225" s="64"/>
      <c r="E225" s="64"/>
      <c r="F225" s="63"/>
      <c r="G225" s="50" t="str">
        <f t="shared" si="3"/>
        <v/>
      </c>
    </row>
    <row r="226" spans="1:7" ht="14.95" customHeight="1" x14ac:dyDescent="0.25">
      <c r="A226" s="63"/>
      <c r="B226" s="64"/>
      <c r="C226" s="63"/>
      <c r="D226" s="64"/>
      <c r="E226" s="64"/>
      <c r="F226" s="63"/>
      <c r="G226" s="50" t="str">
        <f t="shared" si="3"/>
        <v/>
      </c>
    </row>
    <row r="227" spans="1:7" ht="14.95" customHeight="1" x14ac:dyDescent="0.25">
      <c r="A227" s="63"/>
      <c r="B227" s="64"/>
      <c r="C227" s="63"/>
      <c r="D227" s="64"/>
      <c r="E227" s="64"/>
      <c r="F227" s="63"/>
      <c r="G227" s="50" t="str">
        <f t="shared" si="3"/>
        <v/>
      </c>
    </row>
    <row r="228" spans="1:7" ht="14.95" customHeight="1" x14ac:dyDescent="0.25">
      <c r="A228" s="63"/>
      <c r="B228" s="64"/>
      <c r="C228" s="63"/>
      <c r="D228" s="64"/>
      <c r="E228" s="64"/>
      <c r="F228" s="63"/>
      <c r="G228" s="50" t="str">
        <f t="shared" si="3"/>
        <v/>
      </c>
    </row>
    <row r="229" spans="1:7" ht="14.95" customHeight="1" x14ac:dyDescent="0.25">
      <c r="A229" s="63"/>
      <c r="B229" s="64"/>
      <c r="C229" s="63"/>
      <c r="D229" s="64"/>
      <c r="E229" s="64"/>
      <c r="F229" s="63"/>
      <c r="G229" s="50" t="str">
        <f t="shared" si="3"/>
        <v/>
      </c>
    </row>
    <row r="230" spans="1:7" ht="14.95" customHeight="1" x14ac:dyDescent="0.25">
      <c r="A230" s="63"/>
      <c r="B230" s="64"/>
      <c r="C230" s="63"/>
      <c r="D230" s="64"/>
      <c r="E230" s="64"/>
      <c r="F230" s="63"/>
      <c r="G230" s="50" t="str">
        <f t="shared" si="3"/>
        <v/>
      </c>
    </row>
    <row r="231" spans="1:7" ht="14.95" customHeight="1" x14ac:dyDescent="0.25">
      <c r="A231" s="63"/>
      <c r="B231" s="64"/>
      <c r="C231" s="63"/>
      <c r="D231" s="64"/>
      <c r="E231" s="64"/>
      <c r="F231" s="63"/>
      <c r="G231" s="50" t="str">
        <f t="shared" si="3"/>
        <v/>
      </c>
    </row>
    <row r="232" spans="1:7" ht="14.95" customHeight="1" x14ac:dyDescent="0.25">
      <c r="A232" s="63"/>
      <c r="B232" s="64"/>
      <c r="C232" s="63"/>
      <c r="D232" s="64"/>
      <c r="E232" s="64"/>
      <c r="F232" s="63"/>
      <c r="G232" s="50" t="str">
        <f t="shared" si="3"/>
        <v/>
      </c>
    </row>
    <row r="233" spans="1:7" ht="14.95" customHeight="1" x14ac:dyDescent="0.25">
      <c r="A233" s="63"/>
      <c r="B233" s="64"/>
      <c r="C233" s="63"/>
      <c r="D233" s="64"/>
      <c r="E233" s="64"/>
      <c r="F233" s="63"/>
      <c r="G233" s="50" t="str">
        <f t="shared" si="3"/>
        <v/>
      </c>
    </row>
    <row r="234" spans="1:7" ht="14.95" customHeight="1" x14ac:dyDescent="0.25">
      <c r="A234" s="63"/>
      <c r="B234" s="64"/>
      <c r="C234" s="63"/>
      <c r="D234" s="64"/>
      <c r="E234" s="64"/>
      <c r="F234" s="63"/>
      <c r="G234" s="50" t="str">
        <f t="shared" si="3"/>
        <v/>
      </c>
    </row>
    <row r="235" spans="1:7" ht="14.95" customHeight="1" x14ac:dyDescent="0.25">
      <c r="A235" s="63"/>
      <c r="B235" s="64"/>
      <c r="C235" s="63"/>
      <c r="D235" s="64"/>
      <c r="E235" s="64"/>
      <c r="F235" s="63"/>
      <c r="G235" s="50" t="str">
        <f t="shared" si="3"/>
        <v/>
      </c>
    </row>
    <row r="236" spans="1:7" ht="14.95" customHeight="1" x14ac:dyDescent="0.25">
      <c r="A236" s="63"/>
      <c r="B236" s="64"/>
      <c r="C236" s="63"/>
      <c r="D236" s="64"/>
      <c r="E236" s="64"/>
      <c r="F236" s="63"/>
      <c r="G236" s="50" t="str">
        <f t="shared" si="3"/>
        <v/>
      </c>
    </row>
    <row r="237" spans="1:7" ht="14.95" customHeight="1" x14ac:dyDescent="0.25">
      <c r="A237" s="63"/>
      <c r="B237" s="64"/>
      <c r="C237" s="63"/>
      <c r="D237" s="64"/>
      <c r="E237" s="64"/>
      <c r="F237" s="63"/>
      <c r="G237" s="50" t="str">
        <f t="shared" si="3"/>
        <v/>
      </c>
    </row>
    <row r="238" spans="1:7" ht="14.95" customHeight="1" x14ac:dyDescent="0.25">
      <c r="A238" s="63"/>
      <c r="B238" s="64"/>
      <c r="C238" s="63"/>
      <c r="D238" s="64"/>
      <c r="E238" s="64"/>
      <c r="F238" s="63"/>
      <c r="G238" s="50" t="str">
        <f t="shared" si="3"/>
        <v/>
      </c>
    </row>
    <row r="239" spans="1:7" ht="14.95" customHeight="1" x14ac:dyDescent="0.25">
      <c r="A239" s="63"/>
      <c r="B239" s="64"/>
      <c r="C239" s="63"/>
      <c r="D239" s="64"/>
      <c r="E239" s="64"/>
      <c r="F239" s="63"/>
      <c r="G239" s="50" t="str">
        <f t="shared" si="3"/>
        <v/>
      </c>
    </row>
    <row r="240" spans="1:7" ht="14.95" customHeight="1" x14ac:dyDescent="0.25">
      <c r="A240" s="63"/>
      <c r="B240" s="64"/>
      <c r="C240" s="63"/>
      <c r="D240" s="64"/>
      <c r="E240" s="64"/>
      <c r="F240" s="63"/>
      <c r="G240" s="50" t="str">
        <f t="shared" si="3"/>
        <v/>
      </c>
    </row>
    <row r="241" spans="1:7" ht="14.95" customHeight="1" x14ac:dyDescent="0.25">
      <c r="A241" s="63"/>
      <c r="B241" s="64"/>
      <c r="C241" s="63"/>
      <c r="D241" s="64"/>
      <c r="E241" s="64"/>
      <c r="F241" s="63"/>
      <c r="G241" s="50" t="str">
        <f t="shared" si="3"/>
        <v/>
      </c>
    </row>
    <row r="242" spans="1:7" ht="14.95" customHeight="1" x14ac:dyDescent="0.25">
      <c r="A242" s="63"/>
      <c r="B242" s="64"/>
      <c r="C242" s="63"/>
      <c r="D242" s="64"/>
      <c r="E242" s="64"/>
      <c r="F242" s="63"/>
      <c r="G242" s="50" t="str">
        <f t="shared" si="3"/>
        <v/>
      </c>
    </row>
    <row r="243" spans="1:7" ht="14.95" customHeight="1" x14ac:dyDescent="0.25">
      <c r="A243" s="63"/>
      <c r="B243" s="64"/>
      <c r="C243" s="63"/>
      <c r="D243" s="64"/>
      <c r="E243" s="64"/>
      <c r="F243" s="63"/>
      <c r="G243" s="50" t="str">
        <f t="shared" si="3"/>
        <v/>
      </c>
    </row>
    <row r="244" spans="1:7" ht="14.95" customHeight="1" x14ac:dyDescent="0.25">
      <c r="A244" s="63"/>
      <c r="B244" s="64"/>
      <c r="C244" s="63"/>
      <c r="D244" s="64"/>
      <c r="E244" s="64"/>
      <c r="F244" s="63"/>
      <c r="G244" s="50" t="str">
        <f t="shared" si="3"/>
        <v/>
      </c>
    </row>
    <row r="245" spans="1:7" ht="14.95" customHeight="1" x14ac:dyDescent="0.25">
      <c r="A245" s="63"/>
      <c r="B245" s="64"/>
      <c r="C245" s="63"/>
      <c r="D245" s="64"/>
      <c r="E245" s="64"/>
      <c r="F245" s="63"/>
      <c r="G245" s="50" t="str">
        <f t="shared" si="3"/>
        <v/>
      </c>
    </row>
    <row r="246" spans="1:7" ht="14.95" customHeight="1" x14ac:dyDescent="0.25">
      <c r="A246" s="63"/>
      <c r="B246" s="64"/>
      <c r="C246" s="63"/>
      <c r="D246" s="64"/>
      <c r="E246" s="64"/>
      <c r="F246" s="63"/>
      <c r="G246" s="50" t="str">
        <f t="shared" si="3"/>
        <v/>
      </c>
    </row>
    <row r="247" spans="1:7" ht="14.95" customHeight="1" x14ac:dyDescent="0.25">
      <c r="A247" s="63"/>
      <c r="B247" s="64"/>
      <c r="C247" s="63"/>
      <c r="D247" s="64"/>
      <c r="E247" s="64"/>
      <c r="F247" s="63"/>
      <c r="G247" s="50" t="str">
        <f t="shared" si="3"/>
        <v/>
      </c>
    </row>
    <row r="248" spans="1:7" ht="14.95" customHeight="1" x14ac:dyDescent="0.25">
      <c r="A248" s="63"/>
      <c r="B248" s="64"/>
      <c r="C248" s="63"/>
      <c r="D248" s="64"/>
      <c r="E248" s="64"/>
      <c r="F248" s="63"/>
      <c r="G248" s="50" t="str">
        <f t="shared" si="3"/>
        <v/>
      </c>
    </row>
    <row r="249" spans="1:7" ht="14.95" customHeight="1" x14ac:dyDescent="0.25">
      <c r="A249" s="63"/>
      <c r="B249" s="64"/>
      <c r="C249" s="63"/>
      <c r="D249" s="64"/>
      <c r="E249" s="64"/>
      <c r="F249" s="63"/>
      <c r="G249" s="50" t="str">
        <f t="shared" si="3"/>
        <v/>
      </c>
    </row>
    <row r="250" spans="1:7" ht="14.95" customHeight="1" x14ac:dyDescent="0.25">
      <c r="A250" s="63"/>
      <c r="B250" s="64"/>
      <c r="C250" s="63"/>
      <c r="D250" s="64"/>
      <c r="E250" s="64"/>
      <c r="F250" s="63"/>
      <c r="G250" s="50" t="str">
        <f t="shared" si="3"/>
        <v/>
      </c>
    </row>
    <row r="251" spans="1:7" ht="14.95" customHeight="1" x14ac:dyDescent="0.25">
      <c r="A251" s="63"/>
      <c r="B251" s="64"/>
      <c r="C251" s="63"/>
      <c r="D251" s="64"/>
      <c r="E251" s="64"/>
      <c r="F251" s="63"/>
      <c r="G251" s="50" t="str">
        <f t="shared" si="3"/>
        <v/>
      </c>
    </row>
    <row r="252" spans="1:7" ht="14.95" customHeight="1" x14ac:dyDescent="0.25">
      <c r="A252" s="63"/>
      <c r="B252" s="64"/>
      <c r="C252" s="63"/>
      <c r="D252" s="64"/>
      <c r="E252" s="64"/>
      <c r="F252" s="63"/>
      <c r="G252" s="50" t="str">
        <f t="shared" si="3"/>
        <v/>
      </c>
    </row>
    <row r="253" spans="1:7" ht="14.95" customHeight="1" x14ac:dyDescent="0.25">
      <c r="A253" s="63"/>
      <c r="B253" s="64"/>
      <c r="C253" s="63"/>
      <c r="D253" s="64"/>
      <c r="E253" s="64"/>
      <c r="F253" s="63"/>
      <c r="G253" s="50" t="str">
        <f t="shared" si="3"/>
        <v/>
      </c>
    </row>
    <row r="254" spans="1:7" ht="14.95" customHeight="1" x14ac:dyDescent="0.25">
      <c r="A254" s="63"/>
      <c r="B254" s="64"/>
      <c r="C254" s="63"/>
      <c r="D254" s="64"/>
      <c r="E254" s="64"/>
      <c r="F254" s="63"/>
      <c r="G254" s="50" t="str">
        <f t="shared" si="3"/>
        <v/>
      </c>
    </row>
    <row r="255" spans="1:7" ht="14.95" customHeight="1" x14ac:dyDescent="0.25">
      <c r="A255" s="63"/>
      <c r="B255" s="64"/>
      <c r="C255" s="63"/>
      <c r="D255" s="64"/>
      <c r="E255" s="64"/>
      <c r="F255" s="63"/>
      <c r="G255" s="50" t="str">
        <f t="shared" si="3"/>
        <v/>
      </c>
    </row>
    <row r="256" spans="1:7" ht="14.95" customHeight="1" x14ac:dyDescent="0.25">
      <c r="A256" s="63"/>
      <c r="B256" s="64"/>
      <c r="C256" s="63"/>
      <c r="D256" s="64"/>
      <c r="E256" s="64"/>
      <c r="F256" s="63"/>
      <c r="G256" s="50" t="str">
        <f t="shared" si="3"/>
        <v/>
      </c>
    </row>
    <row r="257" spans="1:7" ht="14.95" customHeight="1" x14ac:dyDescent="0.25">
      <c r="A257" s="63"/>
      <c r="B257" s="64"/>
      <c r="C257" s="63"/>
      <c r="D257" s="64"/>
      <c r="E257" s="64"/>
      <c r="F257" s="63"/>
      <c r="G257" s="50" t="str">
        <f t="shared" si="3"/>
        <v/>
      </c>
    </row>
    <row r="258" spans="1:7" ht="14.95" customHeight="1" x14ac:dyDescent="0.25">
      <c r="A258" s="63"/>
      <c r="B258" s="64"/>
      <c r="C258" s="63"/>
      <c r="D258" s="64"/>
      <c r="E258" s="64"/>
      <c r="F258" s="63"/>
      <c r="G258" s="50" t="str">
        <f t="shared" si="3"/>
        <v/>
      </c>
    </row>
    <row r="259" spans="1:7" ht="14.95" customHeight="1" x14ac:dyDescent="0.25">
      <c r="A259" s="63"/>
      <c r="B259" s="64"/>
      <c r="C259" s="63"/>
      <c r="D259" s="64"/>
      <c r="E259" s="64"/>
      <c r="F259" s="63"/>
      <c r="G259" s="50" t="str">
        <f t="shared" ref="G259:G292" si="4">IF(C259=27,E259-D259,"")</f>
        <v/>
      </c>
    </row>
    <row r="260" spans="1:7" ht="14.95" customHeight="1" x14ac:dyDescent="0.25">
      <c r="A260" s="63"/>
      <c r="B260" s="64"/>
      <c r="C260" s="63"/>
      <c r="D260" s="64"/>
      <c r="E260" s="64"/>
      <c r="F260" s="63"/>
      <c r="G260" s="50" t="str">
        <f t="shared" si="4"/>
        <v/>
      </c>
    </row>
    <row r="261" spans="1:7" ht="14.95" customHeight="1" x14ac:dyDescent="0.25">
      <c r="A261" s="63"/>
      <c r="B261" s="64"/>
      <c r="C261" s="63"/>
      <c r="D261" s="64"/>
      <c r="E261" s="64"/>
      <c r="F261" s="63"/>
      <c r="G261" s="50" t="str">
        <f t="shared" si="4"/>
        <v/>
      </c>
    </row>
    <row r="262" spans="1:7" ht="14.95" customHeight="1" x14ac:dyDescent="0.25">
      <c r="A262" s="63"/>
      <c r="B262" s="64"/>
      <c r="C262" s="63"/>
      <c r="D262" s="64"/>
      <c r="E262" s="64"/>
      <c r="F262" s="63"/>
      <c r="G262" s="50" t="str">
        <f t="shared" si="4"/>
        <v/>
      </c>
    </row>
    <row r="263" spans="1:7" ht="14.95" customHeight="1" x14ac:dyDescent="0.25">
      <c r="A263" s="63"/>
      <c r="B263" s="64"/>
      <c r="C263" s="63"/>
      <c r="D263" s="64"/>
      <c r="E263" s="64"/>
      <c r="F263" s="63"/>
      <c r="G263" s="50" t="str">
        <f t="shared" si="4"/>
        <v/>
      </c>
    </row>
    <row r="264" spans="1:7" ht="14.95" customHeight="1" x14ac:dyDescent="0.25">
      <c r="A264" s="63"/>
      <c r="B264" s="64"/>
      <c r="C264" s="63"/>
      <c r="D264" s="64"/>
      <c r="E264" s="64"/>
      <c r="F264" s="63"/>
      <c r="G264" s="50" t="str">
        <f t="shared" si="4"/>
        <v/>
      </c>
    </row>
    <row r="265" spans="1:7" ht="14.95" customHeight="1" x14ac:dyDescent="0.25">
      <c r="A265" s="63"/>
      <c r="B265" s="64"/>
      <c r="C265" s="63"/>
      <c r="D265" s="64"/>
      <c r="E265" s="64"/>
      <c r="F265" s="63"/>
      <c r="G265" s="50" t="str">
        <f t="shared" si="4"/>
        <v/>
      </c>
    </row>
    <row r="266" spans="1:7" ht="14.95" customHeight="1" x14ac:dyDescent="0.25">
      <c r="A266" s="63"/>
      <c r="B266" s="64"/>
      <c r="C266" s="63"/>
      <c r="D266" s="64"/>
      <c r="E266" s="64"/>
      <c r="F266" s="63"/>
      <c r="G266" s="50" t="str">
        <f t="shared" si="4"/>
        <v/>
      </c>
    </row>
    <row r="267" spans="1:7" ht="14.95" customHeight="1" x14ac:dyDescent="0.25">
      <c r="A267" s="63"/>
      <c r="B267" s="64"/>
      <c r="C267" s="63"/>
      <c r="D267" s="64"/>
      <c r="E267" s="64"/>
      <c r="F267" s="63"/>
      <c r="G267" s="50" t="str">
        <f t="shared" si="4"/>
        <v/>
      </c>
    </row>
    <row r="268" spans="1:7" ht="14.95" customHeight="1" x14ac:dyDescent="0.25">
      <c r="A268" s="63"/>
      <c r="B268" s="64"/>
      <c r="C268" s="63"/>
      <c r="D268" s="64"/>
      <c r="E268" s="64"/>
      <c r="F268" s="63"/>
      <c r="G268" s="50" t="str">
        <f t="shared" si="4"/>
        <v/>
      </c>
    </row>
    <row r="269" spans="1:7" ht="14.95" customHeight="1" x14ac:dyDescent="0.25">
      <c r="A269" s="63"/>
      <c r="B269" s="64"/>
      <c r="C269" s="63"/>
      <c r="D269" s="64"/>
      <c r="E269" s="64"/>
      <c r="F269" s="63"/>
      <c r="G269" s="50" t="str">
        <f t="shared" si="4"/>
        <v/>
      </c>
    </row>
    <row r="270" spans="1:7" ht="14.95" customHeight="1" x14ac:dyDescent="0.25">
      <c r="A270" s="63"/>
      <c r="B270" s="64"/>
      <c r="C270" s="63"/>
      <c r="D270" s="64"/>
      <c r="E270" s="64"/>
      <c r="F270" s="63"/>
      <c r="G270" s="50" t="str">
        <f t="shared" si="4"/>
        <v/>
      </c>
    </row>
    <row r="271" spans="1:7" ht="14.95" customHeight="1" x14ac:dyDescent="0.25">
      <c r="A271" s="63"/>
      <c r="B271" s="64"/>
      <c r="C271" s="63"/>
      <c r="D271" s="64"/>
      <c r="E271" s="64"/>
      <c r="F271" s="63"/>
      <c r="G271" s="50" t="str">
        <f t="shared" si="4"/>
        <v/>
      </c>
    </row>
    <row r="272" spans="1:7" ht="14.95" customHeight="1" x14ac:dyDescent="0.25">
      <c r="A272" s="63"/>
      <c r="B272" s="64"/>
      <c r="C272" s="63"/>
      <c r="D272" s="64"/>
      <c r="E272" s="64"/>
      <c r="F272" s="63"/>
      <c r="G272" s="50" t="str">
        <f t="shared" si="4"/>
        <v/>
      </c>
    </row>
    <row r="273" spans="1:7" ht="14.95" customHeight="1" x14ac:dyDescent="0.25">
      <c r="A273" s="63"/>
      <c r="B273" s="64"/>
      <c r="C273" s="63"/>
      <c r="D273" s="64"/>
      <c r="E273" s="64"/>
      <c r="F273" s="63"/>
      <c r="G273" s="50" t="str">
        <f t="shared" si="4"/>
        <v/>
      </c>
    </row>
    <row r="274" spans="1:7" ht="14.95" customHeight="1" x14ac:dyDescent="0.25">
      <c r="A274" s="63"/>
      <c r="B274" s="64"/>
      <c r="C274" s="63"/>
      <c r="D274" s="64"/>
      <c r="E274" s="64"/>
      <c r="F274" s="63"/>
      <c r="G274" s="50" t="str">
        <f t="shared" si="4"/>
        <v/>
      </c>
    </row>
    <row r="275" spans="1:7" ht="14.95" customHeight="1" x14ac:dyDescent="0.25">
      <c r="A275" s="63"/>
      <c r="B275" s="64"/>
      <c r="C275" s="63"/>
      <c r="D275" s="64"/>
      <c r="E275" s="64"/>
      <c r="F275" s="63"/>
      <c r="G275" s="50" t="str">
        <f t="shared" si="4"/>
        <v/>
      </c>
    </row>
    <row r="276" spans="1:7" ht="14.95" customHeight="1" x14ac:dyDescent="0.25">
      <c r="A276" s="63"/>
      <c r="B276" s="64"/>
      <c r="C276" s="63"/>
      <c r="D276" s="64"/>
      <c r="E276" s="64"/>
      <c r="F276" s="63"/>
      <c r="G276" s="50" t="str">
        <f t="shared" si="4"/>
        <v/>
      </c>
    </row>
    <row r="277" spans="1:7" ht="14.95" customHeight="1" x14ac:dyDescent="0.25">
      <c r="A277" s="63"/>
      <c r="B277" s="64"/>
      <c r="C277" s="63"/>
      <c r="D277" s="64"/>
      <c r="E277" s="64"/>
      <c r="F277" s="63"/>
      <c r="G277" s="50" t="str">
        <f t="shared" si="4"/>
        <v/>
      </c>
    </row>
    <row r="278" spans="1:7" ht="14.95" customHeight="1" x14ac:dyDescent="0.25">
      <c r="A278" s="63"/>
      <c r="B278" s="64"/>
      <c r="C278" s="63"/>
      <c r="D278" s="64"/>
      <c r="E278" s="64"/>
      <c r="F278" s="63"/>
      <c r="G278" s="50" t="str">
        <f t="shared" si="4"/>
        <v/>
      </c>
    </row>
    <row r="279" spans="1:7" ht="14.95" customHeight="1" x14ac:dyDescent="0.25">
      <c r="A279" s="63"/>
      <c r="B279" s="64"/>
      <c r="C279" s="63"/>
      <c r="D279" s="64"/>
      <c r="E279" s="64"/>
      <c r="F279" s="63"/>
      <c r="G279" s="50" t="str">
        <f t="shared" si="4"/>
        <v/>
      </c>
    </row>
    <row r="280" spans="1:7" ht="14.95" customHeight="1" x14ac:dyDescent="0.25">
      <c r="A280" s="63"/>
      <c r="B280" s="64"/>
      <c r="C280" s="63"/>
      <c r="D280" s="64"/>
      <c r="E280" s="64"/>
      <c r="F280" s="63"/>
      <c r="G280" s="50" t="str">
        <f t="shared" si="4"/>
        <v/>
      </c>
    </row>
    <row r="281" spans="1:7" ht="14.95" customHeight="1" x14ac:dyDescent="0.25">
      <c r="A281" s="63"/>
      <c r="B281" s="64"/>
      <c r="C281" s="63"/>
      <c r="D281" s="64"/>
      <c r="E281" s="64"/>
      <c r="F281" s="63"/>
      <c r="G281" s="50" t="str">
        <f t="shared" si="4"/>
        <v/>
      </c>
    </row>
    <row r="282" spans="1:7" ht="14.95" customHeight="1" x14ac:dyDescent="0.25">
      <c r="A282" s="63"/>
      <c r="B282" s="64"/>
      <c r="C282" s="63"/>
      <c r="D282" s="64"/>
      <c r="E282" s="64"/>
      <c r="F282" s="63"/>
      <c r="G282" s="50" t="str">
        <f t="shared" si="4"/>
        <v/>
      </c>
    </row>
    <row r="283" spans="1:7" ht="14.95" customHeight="1" x14ac:dyDescent="0.25">
      <c r="A283" s="63"/>
      <c r="B283" s="64"/>
      <c r="C283" s="63"/>
      <c r="D283" s="64"/>
      <c r="E283" s="64"/>
      <c r="F283" s="63"/>
      <c r="G283" s="50" t="str">
        <f t="shared" si="4"/>
        <v/>
      </c>
    </row>
    <row r="284" spans="1:7" ht="14.95" customHeight="1" x14ac:dyDescent="0.25">
      <c r="A284" s="63"/>
      <c r="B284" s="64"/>
      <c r="C284" s="63"/>
      <c r="D284" s="64"/>
      <c r="E284" s="64"/>
      <c r="F284" s="63"/>
      <c r="G284" s="50" t="str">
        <f t="shared" si="4"/>
        <v/>
      </c>
    </row>
    <row r="285" spans="1:7" ht="14.95" customHeight="1" x14ac:dyDescent="0.25">
      <c r="A285" s="63"/>
      <c r="B285" s="64"/>
      <c r="C285" s="63"/>
      <c r="D285" s="64"/>
      <c r="E285" s="64"/>
      <c r="F285" s="63"/>
      <c r="G285" s="50" t="str">
        <f t="shared" si="4"/>
        <v/>
      </c>
    </row>
    <row r="286" spans="1:7" ht="14.95" customHeight="1" x14ac:dyDescent="0.25">
      <c r="A286" s="63"/>
      <c r="B286" s="64"/>
      <c r="C286" s="63"/>
      <c r="D286" s="64"/>
      <c r="E286" s="64"/>
      <c r="F286" s="63"/>
      <c r="G286" s="50" t="str">
        <f t="shared" si="4"/>
        <v/>
      </c>
    </row>
    <row r="287" spans="1:7" ht="14.95" customHeight="1" x14ac:dyDescent="0.25">
      <c r="A287" s="63"/>
      <c r="B287" s="64"/>
      <c r="C287" s="63"/>
      <c r="D287" s="64"/>
      <c r="E287" s="64"/>
      <c r="F287" s="63"/>
      <c r="G287" s="50" t="str">
        <f t="shared" si="4"/>
        <v/>
      </c>
    </row>
    <row r="288" spans="1:7" ht="14.95" customHeight="1" x14ac:dyDescent="0.25">
      <c r="A288" s="63"/>
      <c r="B288" s="64"/>
      <c r="C288" s="63"/>
      <c r="D288" s="64"/>
      <c r="E288" s="64"/>
      <c r="F288" s="63"/>
      <c r="G288" s="50" t="str">
        <f t="shared" si="4"/>
        <v/>
      </c>
    </row>
    <row r="289" spans="1:7" ht="14.95" customHeight="1" x14ac:dyDescent="0.25">
      <c r="A289" s="63"/>
      <c r="B289" s="64"/>
      <c r="C289" s="63"/>
      <c r="D289" s="64"/>
      <c r="E289" s="64"/>
      <c r="F289" s="63"/>
      <c r="G289" s="50" t="str">
        <f t="shared" si="4"/>
        <v/>
      </c>
    </row>
    <row r="290" spans="1:7" ht="14.95" customHeight="1" x14ac:dyDescent="0.25">
      <c r="A290" s="63"/>
      <c r="B290" s="64"/>
      <c r="C290" s="63"/>
      <c r="D290" s="64"/>
      <c r="E290" s="64"/>
      <c r="F290" s="63"/>
      <c r="G290" s="50" t="str">
        <f t="shared" si="4"/>
        <v/>
      </c>
    </row>
    <row r="291" spans="1:7" ht="14.95" customHeight="1" x14ac:dyDescent="0.25">
      <c r="A291" s="63"/>
      <c r="B291" s="64"/>
      <c r="C291" s="63"/>
      <c r="D291" s="64"/>
      <c r="E291" s="64"/>
      <c r="F291" s="63"/>
      <c r="G291" s="50" t="str">
        <f t="shared" si="4"/>
        <v/>
      </c>
    </row>
    <row r="292" spans="1:7" ht="14.95" customHeight="1" x14ac:dyDescent="0.25">
      <c r="A292" s="63"/>
      <c r="B292" s="64"/>
      <c r="C292" s="63"/>
      <c r="D292" s="64"/>
      <c r="E292" s="64"/>
      <c r="F292" s="63"/>
      <c r="G292" s="50" t="str">
        <f t="shared" si="4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7"/>
  <dimension ref="A1:R51"/>
  <sheetViews>
    <sheetView zoomScaleNormal="100" workbookViewId="0">
      <selection activeCell="I8" sqref="I8"/>
    </sheetView>
  </sheetViews>
  <sheetFormatPr baseColWidth="10" defaultColWidth="11.375" defaultRowHeight="12.9" x14ac:dyDescent="0.2"/>
  <cols>
    <col min="1" max="1" width="11.375" style="170"/>
    <col min="2" max="2" width="34" style="170" bestFit="1" customWidth="1"/>
    <col min="3" max="5" width="15.75" style="170" customWidth="1"/>
    <col min="6" max="7" width="17.75" style="170" customWidth="1"/>
    <col min="8" max="8" width="25.75" style="170" bestFit="1" customWidth="1"/>
    <col min="9" max="9" width="37.875" style="170" customWidth="1"/>
    <col min="10" max="10" width="22.625" style="170" customWidth="1"/>
    <col min="11" max="11" width="26.375" style="170" customWidth="1"/>
    <col min="12" max="12" width="25.75" style="170" customWidth="1"/>
    <col min="13" max="13" width="15.25" style="170" bestFit="1" customWidth="1"/>
    <col min="14" max="14" width="11.375" style="170" customWidth="1"/>
    <col min="15" max="15" width="17.25" style="170" customWidth="1"/>
    <col min="16" max="16" width="18.125" style="170" customWidth="1"/>
    <col min="17" max="17" width="15.25" style="170" bestFit="1" customWidth="1"/>
    <col min="18" max="18" width="80.75" style="170" bestFit="1" customWidth="1"/>
    <col min="19" max="16384" width="11.375" style="170"/>
  </cols>
  <sheetData>
    <row r="1" spans="1:18" ht="13.6" thickBot="1" x14ac:dyDescent="0.25">
      <c r="H1" s="212"/>
      <c r="I1" s="212"/>
    </row>
    <row r="2" spans="1:18" ht="14.3" x14ac:dyDescent="0.25">
      <c r="B2" s="201" t="s">
        <v>5</v>
      </c>
      <c r="C2" s="118" t="str">
        <f>Synthèse!C2</f>
        <v>07.20.00.d.r02</v>
      </c>
      <c r="D2" s="187"/>
      <c r="E2" s="262" t="str">
        <f>SUBSTITUTE("select code, date_debut, date_fin, duree_etape from GX.SUIVI_INDIC_EXEC where CODE in ('X_PREPA_TPC' , 'X_EDIT_CLOTURE3' , 'X_SAUVEGARDE_DS' , 'X_PANIER_INDEM' ) order by ordre asc;","NUM_CYCLE",C3)</f>
        <v>select code, date_debut, date_fin, duree_etape from GX.SUIVI_INDIC_EXEC where CODE in ('X_PREPA_TPC' , 'X_EDIT_CLOTURE3' , 'X_SAUVEGARDE_DS' , 'X_PANIER_INDEM' ) order by ordre asc;</v>
      </c>
      <c r="F2" s="203"/>
      <c r="G2" s="203"/>
      <c r="H2" s="203"/>
      <c r="I2" s="203"/>
      <c r="J2" s="203"/>
      <c r="K2" s="203"/>
      <c r="L2" s="203"/>
    </row>
    <row r="3" spans="1:18" ht="14.95" thickBot="1" x14ac:dyDescent="0.3">
      <c r="B3" s="202" t="s">
        <v>6</v>
      </c>
      <c r="C3" s="119">
        <v>1811</v>
      </c>
      <c r="D3" s="187"/>
      <c r="E3" s="263"/>
      <c r="F3" s="212"/>
      <c r="G3" s="212"/>
      <c r="H3" s="212"/>
      <c r="I3" s="212"/>
    </row>
    <row r="4" spans="1:18" x14ac:dyDescent="0.2">
      <c r="B4" s="41"/>
      <c r="C4" s="294" t="s">
        <v>2</v>
      </c>
      <c r="D4" s="294"/>
      <c r="E4" s="294"/>
      <c r="F4" s="294"/>
      <c r="G4" s="280"/>
      <c r="H4" s="42"/>
      <c r="I4" s="43"/>
      <c r="J4" s="92">
        <v>43810.586967592593</v>
      </c>
      <c r="K4" s="92">
        <v>43810.607175925928</v>
      </c>
      <c r="O4" s="92"/>
      <c r="P4" s="92"/>
    </row>
    <row r="5" spans="1:18" x14ac:dyDescent="0.2">
      <c r="B5" s="35"/>
      <c r="C5" s="75"/>
      <c r="D5" s="75"/>
      <c r="E5" s="75"/>
      <c r="F5" s="75"/>
      <c r="G5" s="75"/>
      <c r="H5" s="75"/>
      <c r="I5" s="33"/>
      <c r="J5" s="170">
        <f>5*60+14</f>
        <v>314</v>
      </c>
      <c r="K5" s="170">
        <f>34*60+20</f>
        <v>2060</v>
      </c>
      <c r="L5" s="170">
        <f>K5-J5</f>
        <v>1746</v>
      </c>
      <c r="O5" s="92"/>
      <c r="P5" s="92"/>
    </row>
    <row r="6" spans="1:18" x14ac:dyDescent="0.2">
      <c r="B6" s="200" t="s">
        <v>1</v>
      </c>
      <c r="C6" s="109"/>
      <c r="D6" s="109"/>
      <c r="F6" s="92">
        <f>MIN(C8:D11)</f>
        <v>43810.587500000001</v>
      </c>
      <c r="G6" s="223"/>
      <c r="H6" s="198" t="s">
        <v>43</v>
      </c>
      <c r="I6" s="199" t="s">
        <v>44</v>
      </c>
      <c r="O6" s="92"/>
      <c r="P6" s="92"/>
    </row>
    <row r="7" spans="1:18" x14ac:dyDescent="0.2">
      <c r="A7" s="32"/>
      <c r="B7" s="35"/>
      <c r="C7" s="36"/>
      <c r="D7" s="36"/>
      <c r="E7" s="36"/>
      <c r="F7" s="75"/>
      <c r="G7" s="75"/>
      <c r="H7" s="75"/>
      <c r="I7" s="32"/>
      <c r="K7" s="167"/>
    </row>
    <row r="8" spans="1:18" ht="14.3" x14ac:dyDescent="0.2">
      <c r="A8" s="32"/>
      <c r="B8" s="264" t="s">
        <v>269</v>
      </c>
      <c r="C8" s="265">
        <v>43810.587500000001</v>
      </c>
      <c r="D8" s="265">
        <v>43810.587500000001</v>
      </c>
      <c r="E8" s="266">
        <v>0</v>
      </c>
      <c r="F8" s="31">
        <f>E8/86400</f>
        <v>0</v>
      </c>
      <c r="G8" s="225">
        <f>IFERROR(VLOOKUP(B8,$B$25:$F$28,5,FALSE),0)</f>
        <v>0</v>
      </c>
      <c r="H8" s="91" t="str">
        <f>IF(F8&lt;G8,TEXT(ABS(F8-G8),"-hh:mm:ss"),IF(F8&gt;G8,TEXT(F8-G8,"+hh:mm:ss"),"00:00:00"))</f>
        <v>00:00:00</v>
      </c>
      <c r="I8" s="32"/>
      <c r="K8" s="167"/>
      <c r="O8" s="92"/>
      <c r="P8" s="92"/>
    </row>
    <row r="9" spans="1:18" ht="14.3" x14ac:dyDescent="0.2">
      <c r="A9" s="32"/>
      <c r="B9" s="264" t="s">
        <v>271</v>
      </c>
      <c r="C9" s="265">
        <v>43810.587500000001</v>
      </c>
      <c r="D9" s="265">
        <v>43810.591898148145</v>
      </c>
      <c r="E9" s="266">
        <v>380</v>
      </c>
      <c r="F9" s="31">
        <f t="shared" ref="F9:F11" si="0">E9/86400</f>
        <v>4.3981481481481484E-3</v>
      </c>
      <c r="G9" s="225">
        <f>IFERROR(VLOOKUP(B9,$B$25:$F$28,5,FALSE),0)</f>
        <v>0</v>
      </c>
      <c r="H9" s="91" t="str">
        <f t="shared" ref="H9:H11" si="1">IF(F9&lt;G9,TEXT(ABS(F9-G9),"-hh:mm:ss"),IF(F9&gt;G9,TEXT(F9-G9,"+hh:mm:ss"),"00:00:00"))</f>
        <v>+00:06:20</v>
      </c>
      <c r="I9" s="278"/>
      <c r="J9" s="92"/>
      <c r="K9" s="167"/>
      <c r="O9" s="92"/>
      <c r="P9" s="92"/>
    </row>
    <row r="10" spans="1:18" ht="14.3" x14ac:dyDescent="0.2">
      <c r="A10" s="32"/>
      <c r="B10" s="264" t="s">
        <v>270</v>
      </c>
      <c r="C10" s="265">
        <v>43810.587500000001</v>
      </c>
      <c r="D10" s="265">
        <v>43810.595370370371</v>
      </c>
      <c r="E10" s="266">
        <v>680</v>
      </c>
      <c r="F10" s="31">
        <f t="shared" si="0"/>
        <v>7.8703703703703696E-3</v>
      </c>
      <c r="G10" s="225">
        <f>IFERROR(VLOOKUP(B10,$B$25:$F$28,5,FALSE),0)</f>
        <v>0</v>
      </c>
      <c r="H10" s="91" t="str">
        <f t="shared" si="1"/>
        <v>+00:11:20</v>
      </c>
      <c r="I10" s="33"/>
      <c r="K10" s="167"/>
      <c r="O10" s="92"/>
      <c r="P10" s="92"/>
    </row>
    <row r="11" spans="1:18" ht="14.3" x14ac:dyDescent="0.2">
      <c r="A11" s="32"/>
      <c r="B11" s="264"/>
      <c r="C11" s="265"/>
      <c r="D11" s="265"/>
      <c r="E11" s="266"/>
      <c r="F11" s="31">
        <f t="shared" si="0"/>
        <v>0</v>
      </c>
      <c r="G11" s="225">
        <f>IFERROR(VLOOKUP(B11,$B$25:$F$28,5,FALSE),0)</f>
        <v>0</v>
      </c>
      <c r="H11" s="91" t="str">
        <f t="shared" si="1"/>
        <v>00:00:00</v>
      </c>
      <c r="I11" s="33"/>
      <c r="J11" s="92"/>
      <c r="K11" s="167"/>
      <c r="O11" s="92"/>
      <c r="P11" s="92"/>
    </row>
    <row r="12" spans="1:18" x14ac:dyDescent="0.2">
      <c r="B12" s="35"/>
      <c r="C12" s="36"/>
      <c r="D12" s="36"/>
      <c r="E12" s="36"/>
      <c r="F12" s="75"/>
      <c r="G12" s="75"/>
      <c r="H12" s="75"/>
      <c r="I12" s="33"/>
      <c r="L12" s="167"/>
      <c r="M12" s="92"/>
      <c r="O12" s="92"/>
      <c r="P12" s="92"/>
    </row>
    <row r="13" spans="1:18" x14ac:dyDescent="0.2">
      <c r="B13" s="200" t="s">
        <v>0</v>
      </c>
      <c r="C13" s="109"/>
      <c r="D13" s="109"/>
      <c r="E13" s="109"/>
      <c r="F13" s="92">
        <f>MAX(C8:D11)</f>
        <v>43810.595370370371</v>
      </c>
      <c r="G13" s="224"/>
      <c r="H13" s="75"/>
      <c r="I13" s="33"/>
      <c r="L13" s="167"/>
      <c r="M13" s="92"/>
      <c r="O13" s="92"/>
      <c r="P13" s="92"/>
      <c r="R13" s="92"/>
    </row>
    <row r="14" spans="1:18" x14ac:dyDescent="0.2">
      <c r="A14" s="32"/>
      <c r="B14" s="47"/>
      <c r="C14" s="39"/>
      <c r="D14" s="39"/>
      <c r="E14" s="39"/>
      <c r="F14" s="4"/>
      <c r="G14" s="4"/>
      <c r="H14" s="40"/>
      <c r="I14" s="33"/>
      <c r="L14" s="167"/>
      <c r="M14" s="92"/>
      <c r="O14" s="92"/>
      <c r="P14" s="92"/>
      <c r="R14" s="92"/>
    </row>
    <row r="15" spans="1:18" x14ac:dyDescent="0.2">
      <c r="A15" s="32"/>
      <c r="B15" s="194" t="s">
        <v>2</v>
      </c>
      <c r="C15" s="31"/>
      <c r="D15" s="31"/>
      <c r="E15" s="31"/>
      <c r="F15" s="31">
        <f>SUM(F8:F11)</f>
        <v>1.2268518518518519E-2</v>
      </c>
      <c r="G15" s="31"/>
      <c r="H15" s="253" t="str">
        <f>IF(F15&lt;F32,TEXT(ABS(F15-F32),"-hh:mm:ss"),IF(F15&gt;F32,TEXT(F15-F32,"+hh:mm:ss"),"00:00:00"))</f>
        <v>+00:13:27</v>
      </c>
      <c r="I15" s="33"/>
      <c r="M15" s="92"/>
      <c r="O15" s="92"/>
      <c r="P15" s="92"/>
    </row>
    <row r="16" spans="1:18" x14ac:dyDescent="0.2">
      <c r="B16" s="195" t="s">
        <v>41</v>
      </c>
      <c r="C16" s="171"/>
      <c r="D16" s="171"/>
      <c r="E16" s="171"/>
      <c r="F16" s="31">
        <f>IF((F17-F15)&lt;0,0,F17-F15)</f>
        <v>0</v>
      </c>
      <c r="G16" s="31"/>
      <c r="H16" s="253"/>
      <c r="I16" s="33"/>
      <c r="M16" s="92"/>
      <c r="O16" s="92"/>
      <c r="P16" s="92"/>
    </row>
    <row r="17" spans="1:16" ht="13.6" thickBot="1" x14ac:dyDescent="0.25">
      <c r="B17" s="196" t="s">
        <v>4</v>
      </c>
      <c r="C17" s="188"/>
      <c r="D17" s="188"/>
      <c r="E17" s="188"/>
      <c r="F17" s="222">
        <f>F13-F6</f>
        <v>7.8703703693463467E-3</v>
      </c>
      <c r="G17" s="222"/>
      <c r="H17" s="143" t="str">
        <f>IF(F17&lt;F34,TEXT(ABS(F17-F34),"-hh:mm:ss"),IF(F17&gt;F34,TEXT(F17-F34,"+hh:mm:ss"),"00:00:00"))</f>
        <v>+00:07:07</v>
      </c>
      <c r="I17" s="46"/>
      <c r="M17" s="92"/>
      <c r="O17" s="92"/>
      <c r="P17" s="92"/>
    </row>
    <row r="18" spans="1:16" ht="13.6" thickBot="1" x14ac:dyDescent="0.25">
      <c r="M18" s="92"/>
    </row>
    <row r="19" spans="1:16" ht="13.6" x14ac:dyDescent="0.2">
      <c r="B19" s="201" t="s">
        <v>5</v>
      </c>
      <c r="C19" s="118" t="s">
        <v>134</v>
      </c>
      <c r="D19" s="187"/>
      <c r="E19" s="187"/>
      <c r="M19" s="92"/>
    </row>
    <row r="20" spans="1:16" ht="14.3" thickBot="1" x14ac:dyDescent="0.25">
      <c r="B20" s="202" t="s">
        <v>6</v>
      </c>
      <c r="C20" s="119">
        <v>1811</v>
      </c>
      <c r="D20" s="187"/>
      <c r="E20" s="187"/>
      <c r="M20" s="92"/>
    </row>
    <row r="21" spans="1:16" x14ac:dyDescent="0.2">
      <c r="B21" s="41"/>
      <c r="C21" s="294" t="s">
        <v>2</v>
      </c>
      <c r="D21" s="294"/>
      <c r="E21" s="294"/>
      <c r="F21" s="294"/>
      <c r="G21" s="280"/>
      <c r="H21" s="42"/>
      <c r="I21" s="43"/>
      <c r="M21" s="92"/>
    </row>
    <row r="22" spans="1:16" x14ac:dyDescent="0.2">
      <c r="B22" s="35"/>
      <c r="C22" s="75"/>
      <c r="D22" s="75"/>
      <c r="E22" s="75"/>
      <c r="F22" s="75"/>
      <c r="G22" s="75"/>
      <c r="H22" s="75"/>
      <c r="I22" s="33"/>
      <c r="M22" s="92"/>
    </row>
    <row r="23" spans="1:16" x14ac:dyDescent="0.2">
      <c r="B23" s="200" t="s">
        <v>1</v>
      </c>
      <c r="C23" s="109"/>
      <c r="D23" s="109"/>
      <c r="E23" s="109"/>
      <c r="F23" s="92">
        <f>MIN(C25:D28)</f>
        <v>43781.438796296294</v>
      </c>
      <c r="G23" s="169"/>
      <c r="H23" s="198" t="s">
        <v>43</v>
      </c>
      <c r="I23" s="199" t="s">
        <v>44</v>
      </c>
      <c r="M23" s="92"/>
    </row>
    <row r="24" spans="1:16" x14ac:dyDescent="0.2">
      <c r="B24" s="35"/>
      <c r="C24" s="36"/>
      <c r="D24" s="36"/>
      <c r="E24" s="36"/>
      <c r="F24" s="75"/>
      <c r="G24" s="75"/>
      <c r="H24" s="75"/>
      <c r="I24" s="33"/>
      <c r="K24" s="241"/>
      <c r="M24" s="92"/>
    </row>
    <row r="25" spans="1:16" x14ac:dyDescent="0.2">
      <c r="A25" s="32"/>
      <c r="B25" s="170" t="s">
        <v>272</v>
      </c>
      <c r="C25" s="92">
        <v>43781.438796296294</v>
      </c>
      <c r="D25" s="92">
        <v>43781.441724537035</v>
      </c>
      <c r="E25" s="291">
        <v>253</v>
      </c>
      <c r="F25" s="31">
        <f>E25/86400</f>
        <v>2.9282407407407408E-3</v>
      </c>
      <c r="G25" s="225">
        <f>IFERROR(VLOOKUP(B25,$B$25:$F$28,5,FALSE),0)</f>
        <v>2.9282407407407408E-3</v>
      </c>
      <c r="H25" s="91" t="str">
        <f>IF(F25&lt;G25,TEXT(ABS(F25-G25),"-hh:mm:ss"),IF(F25&gt;G25,TEXT(F25-G25,"+hh:mm:ss"),"00:00:00"))</f>
        <v>00:00:00</v>
      </c>
      <c r="I25" s="32"/>
      <c r="J25" s="170">
        <f>31*60+52</f>
        <v>1912</v>
      </c>
      <c r="K25" s="292">
        <f>36*60+5</f>
        <v>2165</v>
      </c>
      <c r="L25" s="170">
        <f>K25-J25</f>
        <v>253</v>
      </c>
      <c r="O25" s="92"/>
      <c r="P25" s="92"/>
    </row>
    <row r="26" spans="1:16" x14ac:dyDescent="0.2">
      <c r="A26" s="32"/>
      <c r="C26" s="92"/>
      <c r="D26" s="92"/>
      <c r="F26" s="31">
        <f t="shared" ref="F26:F28" si="2">E26/86400</f>
        <v>0</v>
      </c>
      <c r="G26" s="225">
        <f t="shared" ref="G26:G28" si="3">IFERROR(VLOOKUP(B26,$B$25:$F$28,5,FALSE),0)</f>
        <v>0</v>
      </c>
      <c r="H26" s="91" t="str">
        <f t="shared" ref="H26:H28" si="4">IF(F26&lt;G26,TEXT(ABS(F26-G26),"-hh:mm:ss"),IF(F26&gt;G26,TEXT(F26-G26,"+hh:mm:ss"),"00:00:00"))</f>
        <v>00:00:00</v>
      </c>
      <c r="I26" s="33"/>
      <c r="O26" s="92"/>
      <c r="P26" s="92"/>
    </row>
    <row r="27" spans="1:16" x14ac:dyDescent="0.2">
      <c r="A27" s="32"/>
      <c r="C27" s="92"/>
      <c r="D27" s="92"/>
      <c r="F27" s="31">
        <f t="shared" si="2"/>
        <v>0</v>
      </c>
      <c r="G27" s="225">
        <f t="shared" si="3"/>
        <v>0</v>
      </c>
      <c r="H27" s="91" t="str">
        <f t="shared" si="4"/>
        <v>00:00:00</v>
      </c>
      <c r="I27" s="33"/>
      <c r="O27" s="92"/>
      <c r="P27" s="92"/>
    </row>
    <row r="28" spans="1:16" x14ac:dyDescent="0.2">
      <c r="A28" s="32"/>
      <c r="C28" s="92"/>
      <c r="D28" s="92"/>
      <c r="F28" s="31">
        <f t="shared" si="2"/>
        <v>0</v>
      </c>
      <c r="G28" s="225">
        <f t="shared" si="3"/>
        <v>0</v>
      </c>
      <c r="H28" s="91" t="str">
        <f t="shared" si="4"/>
        <v>00:00:00</v>
      </c>
      <c r="I28" s="33"/>
      <c r="O28" s="92"/>
      <c r="P28" s="92"/>
    </row>
    <row r="29" spans="1:16" x14ac:dyDescent="0.2">
      <c r="A29" s="32"/>
      <c r="B29" s="47"/>
      <c r="C29" s="109"/>
      <c r="D29" s="109"/>
      <c r="E29" s="171"/>
      <c r="F29" s="31"/>
      <c r="G29" s="31"/>
      <c r="H29" s="75"/>
      <c r="I29" s="33"/>
      <c r="O29" s="92"/>
      <c r="P29" s="92"/>
    </row>
    <row r="30" spans="1:16" x14ac:dyDescent="0.2">
      <c r="A30" s="32"/>
      <c r="B30" s="200" t="s">
        <v>0</v>
      </c>
      <c r="C30" s="171"/>
      <c r="D30" s="171"/>
      <c r="E30" s="171"/>
      <c r="F30" s="109">
        <f>MAX(C25:D28)</f>
        <v>43781.441724537035</v>
      </c>
      <c r="G30" s="168"/>
      <c r="H30" s="75"/>
      <c r="I30" s="33"/>
      <c r="O30" s="92"/>
      <c r="P30" s="92"/>
    </row>
    <row r="31" spans="1:16" x14ac:dyDescent="0.2">
      <c r="A31" s="32"/>
      <c r="B31" s="194"/>
      <c r="C31" s="39"/>
      <c r="D31" s="39"/>
      <c r="E31" s="39"/>
      <c r="F31" s="4"/>
      <c r="G31" s="4"/>
      <c r="H31" s="40"/>
      <c r="I31" s="33"/>
    </row>
    <row r="32" spans="1:16" x14ac:dyDescent="0.2">
      <c r="A32" s="32"/>
      <c r="B32" s="194" t="s">
        <v>2</v>
      </c>
      <c r="C32" s="171"/>
      <c r="D32" s="171"/>
      <c r="E32" s="171"/>
      <c r="F32" s="31">
        <f>SUM(F25:F28)</f>
        <v>2.9282407407407408E-3</v>
      </c>
      <c r="G32" s="31"/>
      <c r="H32" s="136" t="s">
        <v>64</v>
      </c>
      <c r="I32" s="33"/>
      <c r="O32" s="92"/>
      <c r="P32" s="92"/>
    </row>
    <row r="33" spans="1:16" x14ac:dyDescent="0.2">
      <c r="A33" s="32"/>
      <c r="B33" s="195" t="s">
        <v>41</v>
      </c>
      <c r="C33" s="171"/>
      <c r="D33" s="171"/>
      <c r="E33" s="171"/>
      <c r="F33" s="251">
        <f>IF((F34-F32)&lt;0,0,F34-F32)</f>
        <v>5.7129734970517987E-13</v>
      </c>
      <c r="G33" s="31"/>
      <c r="H33" s="40"/>
      <c r="I33" s="33"/>
      <c r="O33" s="92"/>
      <c r="P33" s="92"/>
    </row>
    <row r="34" spans="1:16" ht="13.6" thickBot="1" x14ac:dyDescent="0.25">
      <c r="A34" s="32"/>
      <c r="B34" s="196" t="s">
        <v>4</v>
      </c>
      <c r="C34" s="188"/>
      <c r="D34" s="188"/>
      <c r="E34" s="188"/>
      <c r="F34" s="222">
        <f>F30-F23</f>
        <v>2.9282407413120382E-3</v>
      </c>
      <c r="G34" s="222"/>
      <c r="H34" s="145" t="s">
        <v>64</v>
      </c>
      <c r="I34" s="46"/>
    </row>
    <row r="35" spans="1:16" x14ac:dyDescent="0.2">
      <c r="A35" s="171"/>
      <c r="B35" s="171"/>
    </row>
    <row r="36" spans="1:16" x14ac:dyDescent="0.2">
      <c r="A36" s="171"/>
      <c r="B36" s="171"/>
    </row>
    <row r="37" spans="1:16" x14ac:dyDescent="0.2">
      <c r="A37" s="171"/>
      <c r="B37" s="171"/>
    </row>
    <row r="38" spans="1:16" x14ac:dyDescent="0.2">
      <c r="A38" s="171"/>
      <c r="B38" s="171"/>
    </row>
    <row r="39" spans="1:16" x14ac:dyDescent="0.2">
      <c r="A39" s="171"/>
      <c r="B39" s="171"/>
    </row>
    <row r="40" spans="1:16" x14ac:dyDescent="0.2">
      <c r="A40" s="171"/>
      <c r="B40" s="171"/>
    </row>
    <row r="49" spans="1:2" x14ac:dyDescent="0.2">
      <c r="A49" s="171"/>
      <c r="B49" s="171"/>
    </row>
    <row r="50" spans="1:2" x14ac:dyDescent="0.2">
      <c r="A50" s="171"/>
      <c r="B50" s="171"/>
    </row>
    <row r="51" spans="1:2" x14ac:dyDescent="0.2">
      <c r="B51" s="171"/>
    </row>
  </sheetData>
  <mergeCells count="2">
    <mergeCell ref="C4:F4"/>
    <mergeCell ref="C21:F21"/>
  </mergeCells>
  <conditionalFormatting sqref="H15:H17 H8:H11">
    <cfRule type="containsText" dxfId="50" priority="6" operator="containsText" text="00:00:00">
      <formula>NOT(ISERROR(SEARCH("00:00:00",H8)))</formula>
    </cfRule>
  </conditionalFormatting>
  <conditionalFormatting sqref="H25:H28">
    <cfRule type="containsText" dxfId="49" priority="3" operator="containsText" text="00:00:00">
      <formula>NOT(ISERROR(SEARCH("00:00:00",H25)))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49845A6-CCD2-45DE-BA57-3CF20551AE6E}">
            <xm:f>NOT(ISERROR(SEARCH("-",H8)))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7E6CDFF3-6A55-4FC8-9392-F494D86E021F}">
            <xm:f>NOT(ISERROR(SEARCH("+",H8)))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H15:H17 H8:H11</xm:sqref>
        </x14:conditionalFormatting>
        <x14:conditionalFormatting xmlns:xm="http://schemas.microsoft.com/office/excel/2006/main">
          <x14:cfRule type="containsText" priority="1" operator="containsText" id="{6C95F22B-2EF7-40A2-B5E0-DA2F4D26F049}">
            <xm:f>NOT(ISERROR(SEARCH("-",H25)))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AC07E4A0-F139-4491-A4A9-D8B7655B2C1F}">
            <xm:f>NOT(ISERROR(SEARCH("+",H25)))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H25:H28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/>
  <dimension ref="A1:R113"/>
  <sheetViews>
    <sheetView topLeftCell="A7" workbookViewId="0">
      <selection activeCell="A15" sqref="A15"/>
    </sheetView>
  </sheetViews>
  <sheetFormatPr baseColWidth="10" defaultRowHeight="12.9" x14ac:dyDescent="0.2"/>
  <cols>
    <col min="2" max="2" width="34" bestFit="1" customWidth="1"/>
    <col min="3" max="3" width="15.375" customWidth="1"/>
    <col min="4" max="5" width="15.375" style="167" customWidth="1"/>
    <col min="6" max="6" width="19.875" customWidth="1"/>
    <col min="7" max="7" width="19.875" style="167" customWidth="1"/>
    <col min="8" max="8" width="25.75" bestFit="1" customWidth="1"/>
    <col min="9" max="9" width="29.75" bestFit="1" customWidth="1"/>
    <col min="10" max="10" width="18.125" bestFit="1" customWidth="1"/>
    <col min="11" max="11" width="11.375" customWidth="1"/>
    <col min="12" max="12" width="28" customWidth="1"/>
    <col min="13" max="14" width="11.375" customWidth="1"/>
    <col min="15" max="15" width="22" customWidth="1"/>
    <col min="16" max="16" width="18.125" customWidth="1"/>
    <col min="17" max="17" width="11.375" style="20" customWidth="1"/>
    <col min="18" max="18" width="15.25" bestFit="1" customWidth="1"/>
  </cols>
  <sheetData>
    <row r="1" spans="2:17" ht="13.6" thickBot="1" x14ac:dyDescent="0.25"/>
    <row r="2" spans="2:17" ht="14.3" x14ac:dyDescent="0.25">
      <c r="B2" s="139" t="s">
        <v>5</v>
      </c>
      <c r="C2" s="114" t="str">
        <f>Synthèse!C2</f>
        <v>07.20.00.d.r02</v>
      </c>
      <c r="D2" s="185"/>
      <c r="E2" s="209" t="str">
        <f>SUBSTITUTE("select code, date_debut, date_fin, duree_etape from GX.SUIVI_INDIC_EXEC where id_cycle=NUM_CYCLE order by ordre asc;","NUM_CYCLE",C3)</f>
        <v>select code, date_debut, date_fin, duree_etape from GX.SUIVI_INDIC_EXEC where id_cycle=1813 order by ordre asc;</v>
      </c>
      <c r="F2" s="197"/>
      <c r="G2" s="197"/>
      <c r="H2" s="197"/>
      <c r="I2" s="197"/>
      <c r="P2" s="20"/>
      <c r="Q2"/>
    </row>
    <row r="3" spans="2:17" ht="14.95" thickBot="1" x14ac:dyDescent="0.3">
      <c r="B3" s="140" t="s">
        <v>6</v>
      </c>
      <c r="C3" s="259">
        <v>1813</v>
      </c>
      <c r="D3" s="185"/>
      <c r="E3" s="229"/>
      <c r="F3" s="61"/>
      <c r="G3" s="61"/>
      <c r="H3" s="61"/>
      <c r="I3" s="61"/>
      <c r="P3" s="20"/>
      <c r="Q3"/>
    </row>
    <row r="4" spans="2:17" x14ac:dyDescent="0.2">
      <c r="B4" s="8"/>
      <c r="C4" s="293" t="s">
        <v>2</v>
      </c>
      <c r="D4" s="293"/>
      <c r="E4" s="293"/>
      <c r="F4" s="293"/>
      <c r="G4" s="216"/>
      <c r="H4" s="9"/>
      <c r="I4" s="10"/>
    </row>
    <row r="5" spans="2:17" x14ac:dyDescent="0.2">
      <c r="B5" s="96"/>
      <c r="C5" s="81"/>
      <c r="D5" s="81"/>
      <c r="E5" s="81"/>
      <c r="F5" s="81"/>
      <c r="G5" s="81"/>
      <c r="H5" s="81"/>
      <c r="I5" s="82"/>
    </row>
    <row r="6" spans="2:17" x14ac:dyDescent="0.2">
      <c r="B6" s="207" t="s">
        <v>1</v>
      </c>
      <c r="C6" s="19"/>
      <c r="D6" s="19"/>
      <c r="E6" s="19"/>
      <c r="F6" s="226">
        <f>MIN(C8:D48)</f>
        <v>43810.727824074071</v>
      </c>
      <c r="G6" s="226"/>
      <c r="H6" s="198" t="s">
        <v>43</v>
      </c>
      <c r="I6" s="199" t="s">
        <v>44</v>
      </c>
    </row>
    <row r="7" spans="2:17" x14ac:dyDescent="0.2">
      <c r="B7" s="96"/>
      <c r="C7" s="80"/>
      <c r="D7" s="80"/>
      <c r="E7" s="80"/>
      <c r="F7" s="81"/>
      <c r="G7" s="81"/>
      <c r="H7" s="81"/>
      <c r="I7" t="s">
        <v>256</v>
      </c>
    </row>
    <row r="8" spans="2:17" ht="14.3" x14ac:dyDescent="0.25">
      <c r="B8" s="237" t="s">
        <v>22</v>
      </c>
      <c r="C8" s="238">
        <v>43810.727824074071</v>
      </c>
      <c r="D8" s="238">
        <v>43810.727835648147</v>
      </c>
      <c r="E8" s="239">
        <v>1</v>
      </c>
      <c r="F8" s="78">
        <f>E8/86400</f>
        <v>1.1574074074074073E-5</v>
      </c>
      <c r="G8" s="221">
        <f t="shared" ref="G8:G48" si="0">IFERROR(VLOOKUP(B8,$B$63:$F$92,5,FALSE),0)</f>
        <v>0</v>
      </c>
      <c r="H8" s="91" t="str">
        <f>IF(F8&lt;G8,TEXT(ABS(F8-G8),"-hh:mm:ss"),IF(F8&gt;G8,TEXT(F8-G8,"+hh:mm:ss"),"00:00:00"))</f>
        <v>+00:00:01</v>
      </c>
      <c r="I8" s="158">
        <v>43811.40810537037</v>
      </c>
      <c r="K8" s="167" t="s">
        <v>108</v>
      </c>
      <c r="L8" s="73"/>
      <c r="M8" s="73"/>
      <c r="N8" s="73"/>
      <c r="O8" s="74"/>
      <c r="P8" s="74"/>
      <c r="Q8" s="88"/>
    </row>
    <row r="9" spans="2:17" ht="14.3" x14ac:dyDescent="0.25">
      <c r="B9" s="237" t="s">
        <v>60</v>
      </c>
      <c r="C9" s="238">
        <v>43810.727835648147</v>
      </c>
      <c r="D9" s="238">
        <v>43810.728067129632</v>
      </c>
      <c r="E9" s="239">
        <v>20</v>
      </c>
      <c r="F9" s="78">
        <f t="shared" ref="F9:F48" si="1">E9/86400</f>
        <v>2.3148148148148149E-4</v>
      </c>
      <c r="G9" s="221">
        <f t="shared" si="0"/>
        <v>2.3148148148148149E-4</v>
      </c>
      <c r="H9" s="91" t="str">
        <f t="shared" ref="H9:H48" si="2">IF(F9&lt;G9,TEXT(ABS(F9-G9),"-hh:mm:ss"),IF(F9&gt;G9,TEXT(F9-G9,"+hh:mm:ss"),"00:00:00"))</f>
        <v>00:00:00</v>
      </c>
      <c r="I9" t="s">
        <v>257</v>
      </c>
      <c r="K9" s="167" t="s">
        <v>104</v>
      </c>
      <c r="L9" s="73"/>
      <c r="M9" s="73"/>
      <c r="N9" s="73"/>
      <c r="O9" s="74"/>
      <c r="P9" s="74"/>
      <c r="Q9" s="88"/>
    </row>
    <row r="10" spans="2:17" ht="14.3" x14ac:dyDescent="0.25">
      <c r="B10" s="237" t="s">
        <v>27</v>
      </c>
      <c r="C10" s="238">
        <v>43810.728067129632</v>
      </c>
      <c r="D10" s="238">
        <v>43810.728298611109</v>
      </c>
      <c r="E10" s="239">
        <v>20</v>
      </c>
      <c r="F10" s="78">
        <f t="shared" si="1"/>
        <v>2.3148148148148149E-4</v>
      </c>
      <c r="G10" s="221">
        <f t="shared" si="0"/>
        <v>2.3148148148148149E-4</v>
      </c>
      <c r="H10" s="91" t="str">
        <f>IF(F10&lt;G10,TEXT(ABS(F10-G10),"-hh:mm:ss"),IF(F10&gt;G10,TEXT(F10-G10,"+hh:mm:ss"),"00:00:00"))</f>
        <v>00:00:00</v>
      </c>
      <c r="I10" s="158">
        <v>43811.411827615739</v>
      </c>
      <c r="K10" s="167" t="s">
        <v>105</v>
      </c>
      <c r="L10" s="73"/>
      <c r="M10" s="73"/>
      <c r="N10" s="74"/>
      <c r="O10" s="74"/>
      <c r="P10" s="88"/>
      <c r="Q10"/>
    </row>
    <row r="11" spans="2:17" s="167" customFormat="1" ht="14.95" x14ac:dyDescent="0.3">
      <c r="B11" s="237" t="s">
        <v>26</v>
      </c>
      <c r="C11" s="238">
        <v>43810.728067129632</v>
      </c>
      <c r="D11" s="238">
        <v>43810.728298611109</v>
      </c>
      <c r="E11" s="239">
        <v>20</v>
      </c>
      <c r="F11" s="251">
        <f t="shared" si="1"/>
        <v>2.3148148148148149E-4</v>
      </c>
      <c r="G11" s="221">
        <f t="shared" si="0"/>
        <v>2.3148148148148149E-4</v>
      </c>
      <c r="H11" s="91" t="str">
        <f t="shared" si="2"/>
        <v>00:00:00</v>
      </c>
      <c r="I11" s="287" t="s">
        <v>258</v>
      </c>
      <c r="N11" s="74"/>
      <c r="O11" s="74"/>
      <c r="P11" s="88"/>
    </row>
    <row r="12" spans="2:17" s="167" customFormat="1" ht="14.3" x14ac:dyDescent="0.25">
      <c r="B12" s="237" t="s">
        <v>25</v>
      </c>
      <c r="C12" s="238">
        <v>43810.728067129632</v>
      </c>
      <c r="D12" s="238">
        <v>43810.728298611109</v>
      </c>
      <c r="E12" s="239">
        <v>20</v>
      </c>
      <c r="F12" s="251">
        <f t="shared" si="1"/>
        <v>2.3148148148148149E-4</v>
      </c>
      <c r="G12" s="221">
        <f t="shared" si="0"/>
        <v>2.3148148148148149E-4</v>
      </c>
      <c r="H12" s="91" t="str">
        <f t="shared" si="2"/>
        <v>00:00:00</v>
      </c>
      <c r="I12" s="167" t="s">
        <v>259</v>
      </c>
      <c r="N12" s="74"/>
      <c r="O12" s="74"/>
      <c r="P12" s="88"/>
    </row>
    <row r="13" spans="2:17" s="167" customFormat="1" ht="14.95" x14ac:dyDescent="0.3">
      <c r="B13" s="237" t="s">
        <v>23</v>
      </c>
      <c r="C13" s="238">
        <v>43810.728067129632</v>
      </c>
      <c r="D13" s="238">
        <v>43810.728298611109</v>
      </c>
      <c r="E13" s="239">
        <v>20</v>
      </c>
      <c r="F13" s="251">
        <f t="shared" si="1"/>
        <v>2.3148148148148149E-4</v>
      </c>
      <c r="G13" s="221">
        <f t="shared" si="0"/>
        <v>2.3148148148148149E-4</v>
      </c>
      <c r="H13" s="91" t="str">
        <f t="shared" si="2"/>
        <v>00:00:00</v>
      </c>
      <c r="I13" s="287" t="s">
        <v>260</v>
      </c>
      <c r="N13" s="74"/>
      <c r="O13" s="74"/>
      <c r="P13" s="88"/>
    </row>
    <row r="14" spans="2:17" s="167" customFormat="1" ht="14.95" x14ac:dyDescent="0.3">
      <c r="B14" s="237" t="s">
        <v>24</v>
      </c>
      <c r="C14" s="238">
        <v>43810.728067129632</v>
      </c>
      <c r="D14" s="238">
        <v>43810.728298611109</v>
      </c>
      <c r="E14" s="239">
        <v>20</v>
      </c>
      <c r="F14" s="251">
        <f t="shared" si="1"/>
        <v>2.3148148148148149E-4</v>
      </c>
      <c r="G14" s="221">
        <f t="shared" si="0"/>
        <v>2.3148148148148149E-4</v>
      </c>
      <c r="H14" s="91" t="str">
        <f t="shared" si="2"/>
        <v>00:00:00</v>
      </c>
      <c r="I14" s="287" t="s">
        <v>261</v>
      </c>
      <c r="N14" s="74"/>
      <c r="O14" s="74"/>
      <c r="P14" s="88"/>
    </row>
    <row r="15" spans="2:17" s="167" customFormat="1" ht="14.95" x14ac:dyDescent="0.3">
      <c r="B15" s="237" t="s">
        <v>28</v>
      </c>
      <c r="C15" s="238">
        <v>43810.728298611109</v>
      </c>
      <c r="D15" s="238">
        <v>43810.788969907408</v>
      </c>
      <c r="E15" s="239">
        <v>5242</v>
      </c>
      <c r="F15" s="251">
        <f t="shared" si="1"/>
        <v>6.06712962962963E-2</v>
      </c>
      <c r="G15" s="221">
        <f t="shared" si="0"/>
        <v>2.5011574074074075E-2</v>
      </c>
      <c r="H15" s="91" t="str">
        <f t="shared" si="2"/>
        <v>+00:51:21</v>
      </c>
      <c r="I15" s="287" t="s">
        <v>262</v>
      </c>
      <c r="N15" s="74"/>
      <c r="O15" s="74"/>
      <c r="P15" s="88"/>
    </row>
    <row r="16" spans="2:17" ht="14.3" x14ac:dyDescent="0.25">
      <c r="B16" s="237" t="s">
        <v>29</v>
      </c>
      <c r="C16" s="238">
        <v>43810.728298611109</v>
      </c>
      <c r="D16" s="238">
        <v>43810.788969907408</v>
      </c>
      <c r="E16" s="239">
        <v>5242</v>
      </c>
      <c r="F16" s="78">
        <f t="shared" si="1"/>
        <v>6.06712962962963E-2</v>
      </c>
      <c r="G16" s="221">
        <f t="shared" si="0"/>
        <v>2.5011574074074075E-2</v>
      </c>
      <c r="H16" s="91" t="str">
        <f t="shared" si="2"/>
        <v>+00:51:21</v>
      </c>
      <c r="I16" s="158">
        <v>43817.427870370368</v>
      </c>
      <c r="K16" s="167" t="s">
        <v>106</v>
      </c>
      <c r="L16" s="73"/>
      <c r="M16" s="73"/>
      <c r="N16" s="74"/>
      <c r="O16" s="74"/>
      <c r="P16" s="88"/>
      <c r="Q16"/>
    </row>
    <row r="17" spans="2:17" ht="14.95" x14ac:dyDescent="0.3">
      <c r="B17" s="237" t="s">
        <v>62</v>
      </c>
      <c r="C17" s="238">
        <v>43810.788969907408</v>
      </c>
      <c r="D17" s="238">
        <v>43810.789282407408</v>
      </c>
      <c r="E17" s="239">
        <v>27</v>
      </c>
      <c r="F17" s="78">
        <f t="shared" si="1"/>
        <v>3.1250000000000001E-4</v>
      </c>
      <c r="G17" s="221">
        <f t="shared" si="0"/>
        <v>1.3888888888888889E-4</v>
      </c>
      <c r="H17" s="91" t="str">
        <f t="shared" si="2"/>
        <v>+00:00:15</v>
      </c>
      <c r="I17" s="287" t="s">
        <v>266</v>
      </c>
      <c r="K17" s="167" t="s">
        <v>107</v>
      </c>
      <c r="L17" s="73"/>
      <c r="M17" s="73"/>
      <c r="N17" s="74"/>
      <c r="O17" s="74"/>
      <c r="P17" s="88"/>
      <c r="Q17"/>
    </row>
    <row r="18" spans="2:17" s="73" customFormat="1" ht="14.3" x14ac:dyDescent="0.25">
      <c r="B18" s="237" t="s">
        <v>32</v>
      </c>
      <c r="C18" s="238">
        <v>43810.789282407408</v>
      </c>
      <c r="D18" s="238">
        <v>43810.789513888885</v>
      </c>
      <c r="E18" s="239">
        <v>20</v>
      </c>
      <c r="F18" s="78">
        <f t="shared" si="1"/>
        <v>2.3148148148148149E-4</v>
      </c>
      <c r="G18" s="221">
        <f t="shared" si="0"/>
        <v>2.3148148148148149E-4</v>
      </c>
      <c r="H18" s="91" t="str">
        <f t="shared" si="2"/>
        <v>00:00:00</v>
      </c>
      <c r="I18" s="158">
        <v>43817.662465277775</v>
      </c>
      <c r="N18" s="74"/>
      <c r="O18" s="74"/>
      <c r="P18" s="88"/>
    </row>
    <row r="19" spans="2:17" s="73" customFormat="1" ht="14.95" x14ac:dyDescent="0.3">
      <c r="B19" s="237" t="s">
        <v>33</v>
      </c>
      <c r="C19" s="238">
        <v>43810.789282407408</v>
      </c>
      <c r="D19" s="238">
        <v>43810.789513888885</v>
      </c>
      <c r="E19" s="239">
        <v>20</v>
      </c>
      <c r="F19" s="78">
        <f t="shared" si="1"/>
        <v>2.3148148148148149E-4</v>
      </c>
      <c r="G19" s="221">
        <f t="shared" si="0"/>
        <v>2.3148148148148149E-4</v>
      </c>
      <c r="H19" s="91" t="str">
        <f t="shared" si="2"/>
        <v>00:00:00</v>
      </c>
      <c r="I19" s="287" t="s">
        <v>263</v>
      </c>
      <c r="K19" s="21">
        <f>SUM(F23:F38)</f>
        <v>2.9652777777777771E-2</v>
      </c>
      <c r="N19" s="74"/>
      <c r="O19" s="74"/>
      <c r="P19" s="88"/>
    </row>
    <row r="20" spans="2:17" s="73" customFormat="1" ht="14.3" x14ac:dyDescent="0.25">
      <c r="B20" s="237" t="s">
        <v>31</v>
      </c>
      <c r="C20" s="238">
        <v>43810.789282407408</v>
      </c>
      <c r="D20" s="238">
        <v>43810.789513888885</v>
      </c>
      <c r="E20" s="239">
        <v>20</v>
      </c>
      <c r="F20" s="78">
        <f t="shared" si="1"/>
        <v>2.3148148148148149E-4</v>
      </c>
      <c r="G20" s="221">
        <f t="shared" si="0"/>
        <v>2.3148148148148149E-4</v>
      </c>
      <c r="H20" s="91" t="str">
        <f t="shared" si="2"/>
        <v>00:00:00</v>
      </c>
      <c r="I20" s="158">
        <v>43818.381967592592</v>
      </c>
      <c r="K20" s="21">
        <f>F52-K19</f>
        <v>0.16480324074074076</v>
      </c>
      <c r="N20" s="74"/>
      <c r="O20" s="74"/>
      <c r="P20" s="88"/>
    </row>
    <row r="21" spans="2:17" s="73" customFormat="1" ht="14.3" x14ac:dyDescent="0.25">
      <c r="B21" s="237" t="s">
        <v>34</v>
      </c>
      <c r="C21" s="238">
        <v>43810.789282407408</v>
      </c>
      <c r="D21" s="238">
        <v>43810.789513888885</v>
      </c>
      <c r="E21" s="239">
        <v>20</v>
      </c>
      <c r="F21" s="78">
        <f t="shared" si="1"/>
        <v>2.3148148148148149E-4</v>
      </c>
      <c r="G21" s="221">
        <f t="shared" si="0"/>
        <v>2.3148148148148149E-4</v>
      </c>
      <c r="H21" s="91" t="str">
        <f t="shared" si="2"/>
        <v>00:00:00</v>
      </c>
      <c r="I21" s="73" t="s">
        <v>267</v>
      </c>
      <c r="N21" s="74"/>
      <c r="O21" s="74"/>
      <c r="P21" s="88"/>
    </row>
    <row r="22" spans="2:17" s="73" customFormat="1" ht="14.3" x14ac:dyDescent="0.25">
      <c r="B22" s="237" t="s">
        <v>30</v>
      </c>
      <c r="C22" s="238">
        <v>43810.789282407408</v>
      </c>
      <c r="D22" s="238">
        <v>43810.789513888885</v>
      </c>
      <c r="E22" s="239">
        <v>20</v>
      </c>
      <c r="F22" s="78">
        <f t="shared" si="1"/>
        <v>2.3148148148148149E-4</v>
      </c>
      <c r="G22" s="221">
        <f t="shared" si="0"/>
        <v>2.3148148148148149E-4</v>
      </c>
      <c r="H22" s="91" t="str">
        <f t="shared" si="2"/>
        <v>00:00:00</v>
      </c>
      <c r="N22" s="74"/>
      <c r="O22" s="74"/>
      <c r="P22" s="88"/>
    </row>
    <row r="23" spans="2:17" s="73" customFormat="1" ht="14.3" x14ac:dyDescent="0.25">
      <c r="B23" s="237" t="s">
        <v>35</v>
      </c>
      <c r="C23" s="238">
        <v>43810.789513888885</v>
      </c>
      <c r="D23" s="238">
        <v>43810.793217592596</v>
      </c>
      <c r="E23" s="239">
        <v>320</v>
      </c>
      <c r="F23" s="78">
        <f t="shared" si="1"/>
        <v>3.7037037037037038E-3</v>
      </c>
      <c r="G23" s="221">
        <f t="shared" si="0"/>
        <v>2.3148148148148147E-3</v>
      </c>
      <c r="H23" s="91" t="str">
        <f t="shared" si="2"/>
        <v>+00:02:00</v>
      </c>
      <c r="K23" s="167"/>
      <c r="N23" s="74"/>
      <c r="O23" s="74"/>
      <c r="P23" s="88"/>
    </row>
    <row r="24" spans="2:17" s="73" customFormat="1" ht="14.3" x14ac:dyDescent="0.25">
      <c r="B24" s="237" t="s">
        <v>22</v>
      </c>
      <c r="C24" s="238">
        <v>43811.408113425925</v>
      </c>
      <c r="D24" s="238">
        <v>43811.408113425925</v>
      </c>
      <c r="E24" s="239">
        <v>0</v>
      </c>
      <c r="F24" s="78">
        <f t="shared" si="1"/>
        <v>0</v>
      </c>
      <c r="G24" s="221">
        <f t="shared" si="0"/>
        <v>0</v>
      </c>
      <c r="H24" s="91" t="str">
        <f t="shared" si="2"/>
        <v>00:00:00</v>
      </c>
      <c r="I24" s="82"/>
      <c r="K24" s="167"/>
      <c r="N24" s="74"/>
      <c r="O24" s="74"/>
      <c r="P24" s="88"/>
    </row>
    <row r="25" spans="2:17" s="73" customFormat="1" ht="14.3" x14ac:dyDescent="0.25">
      <c r="B25" s="237" t="s">
        <v>35</v>
      </c>
      <c r="C25" s="238">
        <v>43811.408113425925</v>
      </c>
      <c r="D25" s="238">
        <v>43811.411817129629</v>
      </c>
      <c r="E25" s="239">
        <v>320</v>
      </c>
      <c r="F25" s="78">
        <f t="shared" si="1"/>
        <v>3.7037037037037038E-3</v>
      </c>
      <c r="G25" s="221">
        <f t="shared" si="0"/>
        <v>2.3148148148148147E-3</v>
      </c>
      <c r="H25" s="91" t="str">
        <f t="shared" si="2"/>
        <v>+00:02:00</v>
      </c>
      <c r="I25" s="82"/>
      <c r="K25" s="167"/>
      <c r="N25" s="74"/>
      <c r="O25" s="74"/>
      <c r="P25" s="88"/>
    </row>
    <row r="26" spans="2:17" s="73" customFormat="1" ht="14.3" x14ac:dyDescent="0.25">
      <c r="B26" s="237" t="s">
        <v>22</v>
      </c>
      <c r="C26" s="238">
        <v>43811.568252314813</v>
      </c>
      <c r="D26" s="238">
        <v>43811.568252314813</v>
      </c>
      <c r="E26" s="239">
        <v>0</v>
      </c>
      <c r="F26" s="78">
        <f t="shared" si="1"/>
        <v>0</v>
      </c>
      <c r="G26" s="221">
        <f t="shared" si="0"/>
        <v>0</v>
      </c>
      <c r="H26" s="91" t="str">
        <f t="shared" si="2"/>
        <v>00:00:00</v>
      </c>
      <c r="I26" s="82"/>
      <c r="O26" s="74"/>
      <c r="P26" s="74"/>
      <c r="Q26" s="88"/>
    </row>
    <row r="27" spans="2:17" ht="14.3" x14ac:dyDescent="0.25">
      <c r="B27" s="237" t="s">
        <v>35</v>
      </c>
      <c r="C27" s="238">
        <v>43811.56826388889</v>
      </c>
      <c r="D27" s="238">
        <v>43811.571967592594</v>
      </c>
      <c r="E27" s="239">
        <v>320</v>
      </c>
      <c r="F27" s="78">
        <f t="shared" si="1"/>
        <v>3.7037037037037038E-3</v>
      </c>
      <c r="G27" s="221">
        <f t="shared" si="0"/>
        <v>2.3148148148148147E-3</v>
      </c>
      <c r="H27" s="91" t="str">
        <f t="shared" si="2"/>
        <v>+00:02:00</v>
      </c>
      <c r="I27" s="82" t="s">
        <v>268</v>
      </c>
      <c r="J27">
        <v>1812</v>
      </c>
      <c r="K27" s="73"/>
      <c r="L27" s="73"/>
      <c r="M27" s="73"/>
      <c r="N27" s="73"/>
      <c r="O27" s="74"/>
      <c r="P27" s="74"/>
      <c r="Q27" s="88"/>
    </row>
    <row r="28" spans="2:17" ht="14.3" x14ac:dyDescent="0.25">
      <c r="B28" s="237" t="s">
        <v>22</v>
      </c>
      <c r="C28" s="238">
        <v>43811.595636574071</v>
      </c>
      <c r="D28" s="238">
        <v>43811.595636574071</v>
      </c>
      <c r="E28" s="239">
        <v>0</v>
      </c>
      <c r="F28" s="78">
        <f t="shared" si="1"/>
        <v>0</v>
      </c>
      <c r="G28" s="221">
        <f t="shared" si="0"/>
        <v>0</v>
      </c>
      <c r="H28" s="91" t="str">
        <f t="shared" si="2"/>
        <v>00:00:00</v>
      </c>
      <c r="I28" s="284">
        <v>43817.427824074075</v>
      </c>
      <c r="J28" s="284">
        <v>43810.728530092594</v>
      </c>
      <c r="K28" s="73"/>
      <c r="L28" s="73"/>
      <c r="M28" s="73"/>
      <c r="N28" s="73"/>
      <c r="O28" s="74"/>
      <c r="P28" s="74"/>
      <c r="Q28" s="88"/>
    </row>
    <row r="29" spans="2:17" ht="14.3" x14ac:dyDescent="0.25">
      <c r="B29" s="237" t="s">
        <v>35</v>
      </c>
      <c r="C29" s="238">
        <v>43811.595636574071</v>
      </c>
      <c r="D29" s="238">
        <v>43811.599340277775</v>
      </c>
      <c r="E29" s="239">
        <v>320</v>
      </c>
      <c r="F29" s="78">
        <f t="shared" si="1"/>
        <v>3.7037037037037038E-3</v>
      </c>
      <c r="G29" s="221">
        <f t="shared" si="0"/>
        <v>2.3148148148148147E-3</v>
      </c>
      <c r="H29" s="91" t="str">
        <f t="shared" si="2"/>
        <v>+00:02:00</v>
      </c>
      <c r="I29" s="82" t="s">
        <v>264</v>
      </c>
      <c r="K29" s="73"/>
      <c r="L29" s="73"/>
      <c r="M29" s="73"/>
      <c r="N29" s="73"/>
      <c r="O29" s="74"/>
      <c r="P29" s="74"/>
      <c r="Q29" s="88"/>
    </row>
    <row r="30" spans="2:17" ht="14.3" x14ac:dyDescent="0.25">
      <c r="B30" s="237" t="s">
        <v>22</v>
      </c>
      <c r="C30" s="238">
        <v>43811.717546296299</v>
      </c>
      <c r="D30" s="238">
        <v>43811.717546296299</v>
      </c>
      <c r="E30" s="239">
        <v>0</v>
      </c>
      <c r="F30" s="78">
        <f t="shared" si="1"/>
        <v>0</v>
      </c>
      <c r="G30" s="221">
        <f t="shared" si="0"/>
        <v>0</v>
      </c>
      <c r="H30" s="91" t="str">
        <f t="shared" si="2"/>
        <v>00:00:00</v>
      </c>
      <c r="I30" s="284">
        <v>43817.597361111111</v>
      </c>
      <c r="J30" s="284">
        <v>43810.788969907408</v>
      </c>
      <c r="K30" s="73"/>
      <c r="L30" s="73"/>
      <c r="M30" s="73"/>
      <c r="N30" s="73"/>
      <c r="O30" s="74"/>
      <c r="P30" s="74"/>
      <c r="Q30" s="88"/>
    </row>
    <row r="31" spans="2:17" ht="14.3" x14ac:dyDescent="0.25">
      <c r="B31" s="237" t="s">
        <v>35</v>
      </c>
      <c r="C31" s="238">
        <v>43811.717557870368</v>
      </c>
      <c r="D31" s="238">
        <v>43811.721261574072</v>
      </c>
      <c r="E31" s="239">
        <v>320</v>
      </c>
      <c r="F31" s="78">
        <f t="shared" si="1"/>
        <v>3.7037037037037038E-3</v>
      </c>
      <c r="G31" s="221">
        <f t="shared" si="0"/>
        <v>2.3148148148148147E-3</v>
      </c>
      <c r="H31" s="91" t="str">
        <f t="shared" si="2"/>
        <v>+00:02:00</v>
      </c>
      <c r="I31" s="82" t="s">
        <v>265</v>
      </c>
      <c r="K31" s="73"/>
      <c r="L31" s="73"/>
      <c r="M31" s="73"/>
      <c r="N31" s="73"/>
      <c r="O31" s="74"/>
      <c r="P31" s="74"/>
      <c r="Q31" s="88"/>
    </row>
    <row r="32" spans="2:17" ht="14.3" x14ac:dyDescent="0.25">
      <c r="B32" s="237" t="s">
        <v>22</v>
      </c>
      <c r="C32" s="238">
        <v>43811.722546296296</v>
      </c>
      <c r="D32" s="238">
        <v>43811.722546296296</v>
      </c>
      <c r="E32" s="239">
        <v>0</v>
      </c>
      <c r="F32" s="78">
        <f t="shared" si="1"/>
        <v>0</v>
      </c>
      <c r="G32" s="221">
        <f t="shared" si="0"/>
        <v>0</v>
      </c>
      <c r="H32" s="91" t="str">
        <f t="shared" si="2"/>
        <v>00:00:00</v>
      </c>
      <c r="I32" s="288">
        <f>I30-I28</f>
        <v>0.16953703703620704</v>
      </c>
      <c r="J32" s="288">
        <f>J30-J28</f>
        <v>6.0439814813435078E-2</v>
      </c>
      <c r="K32" s="73"/>
      <c r="L32" s="73"/>
      <c r="M32" s="73"/>
      <c r="N32" s="73"/>
      <c r="O32" s="74"/>
      <c r="P32" s="74"/>
      <c r="Q32" s="88"/>
    </row>
    <row r="33" spans="2:17" s="73" customFormat="1" ht="14.3" x14ac:dyDescent="0.25">
      <c r="B33" s="237" t="s">
        <v>35</v>
      </c>
      <c r="C33" s="238">
        <v>43811.722557870373</v>
      </c>
      <c r="D33" s="238">
        <v>43811.726261574076</v>
      </c>
      <c r="E33" s="239">
        <v>320</v>
      </c>
      <c r="F33" s="78">
        <f t="shared" si="1"/>
        <v>3.7037037037037038E-3</v>
      </c>
      <c r="G33" s="221">
        <f t="shared" si="0"/>
        <v>2.3148148148148147E-3</v>
      </c>
      <c r="H33" s="91" t="str">
        <f t="shared" si="2"/>
        <v>+00:02:00</v>
      </c>
      <c r="I33" s="84"/>
      <c r="O33" s="74"/>
      <c r="P33" s="74"/>
      <c r="Q33" s="88"/>
    </row>
    <row r="34" spans="2:17" s="167" customFormat="1" ht="14.3" x14ac:dyDescent="0.25">
      <c r="B34" s="237" t="s">
        <v>22</v>
      </c>
      <c r="C34" s="238">
        <v>43815.697256944448</v>
      </c>
      <c r="D34" s="238">
        <v>43815.697268518517</v>
      </c>
      <c r="E34" s="239">
        <v>1</v>
      </c>
      <c r="F34" s="78">
        <f t="shared" si="1"/>
        <v>1.1574074074074073E-5</v>
      </c>
      <c r="G34" s="221">
        <f t="shared" si="0"/>
        <v>0</v>
      </c>
      <c r="H34" s="91" t="str">
        <f t="shared" si="2"/>
        <v>+00:00:01</v>
      </c>
      <c r="I34" s="84"/>
      <c r="O34" s="74"/>
      <c r="P34" s="74"/>
      <c r="Q34" s="88"/>
    </row>
    <row r="35" spans="2:17" ht="14.3" x14ac:dyDescent="0.25">
      <c r="B35" s="237" t="s">
        <v>35</v>
      </c>
      <c r="C35" s="238">
        <v>43815.697268518517</v>
      </c>
      <c r="D35" s="238">
        <v>43815.700972222221</v>
      </c>
      <c r="E35" s="239">
        <v>320</v>
      </c>
      <c r="F35" s="78">
        <f t="shared" si="1"/>
        <v>3.7037037037037038E-3</v>
      </c>
      <c r="G35" s="221">
        <f t="shared" si="0"/>
        <v>2.3148148148148147E-3</v>
      </c>
      <c r="H35" s="91" t="str">
        <f t="shared" si="2"/>
        <v>+00:02:00</v>
      </c>
      <c r="I35" s="82"/>
      <c r="K35" s="73"/>
      <c r="L35" s="73"/>
      <c r="M35" s="73"/>
      <c r="N35" s="73"/>
      <c r="O35" s="74"/>
      <c r="P35" s="74"/>
      <c r="Q35" s="88"/>
    </row>
    <row r="36" spans="2:17" s="167" customFormat="1" ht="14.3" x14ac:dyDescent="0.25">
      <c r="B36" s="237" t="s">
        <v>22</v>
      </c>
      <c r="C36" s="238">
        <v>43816.699166666665</v>
      </c>
      <c r="D36" s="238">
        <v>43816.699178240742</v>
      </c>
      <c r="E36" s="239">
        <v>1</v>
      </c>
      <c r="F36" s="251">
        <f t="shared" si="1"/>
        <v>1.1574074074074073E-5</v>
      </c>
      <c r="G36" s="221">
        <f t="shared" si="0"/>
        <v>0</v>
      </c>
      <c r="H36" s="91" t="str">
        <f t="shared" si="2"/>
        <v>+00:00:01</v>
      </c>
      <c r="I36" s="82"/>
      <c r="O36" s="74"/>
      <c r="P36" s="74"/>
      <c r="Q36" s="88"/>
    </row>
    <row r="37" spans="2:17" s="167" customFormat="1" ht="14.3" x14ac:dyDescent="0.25">
      <c r="B37" s="237" t="s">
        <v>35</v>
      </c>
      <c r="C37" s="238">
        <v>43816.699178240742</v>
      </c>
      <c r="D37" s="238">
        <v>43816.702881944446</v>
      </c>
      <c r="E37" s="239">
        <v>320</v>
      </c>
      <c r="F37" s="251">
        <f t="shared" si="1"/>
        <v>3.7037037037037038E-3</v>
      </c>
      <c r="G37" s="221">
        <f t="shared" si="0"/>
        <v>2.3148148148148147E-3</v>
      </c>
      <c r="H37" s="91" t="str">
        <f t="shared" si="2"/>
        <v>+00:02:00</v>
      </c>
      <c r="I37" s="82"/>
      <c r="O37" s="74"/>
      <c r="P37" s="74"/>
      <c r="Q37" s="88"/>
    </row>
    <row r="38" spans="2:17" s="167" customFormat="1" ht="14.3" x14ac:dyDescent="0.25">
      <c r="B38" s="237" t="s">
        <v>22</v>
      </c>
      <c r="C38" s="238">
        <v>43816.743854166663</v>
      </c>
      <c r="D38" s="238">
        <v>43816.743854166663</v>
      </c>
      <c r="E38" s="239">
        <v>0</v>
      </c>
      <c r="F38" s="251">
        <f t="shared" si="1"/>
        <v>0</v>
      </c>
      <c r="G38" s="221">
        <f t="shared" si="0"/>
        <v>0</v>
      </c>
      <c r="H38" s="91" t="str">
        <f t="shared" si="2"/>
        <v>00:00:00</v>
      </c>
      <c r="I38" s="82"/>
      <c r="O38" s="74"/>
      <c r="P38" s="74"/>
      <c r="Q38" s="88"/>
    </row>
    <row r="39" spans="2:17" s="167" customFormat="1" ht="14.3" x14ac:dyDescent="0.25">
      <c r="B39" s="237" t="s">
        <v>35</v>
      </c>
      <c r="C39" s="238">
        <v>43816.743854166663</v>
      </c>
      <c r="D39" s="238">
        <v>43816.758680555555</v>
      </c>
      <c r="E39" s="239">
        <v>1281</v>
      </c>
      <c r="F39" s="251">
        <f t="shared" si="1"/>
        <v>1.4826388888888889E-2</v>
      </c>
      <c r="G39" s="221">
        <f t="shared" si="0"/>
        <v>2.3148148148148147E-3</v>
      </c>
      <c r="H39" s="91" t="str">
        <f t="shared" si="2"/>
        <v>+00:18:01</v>
      </c>
      <c r="I39" s="82"/>
      <c r="O39" s="74"/>
      <c r="P39" s="74"/>
      <c r="Q39" s="88"/>
    </row>
    <row r="40" spans="2:17" s="167" customFormat="1" ht="14.3" x14ac:dyDescent="0.25">
      <c r="B40" s="237" t="s">
        <v>36</v>
      </c>
      <c r="C40" s="238">
        <v>43816.758680555555</v>
      </c>
      <c r="D40" s="238">
        <v>43816.758969907409</v>
      </c>
      <c r="E40" s="239">
        <v>25</v>
      </c>
      <c r="F40" s="251">
        <f t="shared" si="1"/>
        <v>2.8935185185185184E-4</v>
      </c>
      <c r="G40" s="221">
        <f t="shared" si="0"/>
        <v>3.4722222222222224E-4</v>
      </c>
      <c r="H40" s="91" t="str">
        <f t="shared" si="2"/>
        <v>-00:00:05</v>
      </c>
      <c r="I40" s="82"/>
      <c r="O40" s="74"/>
      <c r="P40" s="74"/>
      <c r="Q40" s="88"/>
    </row>
    <row r="41" spans="2:17" s="167" customFormat="1" ht="14.3" x14ac:dyDescent="0.25">
      <c r="B41" s="237" t="s">
        <v>37</v>
      </c>
      <c r="C41" s="238">
        <v>43816.758969907409</v>
      </c>
      <c r="D41" s="238">
        <v>43816.758993055555</v>
      </c>
      <c r="E41" s="239">
        <v>2</v>
      </c>
      <c r="F41" s="251">
        <f t="shared" si="1"/>
        <v>2.3148148148148147E-5</v>
      </c>
      <c r="G41" s="221">
        <f t="shared" si="0"/>
        <v>6.9444444444444444E-5</v>
      </c>
      <c r="H41" s="91" t="str">
        <f t="shared" si="2"/>
        <v>-00:00:04</v>
      </c>
      <c r="I41" s="82"/>
      <c r="O41" s="74"/>
      <c r="P41" s="74"/>
      <c r="Q41" s="88"/>
    </row>
    <row r="42" spans="2:17" s="167" customFormat="1" ht="14.3" x14ac:dyDescent="0.25">
      <c r="B42" s="237" t="s">
        <v>19</v>
      </c>
      <c r="C42" s="238">
        <v>43816.758993055555</v>
      </c>
      <c r="D42" s="238">
        <v>43816.758993055555</v>
      </c>
      <c r="E42" s="239">
        <v>0</v>
      </c>
      <c r="F42" s="251">
        <f t="shared" si="1"/>
        <v>0</v>
      </c>
      <c r="G42" s="221">
        <f t="shared" si="0"/>
        <v>0</v>
      </c>
      <c r="H42" s="91" t="str">
        <f t="shared" si="2"/>
        <v>00:00:00</v>
      </c>
      <c r="I42" s="82"/>
      <c r="O42" s="74"/>
      <c r="P42" s="74"/>
      <c r="Q42" s="88"/>
    </row>
    <row r="43" spans="2:17" s="167" customFormat="1" ht="14.3" x14ac:dyDescent="0.25">
      <c r="B43" s="237" t="s">
        <v>38</v>
      </c>
      <c r="C43" s="238">
        <v>43816.758993055555</v>
      </c>
      <c r="D43" s="238">
        <v>43816.763391203705</v>
      </c>
      <c r="E43" s="239">
        <v>380</v>
      </c>
      <c r="F43" s="251">
        <f t="shared" si="1"/>
        <v>4.3981481481481484E-3</v>
      </c>
      <c r="G43" s="221">
        <f t="shared" si="0"/>
        <v>4.1666666666666666E-3</v>
      </c>
      <c r="H43" s="91" t="str">
        <f t="shared" si="2"/>
        <v>+00:00:20</v>
      </c>
      <c r="I43" s="82"/>
      <c r="O43" s="74"/>
      <c r="P43" s="74"/>
      <c r="Q43" s="88"/>
    </row>
    <row r="44" spans="2:17" s="167" customFormat="1" ht="14.3" x14ac:dyDescent="0.25">
      <c r="B44" s="237" t="s">
        <v>109</v>
      </c>
      <c r="C44" s="238">
        <v>43816.764386574076</v>
      </c>
      <c r="D44" s="238">
        <v>43816.774571759262</v>
      </c>
      <c r="E44" s="239">
        <v>880</v>
      </c>
      <c r="F44" s="251">
        <f t="shared" si="1"/>
        <v>1.0185185185185186E-2</v>
      </c>
      <c r="G44" s="221">
        <f t="shared" si="0"/>
        <v>7.8819444444444449E-3</v>
      </c>
      <c r="H44" s="91" t="str">
        <f t="shared" si="2"/>
        <v>+00:03:19</v>
      </c>
      <c r="I44" s="82"/>
      <c r="O44" s="74"/>
      <c r="P44" s="74"/>
      <c r="Q44" s="88"/>
    </row>
    <row r="45" spans="2:17" s="167" customFormat="1" ht="14.3" x14ac:dyDescent="0.25">
      <c r="B45" s="237" t="s">
        <v>89</v>
      </c>
      <c r="C45" s="238">
        <v>43816.763391203705</v>
      </c>
      <c r="D45" s="238">
        <v>43816.764386574076</v>
      </c>
      <c r="E45" s="239">
        <v>86</v>
      </c>
      <c r="F45" s="251">
        <f t="shared" si="1"/>
        <v>9.9537037037037042E-4</v>
      </c>
      <c r="G45" s="221">
        <f t="shared" si="0"/>
        <v>3.7037037037037035E-4</v>
      </c>
      <c r="H45" s="91" t="str">
        <f t="shared" si="2"/>
        <v>+00:00:54</v>
      </c>
      <c r="I45" s="82"/>
      <c r="O45" s="74"/>
      <c r="P45" s="74"/>
      <c r="Q45" s="88"/>
    </row>
    <row r="46" spans="2:17" s="167" customFormat="1" ht="14.3" x14ac:dyDescent="0.25">
      <c r="B46" s="237" t="s">
        <v>39</v>
      </c>
      <c r="C46" s="238">
        <v>43816.774571759262</v>
      </c>
      <c r="D46" s="238">
        <v>43816.77480324074</v>
      </c>
      <c r="E46" s="239">
        <v>20</v>
      </c>
      <c r="F46" s="251">
        <f t="shared" si="1"/>
        <v>2.3148148148148149E-4</v>
      </c>
      <c r="G46" s="221">
        <f t="shared" si="0"/>
        <v>1.1689814814814816E-3</v>
      </c>
      <c r="H46" s="91" t="str">
        <f t="shared" si="2"/>
        <v>-00:01:21</v>
      </c>
      <c r="I46" s="82"/>
      <c r="O46" s="74"/>
      <c r="P46" s="74"/>
      <c r="Q46" s="88"/>
    </row>
    <row r="47" spans="2:17" ht="14.3" x14ac:dyDescent="0.25">
      <c r="B47" s="237" t="s">
        <v>63</v>
      </c>
      <c r="C47" s="238">
        <v>43816.77480324074</v>
      </c>
      <c r="D47" s="238">
        <v>43816.775104166663</v>
      </c>
      <c r="E47" s="239">
        <v>26</v>
      </c>
      <c r="F47" s="78">
        <f t="shared" si="1"/>
        <v>3.0092592592592595E-4</v>
      </c>
      <c r="G47" s="221">
        <f t="shared" si="0"/>
        <v>1.5046296296296297E-4</v>
      </c>
      <c r="H47" s="91" t="str">
        <f t="shared" si="2"/>
        <v>+00:00:13</v>
      </c>
      <c r="I47" s="82"/>
      <c r="K47" s="73"/>
      <c r="L47" s="73"/>
      <c r="M47" s="73"/>
      <c r="N47" s="73"/>
      <c r="O47" s="74"/>
      <c r="P47" s="74"/>
      <c r="Q47" s="88"/>
    </row>
    <row r="48" spans="2:17" s="167" customFormat="1" ht="14.3" x14ac:dyDescent="0.25">
      <c r="B48" s="237" t="s">
        <v>110</v>
      </c>
      <c r="C48" s="238">
        <v>43816.775104166663</v>
      </c>
      <c r="D48" s="238">
        <v>43816.784444444442</v>
      </c>
      <c r="E48" s="239">
        <v>807</v>
      </c>
      <c r="F48" s="78">
        <f t="shared" si="1"/>
        <v>9.3402777777777772E-3</v>
      </c>
      <c r="G48" s="221">
        <f t="shared" si="0"/>
        <v>1.3252314814814814E-2</v>
      </c>
      <c r="H48" s="91" t="str">
        <f t="shared" si="2"/>
        <v>-00:05:38</v>
      </c>
      <c r="I48" s="82"/>
      <c r="O48" s="74"/>
      <c r="P48" s="74"/>
      <c r="Q48" s="88"/>
    </row>
    <row r="49" spans="1:18" x14ac:dyDescent="0.2">
      <c r="B49" s="96"/>
      <c r="C49" s="252"/>
      <c r="D49" s="252"/>
      <c r="E49" s="252"/>
      <c r="F49" s="99"/>
      <c r="G49" s="166"/>
      <c r="H49" s="81"/>
      <c r="I49" s="82"/>
    </row>
    <row r="50" spans="1:18" x14ac:dyDescent="0.2">
      <c r="B50" s="206" t="s">
        <v>0</v>
      </c>
      <c r="C50" s="252"/>
      <c r="D50" s="252"/>
      <c r="E50" s="252"/>
      <c r="F50" s="226">
        <f>MAX(C8:D48)</f>
        <v>43816.784444444442</v>
      </c>
      <c r="G50" s="226"/>
      <c r="H50" s="81"/>
      <c r="I50" s="82"/>
    </row>
    <row r="51" spans="1:18" x14ac:dyDescent="0.2">
      <c r="B51" s="191"/>
      <c r="C51" s="77"/>
      <c r="D51" s="77"/>
      <c r="E51" s="77"/>
      <c r="F51" s="83"/>
      <c r="G51" s="83"/>
      <c r="H51" s="85"/>
      <c r="I51" s="82"/>
    </row>
    <row r="52" spans="1:18" x14ac:dyDescent="0.2">
      <c r="B52" s="191" t="s">
        <v>2</v>
      </c>
      <c r="C52" s="252"/>
      <c r="D52" s="252"/>
      <c r="E52" s="252"/>
      <c r="F52" s="78">
        <f>SUM(F8:F48)</f>
        <v>0.19445601851851854</v>
      </c>
      <c r="G52" s="78"/>
      <c r="H52" s="91" t="str">
        <f>IF(F52&lt;F96,TEXT(ABS(F52-F96),"-hh:mm:ss"),IF(F52&gt;F96,TEXT(F52-F96,"+hh:mm:ss"),"00:00:00"))</f>
        <v>+02:38:19</v>
      </c>
      <c r="I52" s="82"/>
    </row>
    <row r="53" spans="1:18" ht="13.6" x14ac:dyDescent="0.25">
      <c r="B53" s="204" t="s">
        <v>3</v>
      </c>
      <c r="C53" s="251"/>
      <c r="D53" s="251"/>
      <c r="E53" s="251"/>
      <c r="F53" s="78">
        <f>IF((F54-F52)&lt;0,0,F54-F52)</f>
        <v>5.8621643518525737</v>
      </c>
      <c r="G53" s="78"/>
      <c r="H53" s="91"/>
      <c r="I53" s="87"/>
      <c r="K53" s="19"/>
      <c r="L53" s="19"/>
      <c r="M53" s="19"/>
      <c r="N53" s="19"/>
      <c r="O53" s="99"/>
      <c r="P53" s="99"/>
      <c r="Q53" s="104"/>
    </row>
    <row r="54" spans="1:18" ht="13.6" thickBot="1" x14ac:dyDescent="0.25">
      <c r="B54" s="205" t="s">
        <v>4</v>
      </c>
      <c r="C54" s="110"/>
      <c r="D54" s="208"/>
      <c r="E54" s="208"/>
      <c r="F54" s="79">
        <f>F50-F6</f>
        <v>6.0566203703710926</v>
      </c>
      <c r="G54" s="186"/>
      <c r="H54" s="144" t="str">
        <f>IF(F54&lt;F98,TEXT(ABS(F54-F98),"-hh:mm:ss"),IF(F54&gt;F98,TEXT(F54-F98,"+hh:mm:ss"),"00:00:00"))</f>
        <v>+08:27:31</v>
      </c>
      <c r="I54" s="120"/>
      <c r="J54" s="19"/>
      <c r="K54" s="19"/>
      <c r="L54" s="19"/>
      <c r="M54" s="19"/>
      <c r="N54" s="99"/>
      <c r="O54" s="99"/>
      <c r="P54" s="104"/>
      <c r="Q54"/>
    </row>
    <row r="55" spans="1:18" x14ac:dyDescent="0.2">
      <c r="K55" s="92"/>
      <c r="L55" s="92"/>
      <c r="M55" s="92"/>
      <c r="N55" s="92"/>
      <c r="O55" s="92"/>
      <c r="P55" s="92"/>
      <c r="Q55" s="92"/>
      <c r="R55" s="92"/>
    </row>
    <row r="56" spans="1:18" ht="13.6" thickBot="1" x14ac:dyDescent="0.25"/>
    <row r="57" spans="1:18" x14ac:dyDescent="0.2">
      <c r="B57" s="113" t="s">
        <v>5</v>
      </c>
      <c r="C57" s="258" t="s">
        <v>134</v>
      </c>
      <c r="D57" s="261"/>
      <c r="E57" s="261"/>
      <c r="F57" s="167"/>
      <c r="H57" s="167"/>
      <c r="I57" s="167"/>
      <c r="K57" s="72"/>
    </row>
    <row r="58" spans="1:18" ht="13.6" thickBot="1" x14ac:dyDescent="0.25">
      <c r="B58" s="115" t="s">
        <v>6</v>
      </c>
      <c r="C58" s="259">
        <v>1812</v>
      </c>
      <c r="D58" s="261"/>
      <c r="E58" s="261"/>
      <c r="F58" s="167"/>
      <c r="H58" s="167"/>
      <c r="I58" s="167"/>
    </row>
    <row r="59" spans="1:18" x14ac:dyDescent="0.2">
      <c r="B59" s="8"/>
      <c r="C59" s="293" t="s">
        <v>2</v>
      </c>
      <c r="D59" s="293"/>
      <c r="E59" s="293"/>
      <c r="F59" s="293"/>
      <c r="G59" s="242"/>
      <c r="H59" s="9"/>
      <c r="I59" s="10"/>
    </row>
    <row r="60" spans="1:18" x14ac:dyDescent="0.2">
      <c r="B60" s="96"/>
      <c r="C60" s="81"/>
      <c r="D60" s="81"/>
      <c r="E60" s="81"/>
      <c r="F60" s="81"/>
      <c r="G60" s="81"/>
      <c r="H60" s="81"/>
      <c r="I60" s="82"/>
    </row>
    <row r="61" spans="1:18" x14ac:dyDescent="0.2">
      <c r="B61" s="192" t="s">
        <v>1</v>
      </c>
      <c r="C61" s="252"/>
      <c r="D61" s="252"/>
      <c r="E61" s="252"/>
      <c r="F61" s="74">
        <f>MIN(C63:D92)</f>
        <v>43781.678171296298</v>
      </c>
      <c r="G61" s="255"/>
      <c r="H61" s="198" t="s">
        <v>43</v>
      </c>
      <c r="I61" s="199" t="s">
        <v>44</v>
      </c>
    </row>
    <row r="62" spans="1:18" x14ac:dyDescent="0.2">
      <c r="B62" s="96"/>
      <c r="C62" s="80"/>
      <c r="D62" s="80"/>
      <c r="E62" s="80"/>
      <c r="F62" s="81"/>
      <c r="G62" s="81"/>
      <c r="H62" s="81"/>
      <c r="I62" s="82"/>
    </row>
    <row r="63" spans="1:18" x14ac:dyDescent="0.2">
      <c r="A63" s="2"/>
      <c r="B63" s="256" t="s">
        <v>22</v>
      </c>
      <c r="C63" s="74">
        <v>43781.678171296298</v>
      </c>
      <c r="D63" s="74">
        <v>43781.678171296298</v>
      </c>
      <c r="E63" s="167">
        <v>0</v>
      </c>
      <c r="F63" s="31">
        <f>E63/86400</f>
        <v>0</v>
      </c>
      <c r="G63" s="251"/>
      <c r="H63" s="136">
        <v>0</v>
      </c>
      <c r="I63" s="82"/>
      <c r="K63" s="19"/>
      <c r="L63" s="19"/>
      <c r="M63" s="19"/>
      <c r="N63" s="19"/>
      <c r="O63" s="99"/>
      <c r="P63" s="99"/>
      <c r="Q63" s="104"/>
    </row>
    <row r="64" spans="1:18" x14ac:dyDescent="0.2">
      <c r="A64" s="2"/>
      <c r="B64" s="256" t="s">
        <v>60</v>
      </c>
      <c r="C64" s="74">
        <v>43781.678171296298</v>
      </c>
      <c r="D64" s="74">
        <v>43781.678402777776</v>
      </c>
      <c r="E64" s="167">
        <v>20</v>
      </c>
      <c r="F64" s="31">
        <f t="shared" ref="F64:F70" si="3">E64/86400</f>
        <v>2.3148148148148149E-4</v>
      </c>
      <c r="G64" s="251"/>
      <c r="H64" s="136">
        <v>4.1666666666666699E-2</v>
      </c>
      <c r="I64" s="82"/>
      <c r="K64" s="19"/>
      <c r="L64" s="19"/>
      <c r="M64" s="19"/>
      <c r="N64" s="19"/>
      <c r="O64" s="99"/>
      <c r="P64" s="99"/>
      <c r="Q64" s="104"/>
    </row>
    <row r="65" spans="1:17" x14ac:dyDescent="0.2">
      <c r="A65" s="2"/>
      <c r="B65" s="256" t="s">
        <v>26</v>
      </c>
      <c r="C65" s="74">
        <v>43781.678402777776</v>
      </c>
      <c r="D65" s="74">
        <v>43781.67863425926</v>
      </c>
      <c r="E65" s="167">
        <v>20</v>
      </c>
      <c r="F65" s="31">
        <f t="shared" si="3"/>
        <v>2.3148148148148149E-4</v>
      </c>
      <c r="G65" s="251"/>
      <c r="H65" s="136">
        <v>8.3333333333333301E-2</v>
      </c>
      <c r="I65" s="82"/>
      <c r="K65" s="19"/>
      <c r="L65" s="19"/>
      <c r="M65" s="19"/>
      <c r="N65" s="19"/>
      <c r="O65" s="99"/>
      <c r="P65" s="99"/>
      <c r="Q65" s="104"/>
    </row>
    <row r="66" spans="1:17" x14ac:dyDescent="0.2">
      <c r="A66" s="2"/>
      <c r="B66" s="256" t="s">
        <v>27</v>
      </c>
      <c r="C66" s="74">
        <v>43781.678402777776</v>
      </c>
      <c r="D66" s="74">
        <v>43781.67863425926</v>
      </c>
      <c r="E66" s="167">
        <v>20</v>
      </c>
      <c r="F66" s="31">
        <f t="shared" si="3"/>
        <v>2.3148148148148149E-4</v>
      </c>
      <c r="G66" s="251"/>
      <c r="H66" s="136">
        <v>0.125</v>
      </c>
      <c r="I66" s="82"/>
      <c r="K66" s="19"/>
      <c r="L66" s="19"/>
      <c r="M66" s="19"/>
      <c r="N66" s="19"/>
      <c r="O66" s="99"/>
      <c r="P66" s="99"/>
      <c r="Q66" s="104"/>
    </row>
    <row r="67" spans="1:17" x14ac:dyDescent="0.2">
      <c r="A67" s="2"/>
      <c r="B67" s="256" t="s">
        <v>23</v>
      </c>
      <c r="C67" s="74">
        <v>43781.678402777776</v>
      </c>
      <c r="D67" s="74">
        <v>43781.67863425926</v>
      </c>
      <c r="E67" s="167">
        <v>20</v>
      </c>
      <c r="F67" s="31">
        <f t="shared" si="3"/>
        <v>2.3148148148148149E-4</v>
      </c>
      <c r="G67" s="251"/>
      <c r="H67" s="136">
        <v>0.16666666666666699</v>
      </c>
      <c r="I67" s="82"/>
      <c r="K67" s="19"/>
      <c r="L67" s="19"/>
      <c r="M67" s="19"/>
      <c r="N67" s="19"/>
      <c r="O67" s="99"/>
      <c r="P67" s="99"/>
      <c r="Q67" s="104"/>
    </row>
    <row r="68" spans="1:17" x14ac:dyDescent="0.2">
      <c r="A68" s="2"/>
      <c r="B68" s="256" t="s">
        <v>25</v>
      </c>
      <c r="C68" s="74">
        <v>43781.678402777776</v>
      </c>
      <c r="D68" s="74">
        <v>43781.67863425926</v>
      </c>
      <c r="E68" s="167">
        <v>20</v>
      </c>
      <c r="F68" s="31">
        <f t="shared" si="3"/>
        <v>2.3148148148148149E-4</v>
      </c>
      <c r="G68" s="251"/>
      <c r="H68" s="136">
        <v>0.20833333333333301</v>
      </c>
      <c r="I68" s="82"/>
      <c r="K68" s="19"/>
      <c r="L68" s="19"/>
      <c r="M68" s="19"/>
      <c r="N68" s="19"/>
      <c r="O68" s="99"/>
      <c r="P68" s="99"/>
      <c r="Q68" s="104"/>
    </row>
    <row r="69" spans="1:17" x14ac:dyDescent="0.2">
      <c r="A69" s="2"/>
      <c r="B69" s="256" t="s">
        <v>24</v>
      </c>
      <c r="C69" s="74">
        <v>43781.678402777776</v>
      </c>
      <c r="D69" s="74">
        <v>43781.67863425926</v>
      </c>
      <c r="E69" s="167">
        <v>20</v>
      </c>
      <c r="F69" s="31">
        <f t="shared" si="3"/>
        <v>2.3148148148148149E-4</v>
      </c>
      <c r="G69" s="251"/>
      <c r="H69" s="136">
        <v>0.25</v>
      </c>
      <c r="I69" s="82"/>
      <c r="K69" s="19"/>
      <c r="L69" s="19"/>
      <c r="M69" s="19"/>
      <c r="N69" s="19"/>
      <c r="O69" s="99"/>
      <c r="P69" s="99"/>
      <c r="Q69" s="104"/>
    </row>
    <row r="70" spans="1:17" x14ac:dyDescent="0.2">
      <c r="A70" s="2"/>
      <c r="B70" s="256" t="s">
        <v>28</v>
      </c>
      <c r="C70" s="74">
        <v>43781.67863425926</v>
      </c>
      <c r="D70" s="74">
        <v>43781.703645833331</v>
      </c>
      <c r="E70" s="167">
        <v>2161</v>
      </c>
      <c r="F70" s="31">
        <f t="shared" si="3"/>
        <v>2.5011574074074075E-2</v>
      </c>
      <c r="G70" s="251"/>
      <c r="H70" s="136">
        <v>0.29166666666666702</v>
      </c>
      <c r="I70" s="82"/>
      <c r="K70" s="19"/>
      <c r="L70" s="19"/>
      <c r="M70" s="19"/>
      <c r="N70" s="19"/>
      <c r="O70" s="99"/>
      <c r="P70" s="99"/>
      <c r="Q70" s="104"/>
    </row>
    <row r="71" spans="1:17" s="167" customFormat="1" x14ac:dyDescent="0.2">
      <c r="A71" s="2"/>
      <c r="B71" s="256" t="s">
        <v>29</v>
      </c>
      <c r="C71" s="74">
        <v>43781.67863425926</v>
      </c>
      <c r="D71" s="74">
        <v>43781.703645833331</v>
      </c>
      <c r="E71" s="167">
        <v>2161</v>
      </c>
      <c r="F71" s="31">
        <f>E71/86400</f>
        <v>2.5011574074074075E-2</v>
      </c>
      <c r="G71" s="251"/>
      <c r="H71" s="136">
        <v>0.33333333333333298</v>
      </c>
      <c r="I71" s="82"/>
      <c r="K71" s="252"/>
      <c r="L71" s="252"/>
      <c r="M71" s="252"/>
      <c r="N71" s="252"/>
      <c r="O71" s="255"/>
      <c r="P71" s="255"/>
      <c r="Q71" s="165"/>
    </row>
    <row r="72" spans="1:17" s="73" customFormat="1" x14ac:dyDescent="0.2">
      <c r="A72" s="2"/>
      <c r="B72" s="256" t="s">
        <v>62</v>
      </c>
      <c r="C72" s="74">
        <v>43781.703645833331</v>
      </c>
      <c r="D72" s="74">
        <v>43781.703784722224</v>
      </c>
      <c r="E72" s="167">
        <v>12</v>
      </c>
      <c r="F72" s="31">
        <f>E72/86400</f>
        <v>1.3888888888888889E-4</v>
      </c>
      <c r="G72" s="251"/>
      <c r="H72" s="136">
        <v>0.375</v>
      </c>
      <c r="I72" s="82"/>
      <c r="K72" s="19"/>
      <c r="L72" s="19"/>
      <c r="M72" s="19"/>
      <c r="N72" s="19"/>
      <c r="O72" s="99"/>
      <c r="P72" s="99"/>
      <c r="Q72" s="104"/>
    </row>
    <row r="73" spans="1:17" s="73" customFormat="1" x14ac:dyDescent="0.2">
      <c r="A73" s="2"/>
      <c r="B73" s="256" t="s">
        <v>33</v>
      </c>
      <c r="C73" s="74">
        <v>43781.703784722224</v>
      </c>
      <c r="D73" s="74">
        <v>43781.704016203701</v>
      </c>
      <c r="E73" s="167">
        <v>20</v>
      </c>
      <c r="F73" s="31">
        <f t="shared" ref="F73:F92" si="4">E73/86400</f>
        <v>2.3148148148148149E-4</v>
      </c>
      <c r="G73" s="251"/>
      <c r="H73" s="136">
        <v>0.41666666666666702</v>
      </c>
      <c r="I73" s="82"/>
      <c r="K73" s="19"/>
      <c r="L73" s="19"/>
      <c r="M73" s="19"/>
      <c r="N73" s="19"/>
      <c r="O73" s="99"/>
      <c r="P73" s="99"/>
      <c r="Q73" s="104"/>
    </row>
    <row r="74" spans="1:17" s="167" customFormat="1" x14ac:dyDescent="0.2">
      <c r="A74" s="2"/>
      <c r="B74" s="256" t="s">
        <v>30</v>
      </c>
      <c r="C74" s="74">
        <v>43781.703784722224</v>
      </c>
      <c r="D74" s="74">
        <v>43781.704016203701</v>
      </c>
      <c r="E74" s="167">
        <v>20</v>
      </c>
      <c r="F74" s="31">
        <f t="shared" si="4"/>
        <v>2.3148148148148149E-4</v>
      </c>
      <c r="G74" s="251"/>
      <c r="H74" s="136">
        <v>0.45833333333333298</v>
      </c>
      <c r="I74" s="82"/>
      <c r="K74" s="252"/>
      <c r="L74" s="252"/>
      <c r="M74" s="252"/>
      <c r="N74" s="252"/>
      <c r="O74" s="255"/>
      <c r="P74" s="255"/>
      <c r="Q74" s="165"/>
    </row>
    <row r="75" spans="1:17" s="167" customFormat="1" x14ac:dyDescent="0.2">
      <c r="A75" s="2"/>
      <c r="B75" s="256" t="s">
        <v>31</v>
      </c>
      <c r="C75" s="74">
        <v>43781.703784722224</v>
      </c>
      <c r="D75" s="74">
        <v>43781.704016203701</v>
      </c>
      <c r="E75" s="167">
        <v>20</v>
      </c>
      <c r="F75" s="31">
        <f t="shared" si="4"/>
        <v>2.3148148148148149E-4</v>
      </c>
      <c r="G75" s="251"/>
      <c r="H75" s="136">
        <v>0.5</v>
      </c>
      <c r="I75" s="82"/>
      <c r="K75" s="252"/>
      <c r="L75" s="252"/>
      <c r="M75" s="252"/>
      <c r="N75" s="252"/>
      <c r="O75" s="255"/>
      <c r="P75" s="255"/>
      <c r="Q75" s="165"/>
    </row>
    <row r="76" spans="1:17" s="73" customFormat="1" x14ac:dyDescent="0.2">
      <c r="A76" s="2"/>
      <c r="B76" s="256" t="s">
        <v>32</v>
      </c>
      <c r="C76" s="74">
        <v>43781.703784722224</v>
      </c>
      <c r="D76" s="74">
        <v>43781.704016203701</v>
      </c>
      <c r="E76" s="167">
        <v>20</v>
      </c>
      <c r="F76" s="31">
        <f t="shared" si="4"/>
        <v>2.3148148148148149E-4</v>
      </c>
      <c r="G76" s="251"/>
      <c r="H76" s="136">
        <v>0.54166666666666696</v>
      </c>
      <c r="I76" s="82"/>
      <c r="K76" s="19"/>
      <c r="L76" s="19"/>
      <c r="M76" s="19"/>
      <c r="N76" s="19"/>
      <c r="O76" s="99"/>
      <c r="P76" s="99"/>
      <c r="Q76" s="104"/>
    </row>
    <row r="77" spans="1:17" s="167" customFormat="1" x14ac:dyDescent="0.2">
      <c r="A77" s="2"/>
      <c r="B77" s="256" t="s">
        <v>34</v>
      </c>
      <c r="C77" s="74">
        <v>43781.703784722224</v>
      </c>
      <c r="D77" s="74">
        <v>43781.704016203701</v>
      </c>
      <c r="E77" s="167">
        <v>20</v>
      </c>
      <c r="F77" s="31">
        <f t="shared" si="4"/>
        <v>2.3148148148148149E-4</v>
      </c>
      <c r="G77" s="251"/>
      <c r="H77" s="136">
        <v>0.58333333333333304</v>
      </c>
      <c r="I77" s="82"/>
      <c r="K77" s="252"/>
      <c r="L77" s="252"/>
      <c r="M77" s="252"/>
      <c r="N77" s="252"/>
      <c r="O77" s="255"/>
      <c r="P77" s="255"/>
      <c r="Q77" s="165"/>
    </row>
    <row r="78" spans="1:17" s="73" customFormat="1" x14ac:dyDescent="0.2">
      <c r="A78" s="2"/>
      <c r="B78" s="256" t="s">
        <v>61</v>
      </c>
      <c r="C78" s="74">
        <v>43781.704016203701</v>
      </c>
      <c r="D78" s="74">
        <v>43781.704016203701</v>
      </c>
      <c r="E78" s="167">
        <v>0</v>
      </c>
      <c r="F78" s="31">
        <f t="shared" si="4"/>
        <v>0</v>
      </c>
      <c r="G78" s="251"/>
      <c r="H78" s="136">
        <v>0.625</v>
      </c>
      <c r="I78" s="82"/>
      <c r="K78" s="19"/>
      <c r="L78" s="19"/>
      <c r="M78" s="19"/>
      <c r="N78" s="19"/>
      <c r="O78" s="99"/>
      <c r="P78" s="99"/>
      <c r="Q78" s="104"/>
    </row>
    <row r="79" spans="1:17" s="73" customFormat="1" x14ac:dyDescent="0.2">
      <c r="A79" s="2"/>
      <c r="B79" s="256" t="s">
        <v>35</v>
      </c>
      <c r="C79" s="74">
        <v>43781.704016203701</v>
      </c>
      <c r="D79" s="74">
        <v>43781.706331018519</v>
      </c>
      <c r="E79" s="167">
        <v>200</v>
      </c>
      <c r="F79" s="31">
        <f t="shared" si="4"/>
        <v>2.3148148148148147E-3</v>
      </c>
      <c r="G79" s="251"/>
      <c r="H79" s="136">
        <v>0.66666666666666696</v>
      </c>
      <c r="I79" s="82"/>
      <c r="K79" s="19"/>
      <c r="L79" s="19"/>
      <c r="M79" s="19"/>
      <c r="N79" s="19"/>
      <c r="O79" s="99"/>
      <c r="P79" s="99"/>
      <c r="Q79" s="104"/>
    </row>
    <row r="80" spans="1:17" s="73" customFormat="1" x14ac:dyDescent="0.2">
      <c r="A80" s="2"/>
      <c r="B80" s="256" t="s">
        <v>36</v>
      </c>
      <c r="C80" s="74">
        <v>43781.706331018519</v>
      </c>
      <c r="D80" s="74">
        <v>43781.706678240742</v>
      </c>
      <c r="E80" s="167">
        <v>30</v>
      </c>
      <c r="F80" s="31">
        <f t="shared" si="4"/>
        <v>3.4722222222222224E-4</v>
      </c>
      <c r="G80" s="251"/>
      <c r="H80" s="136">
        <v>0.70833333333333304</v>
      </c>
      <c r="I80" s="82"/>
      <c r="K80" s="19"/>
      <c r="L80" s="19"/>
      <c r="M80" s="19"/>
      <c r="N80" s="19"/>
      <c r="O80" s="99"/>
      <c r="P80" s="99"/>
      <c r="Q80" s="104"/>
    </row>
    <row r="81" spans="1:17" s="73" customFormat="1" x14ac:dyDescent="0.2">
      <c r="A81" s="2"/>
      <c r="B81" s="256" t="s">
        <v>37</v>
      </c>
      <c r="C81" s="74">
        <v>43781.706678240742</v>
      </c>
      <c r="D81" s="74">
        <v>43781.706747685188</v>
      </c>
      <c r="E81" s="167">
        <v>6</v>
      </c>
      <c r="F81" s="31">
        <f t="shared" si="4"/>
        <v>6.9444444444444444E-5</v>
      </c>
      <c r="G81" s="251"/>
      <c r="H81" s="136">
        <v>0.75</v>
      </c>
      <c r="I81" s="82"/>
      <c r="K81" s="19"/>
      <c r="L81" s="19"/>
      <c r="M81" s="19"/>
      <c r="N81" s="19"/>
      <c r="O81" s="99"/>
      <c r="P81" s="99"/>
      <c r="Q81" s="104"/>
    </row>
    <row r="82" spans="1:17" s="73" customFormat="1" x14ac:dyDescent="0.2">
      <c r="A82" s="2"/>
      <c r="B82" s="256" t="s">
        <v>19</v>
      </c>
      <c r="C82" s="74">
        <v>43781.706747685188</v>
      </c>
      <c r="D82" s="74">
        <v>43781.706747685188</v>
      </c>
      <c r="E82" s="167">
        <v>0</v>
      </c>
      <c r="F82" s="31">
        <f t="shared" si="4"/>
        <v>0</v>
      </c>
      <c r="G82" s="251"/>
      <c r="H82" s="136">
        <v>0.79166666666666696</v>
      </c>
      <c r="I82" s="82"/>
      <c r="K82" s="19"/>
      <c r="L82" s="19"/>
      <c r="M82" s="19"/>
      <c r="N82" s="19"/>
      <c r="O82" s="99"/>
      <c r="P82" s="99"/>
      <c r="Q82" s="104"/>
    </row>
    <row r="83" spans="1:17" s="73" customFormat="1" x14ac:dyDescent="0.2">
      <c r="A83" s="2"/>
      <c r="B83" s="256" t="s">
        <v>38</v>
      </c>
      <c r="C83" s="74">
        <v>43781.706747685188</v>
      </c>
      <c r="D83" s="74">
        <v>43781.710914351854</v>
      </c>
      <c r="E83" s="167">
        <v>360</v>
      </c>
      <c r="F83" s="31">
        <f t="shared" si="4"/>
        <v>4.1666666666666666E-3</v>
      </c>
      <c r="G83" s="251"/>
      <c r="H83" s="136">
        <v>0.83333333333333304</v>
      </c>
      <c r="I83" s="82"/>
      <c r="K83" s="19"/>
      <c r="L83" s="19"/>
      <c r="M83" s="19"/>
      <c r="N83" s="19"/>
      <c r="O83" s="99"/>
      <c r="P83" s="99"/>
      <c r="Q83" s="104"/>
    </row>
    <row r="84" spans="1:17" x14ac:dyDescent="0.2">
      <c r="A84" s="2"/>
      <c r="B84" s="256" t="s">
        <v>89</v>
      </c>
      <c r="C84" s="74">
        <v>43781.710914351854</v>
      </c>
      <c r="D84" s="74">
        <v>43781.711284722223</v>
      </c>
      <c r="E84" s="167">
        <v>32</v>
      </c>
      <c r="F84" s="31">
        <f t="shared" si="4"/>
        <v>3.7037037037037035E-4</v>
      </c>
      <c r="G84" s="251"/>
      <c r="H84" s="136">
        <v>0.875</v>
      </c>
      <c r="I84" s="82"/>
      <c r="K84" s="19"/>
      <c r="L84" s="19"/>
      <c r="M84" s="19"/>
      <c r="N84" s="19"/>
      <c r="O84" s="99"/>
      <c r="P84" s="99"/>
      <c r="Q84" s="104"/>
    </row>
    <row r="85" spans="1:17" s="167" customFormat="1" x14ac:dyDescent="0.2">
      <c r="A85" s="2"/>
      <c r="B85" s="256" t="s">
        <v>109</v>
      </c>
      <c r="C85" s="74">
        <v>43781.711284722223</v>
      </c>
      <c r="D85" s="74">
        <v>43781.719166666669</v>
      </c>
      <c r="E85" s="167">
        <v>681</v>
      </c>
      <c r="F85" s="31">
        <f t="shared" si="4"/>
        <v>7.8819444444444449E-3</v>
      </c>
      <c r="G85" s="251"/>
      <c r="H85" s="136">
        <v>0.91666666666666696</v>
      </c>
      <c r="I85" s="82"/>
      <c r="K85" s="252"/>
      <c r="L85" s="252"/>
      <c r="M85" s="252"/>
      <c r="N85" s="252"/>
      <c r="O85" s="255"/>
      <c r="P85" s="255"/>
      <c r="Q85" s="165"/>
    </row>
    <row r="86" spans="1:17" x14ac:dyDescent="0.2">
      <c r="A86" s="2"/>
      <c r="B86" s="256" t="s">
        <v>22</v>
      </c>
      <c r="C86" s="74">
        <v>43781.735000000001</v>
      </c>
      <c r="D86" s="74">
        <v>43781.735000000001</v>
      </c>
      <c r="E86" s="167">
        <v>0</v>
      </c>
      <c r="F86" s="31">
        <f t="shared" si="4"/>
        <v>0</v>
      </c>
      <c r="G86" s="251"/>
      <c r="H86" s="136">
        <v>0.95833333333333304</v>
      </c>
      <c r="I86" s="82"/>
      <c r="K86" s="19"/>
      <c r="L86" s="19"/>
      <c r="M86" s="19"/>
      <c r="N86" s="19"/>
      <c r="O86" s="99"/>
      <c r="P86" s="99"/>
      <c r="Q86" s="104"/>
    </row>
    <row r="87" spans="1:17" x14ac:dyDescent="0.2">
      <c r="A87" s="2"/>
      <c r="B87" s="256" t="s">
        <v>109</v>
      </c>
      <c r="C87" s="74">
        <v>43781.735011574077</v>
      </c>
      <c r="D87" s="74">
        <v>43781.736631944441</v>
      </c>
      <c r="E87" s="167">
        <v>140</v>
      </c>
      <c r="F87" s="31">
        <f t="shared" si="4"/>
        <v>1.6203703703703703E-3</v>
      </c>
      <c r="G87" s="251"/>
      <c r="H87" s="136">
        <v>1</v>
      </c>
      <c r="I87" s="82"/>
      <c r="K87" s="19"/>
      <c r="L87" s="19"/>
      <c r="M87" s="19"/>
      <c r="N87" s="19"/>
      <c r="O87" s="99"/>
      <c r="P87" s="99"/>
      <c r="Q87" s="104"/>
    </row>
    <row r="88" spans="1:17" s="73" customFormat="1" x14ac:dyDescent="0.2">
      <c r="A88" s="2"/>
      <c r="B88" s="256" t="s">
        <v>22</v>
      </c>
      <c r="C88" s="74">
        <v>43782.367314814815</v>
      </c>
      <c r="D88" s="74">
        <v>43782.367314814815</v>
      </c>
      <c r="E88" s="167">
        <v>0</v>
      </c>
      <c r="F88" s="31">
        <f t="shared" si="4"/>
        <v>0</v>
      </c>
      <c r="G88" s="251"/>
      <c r="H88" s="136">
        <v>1.0416666666666701</v>
      </c>
      <c r="I88" s="82"/>
      <c r="K88" s="19"/>
      <c r="L88" s="19"/>
      <c r="M88" s="19"/>
      <c r="N88" s="19"/>
      <c r="O88" s="99"/>
      <c r="P88" s="99"/>
      <c r="Q88" s="104"/>
    </row>
    <row r="89" spans="1:17" s="167" customFormat="1" x14ac:dyDescent="0.2">
      <c r="A89" s="2"/>
      <c r="B89" s="256" t="s">
        <v>109</v>
      </c>
      <c r="C89" s="74">
        <v>43782.367314814815</v>
      </c>
      <c r="D89" s="74">
        <v>43782.367777777778</v>
      </c>
      <c r="E89" s="167">
        <v>40</v>
      </c>
      <c r="F89" s="31">
        <f t="shared" si="4"/>
        <v>4.6296296296296298E-4</v>
      </c>
      <c r="G89" s="251"/>
      <c r="H89" s="136">
        <v>1.0833333333333299</v>
      </c>
      <c r="I89" s="82"/>
      <c r="K89" s="252"/>
      <c r="L89" s="252"/>
      <c r="M89" s="252"/>
      <c r="N89" s="252"/>
      <c r="O89" s="255"/>
      <c r="P89" s="255"/>
      <c r="Q89" s="165"/>
    </row>
    <row r="90" spans="1:17" x14ac:dyDescent="0.2">
      <c r="A90" s="2"/>
      <c r="B90" s="256" t="s">
        <v>39</v>
      </c>
      <c r="C90" s="74">
        <v>43782.367777777778</v>
      </c>
      <c r="D90" s="74">
        <v>43782.368946759256</v>
      </c>
      <c r="E90" s="167">
        <v>101</v>
      </c>
      <c r="F90" s="31">
        <f t="shared" si="4"/>
        <v>1.1689814814814816E-3</v>
      </c>
      <c r="G90" s="251"/>
      <c r="H90" s="136">
        <v>1.125</v>
      </c>
      <c r="I90" s="84"/>
      <c r="K90" s="19"/>
      <c r="L90" s="19"/>
      <c r="M90" s="19"/>
      <c r="N90" s="19"/>
      <c r="O90" s="99"/>
      <c r="P90" s="99"/>
      <c r="Q90" s="104"/>
    </row>
    <row r="91" spans="1:17" s="167" customFormat="1" x14ac:dyDescent="0.2">
      <c r="A91" s="2"/>
      <c r="B91" s="256" t="s">
        <v>63</v>
      </c>
      <c r="C91" s="74">
        <v>43782.368946759256</v>
      </c>
      <c r="D91" s="74">
        <v>43782.369097222225</v>
      </c>
      <c r="E91" s="167">
        <v>13</v>
      </c>
      <c r="F91" s="31">
        <f t="shared" si="4"/>
        <v>1.5046296296296297E-4</v>
      </c>
      <c r="G91" s="251"/>
      <c r="H91" s="136">
        <v>1.1666666666666701</v>
      </c>
      <c r="I91" s="84"/>
      <c r="K91" s="19"/>
      <c r="L91" s="19"/>
      <c r="M91" s="19"/>
      <c r="N91" s="19"/>
      <c r="O91" s="166"/>
      <c r="P91" s="166"/>
      <c r="Q91" s="165"/>
    </row>
    <row r="92" spans="1:17" s="167" customFormat="1" x14ac:dyDescent="0.2">
      <c r="A92" s="2"/>
      <c r="B92" s="256" t="s">
        <v>110</v>
      </c>
      <c r="C92" s="74">
        <v>43782.369097222225</v>
      </c>
      <c r="D92" s="74">
        <v>43782.382349537038</v>
      </c>
      <c r="E92" s="167">
        <v>1145</v>
      </c>
      <c r="F92" s="31">
        <f t="shared" si="4"/>
        <v>1.3252314814814814E-2</v>
      </c>
      <c r="G92" s="251"/>
      <c r="H92" s="136">
        <v>1.2083333333333299</v>
      </c>
      <c r="I92" s="82"/>
      <c r="K92" s="19"/>
      <c r="L92" s="19"/>
      <c r="M92" s="19"/>
      <c r="N92" s="19"/>
      <c r="O92" s="166"/>
      <c r="P92" s="166"/>
      <c r="Q92" s="165"/>
    </row>
    <row r="93" spans="1:17" x14ac:dyDescent="0.2">
      <c r="A93" s="2"/>
      <c r="B93" s="167"/>
      <c r="C93" s="167"/>
      <c r="F93" s="255"/>
      <c r="G93" s="255"/>
      <c r="H93" s="81"/>
      <c r="I93" s="82"/>
    </row>
    <row r="94" spans="1:17" x14ac:dyDescent="0.2">
      <c r="A94" s="2"/>
      <c r="B94" s="191" t="s">
        <v>0</v>
      </c>
      <c r="C94" s="252"/>
      <c r="D94" s="252"/>
      <c r="E94" s="252"/>
      <c r="F94" s="74">
        <f>MAX(C63:D92)</f>
        <v>43782.382349537038</v>
      </c>
      <c r="G94" s="255"/>
      <c r="H94" s="81"/>
      <c r="I94" s="82"/>
    </row>
    <row r="95" spans="1:17" x14ac:dyDescent="0.2">
      <c r="A95" s="2"/>
      <c r="B95" s="191"/>
      <c r="C95" s="77"/>
      <c r="D95" s="77"/>
      <c r="E95" s="77"/>
      <c r="F95" s="254"/>
      <c r="G95" s="254"/>
      <c r="H95" s="85"/>
      <c r="I95" s="82"/>
      <c r="O95" s="1"/>
      <c r="P95" s="1"/>
    </row>
    <row r="96" spans="1:17" x14ac:dyDescent="0.2">
      <c r="B96" s="191" t="s">
        <v>2</v>
      </c>
      <c r="C96" s="252"/>
      <c r="D96" s="252"/>
      <c r="E96" s="252"/>
      <c r="F96" s="251">
        <f>SUM(F63:F92)</f>
        <v>8.4513888888888847E-2</v>
      </c>
      <c r="G96" s="251"/>
      <c r="H96" s="91" t="str">
        <f>IF(F96&lt;F136,TEXT(ABS(F96-F136),"-hh:mm:ss"),IF(F96&gt;F136,TEXT(F96-F136,"+hh:mm:ss"),"00:00:00"))</f>
        <v>+02:01:42</v>
      </c>
      <c r="I96" s="82"/>
      <c r="O96" s="1"/>
      <c r="P96" s="1"/>
      <c r="Q96"/>
    </row>
    <row r="97" spans="2:17" ht="13.6" x14ac:dyDescent="0.25">
      <c r="B97" s="204" t="s">
        <v>3</v>
      </c>
      <c r="C97" s="251"/>
      <c r="D97" s="251"/>
      <c r="E97" s="251"/>
      <c r="F97" s="251">
        <f>IF((F98-F96)&lt;0,0,F98-F96)</f>
        <v>0.61966435185067692</v>
      </c>
      <c r="G97" s="251"/>
      <c r="H97" s="81"/>
      <c r="I97" s="87"/>
      <c r="Q97"/>
    </row>
    <row r="98" spans="2:17" ht="13.6" thickBot="1" x14ac:dyDescent="0.25">
      <c r="B98" s="205" t="s">
        <v>4</v>
      </c>
      <c r="C98" s="208"/>
      <c r="D98" s="208"/>
      <c r="E98" s="208"/>
      <c r="F98" s="186">
        <f>F94-F61</f>
        <v>0.70417824073956581</v>
      </c>
      <c r="G98" s="186"/>
      <c r="H98" s="144" t="str">
        <f>IF(F98&lt;F138,TEXT(ABS(F98-F138),"-hh:mm:ss"),IF(F98&gt;F138,TEXT(F98-F138,"+hh:mm:ss"),"00:00:00"))</f>
        <v>+16:54:01</v>
      </c>
      <c r="I98" s="86"/>
      <c r="Q98"/>
    </row>
    <row r="99" spans="2:17" x14ac:dyDescent="0.2">
      <c r="B99" s="76"/>
      <c r="Q99"/>
    </row>
    <row r="100" spans="2:17" x14ac:dyDescent="0.2">
      <c r="B100" s="76"/>
      <c r="Q100"/>
    </row>
    <row r="101" spans="2:17" x14ac:dyDescent="0.2">
      <c r="B101" s="5"/>
      <c r="Q101"/>
    </row>
    <row r="102" spans="2:17" x14ac:dyDescent="0.2">
      <c r="B102" s="76"/>
      <c r="Q102"/>
    </row>
    <row r="103" spans="2:17" x14ac:dyDescent="0.2">
      <c r="B103" s="76"/>
      <c r="Q103"/>
    </row>
    <row r="104" spans="2:17" x14ac:dyDescent="0.2">
      <c r="B104" s="76"/>
      <c r="Q104"/>
    </row>
    <row r="105" spans="2:17" x14ac:dyDescent="0.2">
      <c r="B105" s="76"/>
      <c r="Q105"/>
    </row>
    <row r="106" spans="2:17" x14ac:dyDescent="0.2">
      <c r="B106" s="76"/>
      <c r="Q106"/>
    </row>
    <row r="107" spans="2:17" x14ac:dyDescent="0.2">
      <c r="B107" s="76"/>
      <c r="Q107"/>
    </row>
    <row r="108" spans="2:17" x14ac:dyDescent="0.2">
      <c r="B108" s="76"/>
      <c r="Q108"/>
    </row>
    <row r="109" spans="2:17" x14ac:dyDescent="0.2">
      <c r="B109" s="76"/>
      <c r="Q109"/>
    </row>
    <row r="110" spans="2:17" x14ac:dyDescent="0.2">
      <c r="B110" s="76"/>
      <c r="Q110"/>
    </row>
    <row r="111" spans="2:17" x14ac:dyDescent="0.2">
      <c r="B111" s="76"/>
      <c r="Q111"/>
    </row>
    <row r="112" spans="2:17" x14ac:dyDescent="0.2">
      <c r="B112" s="76"/>
      <c r="D112"/>
      <c r="E112"/>
      <c r="G112"/>
      <c r="Q112"/>
    </row>
    <row r="113" spans="2:17" x14ac:dyDescent="0.2">
      <c r="B113" s="76"/>
      <c r="D113"/>
      <c r="E113"/>
      <c r="G113"/>
      <c r="Q113"/>
    </row>
  </sheetData>
  <mergeCells count="2">
    <mergeCell ref="C59:F59"/>
    <mergeCell ref="C4:F4"/>
  </mergeCells>
  <conditionalFormatting sqref="H52:H54 H8:H48">
    <cfRule type="containsText" dxfId="44" priority="25" stopIfTrue="1" operator="containsText" text="00:00:00">
      <formula>NOT(ISERROR(SEARCH("00:00:00",H8)))</formula>
    </cfRule>
  </conditionalFormatting>
  <conditionalFormatting sqref="H63:H92">
    <cfRule type="containsText" dxfId="43" priority="7" stopIfTrue="1" operator="containsText" text="00:00:00">
      <formula>NOT(ISERROR(SEARCH("00:00:00",H63)))</formula>
    </cfRule>
  </conditionalFormatting>
  <conditionalFormatting sqref="H96">
    <cfRule type="containsText" dxfId="42" priority="4" stopIfTrue="1" operator="containsText" text="00:00:00">
      <formula>NOT(ISERROR(SEARCH("00:00:00",H96)))</formula>
    </cfRule>
  </conditionalFormatting>
  <conditionalFormatting sqref="H98">
    <cfRule type="containsText" dxfId="41" priority="1" stopIfTrue="1" operator="containsText" text="00:00:00">
      <formula>NOT(ISERROR(SEARCH("00:00:00",H98)))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id="{7AD9F870-081E-4DC7-AC6B-E66831DFF120}">
            <xm:f>NOT(ISERROR(SEARCH("-",H8)))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48B2F68D-C1A7-462C-A831-70099949E6D6}">
            <xm:f>NOT(ISERROR(SEARCH("+",H8)))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H52:H54 H8:H48</xm:sqref>
        </x14:conditionalFormatting>
        <x14:conditionalFormatting xmlns:xm="http://schemas.microsoft.com/office/excel/2006/main">
          <x14:cfRule type="containsText" priority="8" operator="containsText" id="{C4EC6862-0DC9-4DD4-8070-562F6CDB7FB9}">
            <xm:f>NOT(ISERROR(SEARCH("-",H63)))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E8536E50-9ADE-4AE1-818B-570AFA2E507A}">
            <xm:f>NOT(ISERROR(SEARCH("+",H63)))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H63:H92</xm:sqref>
        </x14:conditionalFormatting>
        <x14:conditionalFormatting xmlns:xm="http://schemas.microsoft.com/office/excel/2006/main">
          <x14:cfRule type="containsText" priority="5" operator="containsText" id="{7C14BC51-6C7E-4F50-B0C4-0BAF6FC61B26}">
            <xm:f>NOT(ISERROR(SEARCH("-",H96)))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635BCF59-DC2D-4E90-A97E-97AB68A3BEB3}">
            <xm:f>NOT(ISERROR(SEARCH("+",H96)))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ontainsText" priority="2" operator="containsText" id="{EB951F18-4AA6-4BA9-8F5F-DBE685C13D06}">
            <xm:f>NOT(ISERROR(SEARCH("-",H98)))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158A4672-091E-4027-A55A-3AE44DF26ACF}">
            <xm:f>NOT(ISERROR(SEARCH("+",H98)))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H98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/>
  <dimension ref="A1:J889"/>
  <sheetViews>
    <sheetView showGridLines="0" workbookViewId="0">
      <pane ySplit="2" topLeftCell="A3" activePane="bottomLeft" state="frozen"/>
      <selection pane="bottomLeft" activeCell="J9" sqref="J9"/>
    </sheetView>
  </sheetViews>
  <sheetFormatPr baseColWidth="10" defaultColWidth="11.375" defaultRowHeight="14.95" customHeight="1" x14ac:dyDescent="0.2"/>
  <cols>
    <col min="1" max="1" width="24.75" style="12" bestFit="1" customWidth="1"/>
    <col min="2" max="2" width="22.625" style="12" bestFit="1" customWidth="1"/>
    <col min="3" max="3" width="13.375" style="12" bestFit="1" customWidth="1"/>
    <col min="4" max="4" width="26.125" style="12" bestFit="1" customWidth="1"/>
    <col min="5" max="5" width="22.875" style="12" bestFit="1" customWidth="1"/>
    <col min="6" max="6" width="21.375" style="12" bestFit="1" customWidth="1"/>
    <col min="7" max="7" width="12.625" style="12" bestFit="1" customWidth="1"/>
    <col min="8" max="8" width="11.375" style="12"/>
    <col min="9" max="9" width="18.125" style="12" bestFit="1" customWidth="1"/>
    <col min="10" max="10" width="8.375" style="12" bestFit="1" customWidth="1"/>
    <col min="11" max="16384" width="11.375" style="12"/>
  </cols>
  <sheetData>
    <row r="1" spans="1:10" ht="12.9" x14ac:dyDescent="0.2">
      <c r="A1" s="167" t="str">
        <f>SUBSTITUTE("SELECT NOM_GENERATION, DATE_DEMANDE, STATUT, DATE_DEBUT_DATA, DATE_FIN_DATA, OUTIL_EDITION FROM GX.SUIVI_DEMANDES WHERE ID_CYCLE=NUM_CYCLE order by id_seq;","NUM_CYCLE",'Durée des étapes CNQ'!C3)</f>
        <v>SELECT NOM_GENERATION, DATE_DEMANDE, STATUT, DATE_DEBUT_DATA, DATE_FIN_DATA, OUTIL_EDITION FROM GX.SUIVI_DEMANDES WHERE ID_CYCLE=1813 order by id_seq;</v>
      </c>
      <c r="B1" s="167"/>
      <c r="C1" s="167"/>
      <c r="D1" s="167"/>
      <c r="E1" s="167"/>
      <c r="F1" s="167"/>
      <c r="G1" s="167"/>
    </row>
    <row r="2" spans="1:10" ht="14.95" customHeight="1" thickBot="1" x14ac:dyDescent="0.25">
      <c r="A2" s="66" t="s">
        <v>10</v>
      </c>
      <c r="B2" s="67" t="s">
        <v>118</v>
      </c>
      <c r="C2" s="67" t="s">
        <v>9</v>
      </c>
      <c r="D2" s="67" t="s">
        <v>8</v>
      </c>
      <c r="E2" s="67" t="s">
        <v>119</v>
      </c>
      <c r="F2" s="66" t="s">
        <v>7</v>
      </c>
      <c r="G2" s="68" t="s">
        <v>120</v>
      </c>
    </row>
    <row r="3" spans="1:10" ht="14.95" customHeight="1" thickBot="1" x14ac:dyDescent="0.3">
      <c r="A3" s="273" t="s">
        <v>189</v>
      </c>
      <c r="B3" s="64">
        <v>43810.789525462962</v>
      </c>
      <c r="C3" s="63">
        <v>27</v>
      </c>
      <c r="D3" s="64">
        <v>43810.789537037039</v>
      </c>
      <c r="E3" s="64">
        <v>43810.78974537037</v>
      </c>
      <c r="F3" s="63" t="s">
        <v>21</v>
      </c>
      <c r="G3" s="105">
        <f t="shared" ref="G3:G66" si="0">IF(C3=27,E3-D3,"00:00:00")</f>
        <v>2.0833333110203966E-4</v>
      </c>
      <c r="I3" s="148" t="s">
        <v>52</v>
      </c>
      <c r="J3" s="148" t="s">
        <v>97</v>
      </c>
    </row>
    <row r="4" spans="1:10" ht="14.95" customHeight="1" thickBot="1" x14ac:dyDescent="0.3">
      <c r="A4" s="63" t="s">
        <v>235</v>
      </c>
      <c r="B4" s="64">
        <v>43810.789525462962</v>
      </c>
      <c r="C4" s="63">
        <v>7</v>
      </c>
      <c r="D4" s="64">
        <v>43810.789537037039</v>
      </c>
      <c r="E4" s="64">
        <v>43810.872708333336</v>
      </c>
      <c r="F4" s="63" t="s">
        <v>21</v>
      </c>
      <c r="G4" s="105" t="str">
        <f t="shared" si="0"/>
        <v>00:00:00</v>
      </c>
      <c r="I4" s="147">
        <f>SUM(G:G)</f>
        <v>0.12427083328657318</v>
      </c>
      <c r="J4" s="147">
        <f>VLOOKUP("X_PROD_BMS_EDIACA",'Durée des étapes CNQ'!B8:F48,5,FALSE)</f>
        <v>1.0185185185185186E-2</v>
      </c>
    </row>
    <row r="5" spans="1:10" ht="14.95" customHeight="1" x14ac:dyDescent="0.25">
      <c r="A5" s="63" t="s">
        <v>236</v>
      </c>
      <c r="B5" s="64">
        <v>43810.789537037039</v>
      </c>
      <c r="C5" s="63">
        <v>27</v>
      </c>
      <c r="D5" s="64">
        <v>43810.789537037039</v>
      </c>
      <c r="E5" s="64">
        <v>43810.78974537037</v>
      </c>
      <c r="F5" s="63" t="s">
        <v>191</v>
      </c>
      <c r="G5" s="105">
        <f t="shared" si="0"/>
        <v>2.0833333110203966E-4</v>
      </c>
    </row>
    <row r="6" spans="1:10" ht="14.95" customHeight="1" x14ac:dyDescent="0.25">
      <c r="A6" s="63" t="s">
        <v>237</v>
      </c>
      <c r="B6" s="64">
        <v>43810.789537037039</v>
      </c>
      <c r="C6" s="63">
        <v>7</v>
      </c>
      <c r="D6" s="64">
        <v>43810.789537037039</v>
      </c>
      <c r="E6" s="64">
        <v>43810.872708333336</v>
      </c>
      <c r="F6" s="63" t="s">
        <v>191</v>
      </c>
      <c r="G6" s="105" t="str">
        <f t="shared" si="0"/>
        <v>00:00:00</v>
      </c>
      <c r="I6" s="290"/>
    </row>
    <row r="7" spans="1:10" ht="14.95" customHeight="1" x14ac:dyDescent="0.25">
      <c r="A7" s="63" t="s">
        <v>238</v>
      </c>
      <c r="B7" s="64">
        <v>43810.793425925927</v>
      </c>
      <c r="C7" s="63">
        <v>27</v>
      </c>
      <c r="D7" s="64">
        <v>43810.793425925927</v>
      </c>
      <c r="E7" s="64">
        <v>43810.793437499997</v>
      </c>
      <c r="F7" s="63" t="s">
        <v>191</v>
      </c>
      <c r="G7" s="105">
        <f t="shared" si="0"/>
        <v>1.1574069503694773E-5</v>
      </c>
      <c r="I7" s="290"/>
    </row>
    <row r="8" spans="1:10" ht="14.95" customHeight="1" x14ac:dyDescent="0.25">
      <c r="A8" s="63" t="s">
        <v>235</v>
      </c>
      <c r="B8" s="64">
        <v>43811.408125000002</v>
      </c>
      <c r="C8" s="63">
        <v>26</v>
      </c>
      <c r="D8" s="64">
        <v>43811.408125000002</v>
      </c>
      <c r="E8" s="64">
        <v>43812.658125000002</v>
      </c>
      <c r="F8" s="63" t="s">
        <v>21</v>
      </c>
      <c r="G8" s="105" t="str">
        <f t="shared" si="0"/>
        <v>00:00:00</v>
      </c>
      <c r="I8" s="13"/>
    </row>
    <row r="9" spans="1:10" ht="14.95" customHeight="1" x14ac:dyDescent="0.25">
      <c r="A9" s="63" t="s">
        <v>237</v>
      </c>
      <c r="B9" s="64">
        <v>43811.408125000002</v>
      </c>
      <c r="C9" s="63">
        <v>26</v>
      </c>
      <c r="D9" s="64">
        <v>43811.408125000002</v>
      </c>
      <c r="E9" s="64">
        <v>43812.658125000002</v>
      </c>
      <c r="F9" s="63" t="s">
        <v>191</v>
      </c>
      <c r="G9" s="105" t="str">
        <f t="shared" si="0"/>
        <v>00:00:00</v>
      </c>
    </row>
    <row r="10" spans="1:10" ht="14.95" customHeight="1" x14ac:dyDescent="0.25">
      <c r="A10" s="63" t="s">
        <v>235</v>
      </c>
      <c r="B10" s="64">
        <v>43811.56826388889</v>
      </c>
      <c r="C10" s="63">
        <v>26</v>
      </c>
      <c r="D10" s="64">
        <v>43811.56827546296</v>
      </c>
      <c r="E10" s="64">
        <v>43812.81827546296</v>
      </c>
      <c r="F10" s="63" t="s">
        <v>21</v>
      </c>
      <c r="G10" s="105" t="str">
        <f t="shared" si="0"/>
        <v>00:00:00</v>
      </c>
    </row>
    <row r="11" spans="1:10" ht="14.95" customHeight="1" x14ac:dyDescent="0.25">
      <c r="A11" s="63" t="s">
        <v>237</v>
      </c>
      <c r="B11" s="64">
        <v>43811.56827546296</v>
      </c>
      <c r="C11" s="63">
        <v>26</v>
      </c>
      <c r="D11" s="64">
        <v>43811.56827546296</v>
      </c>
      <c r="E11" s="64">
        <v>43812.81827546296</v>
      </c>
      <c r="F11" s="63" t="s">
        <v>191</v>
      </c>
      <c r="G11" s="105" t="str">
        <f t="shared" si="0"/>
        <v>00:00:00</v>
      </c>
    </row>
    <row r="12" spans="1:10" ht="14.95" customHeight="1" x14ac:dyDescent="0.25">
      <c r="A12" s="63" t="s">
        <v>235</v>
      </c>
      <c r="B12" s="64">
        <v>43811.595648148148</v>
      </c>
      <c r="C12" s="63">
        <v>26</v>
      </c>
      <c r="D12" s="64">
        <v>43811.595648148148</v>
      </c>
      <c r="E12" s="64">
        <v>43812.845648148148</v>
      </c>
      <c r="F12" s="63" t="s">
        <v>21</v>
      </c>
      <c r="G12" s="105" t="str">
        <f t="shared" si="0"/>
        <v>00:00:00</v>
      </c>
    </row>
    <row r="13" spans="1:10" ht="14.95" customHeight="1" x14ac:dyDescent="0.25">
      <c r="A13" s="63" t="s">
        <v>237</v>
      </c>
      <c r="B13" s="64">
        <v>43811.595648148148</v>
      </c>
      <c r="C13" s="63">
        <v>26</v>
      </c>
      <c r="D13" s="64">
        <v>43811.595648148148</v>
      </c>
      <c r="E13" s="64">
        <v>43812.845648148148</v>
      </c>
      <c r="F13" s="63" t="s">
        <v>191</v>
      </c>
      <c r="G13" s="105" t="str">
        <f t="shared" si="0"/>
        <v>00:00:00</v>
      </c>
    </row>
    <row r="14" spans="1:10" ht="14.95" customHeight="1" x14ac:dyDescent="0.25">
      <c r="A14" s="63" t="s">
        <v>235</v>
      </c>
      <c r="B14" s="64">
        <v>43811.717557870368</v>
      </c>
      <c r="C14" s="63">
        <v>26</v>
      </c>
      <c r="D14" s="64">
        <v>43811.717569444445</v>
      </c>
      <c r="E14" s="64">
        <v>43812.967569444445</v>
      </c>
      <c r="F14" s="63" t="s">
        <v>21</v>
      </c>
      <c r="G14" s="105" t="str">
        <f t="shared" si="0"/>
        <v>00:00:00</v>
      </c>
    </row>
    <row r="15" spans="1:10" ht="14.95" customHeight="1" x14ac:dyDescent="0.25">
      <c r="A15" s="63" t="s">
        <v>237</v>
      </c>
      <c r="B15" s="64">
        <v>43811.717557870368</v>
      </c>
      <c r="C15" s="63">
        <v>6</v>
      </c>
      <c r="D15" s="64">
        <v>43811.717569444445</v>
      </c>
      <c r="E15" s="64">
        <v>43811.841932870368</v>
      </c>
      <c r="F15" s="63" t="s">
        <v>191</v>
      </c>
      <c r="G15" s="105" t="str">
        <f t="shared" si="0"/>
        <v>00:00:00</v>
      </c>
    </row>
    <row r="16" spans="1:10" ht="14.95" customHeight="1" x14ac:dyDescent="0.25">
      <c r="A16" s="63" t="s">
        <v>235</v>
      </c>
      <c r="B16" s="64">
        <v>43811.722557870373</v>
      </c>
      <c r="C16" s="63">
        <v>26</v>
      </c>
      <c r="D16" s="64">
        <v>43811.722557870373</v>
      </c>
      <c r="E16" s="64">
        <v>43812.972557870373</v>
      </c>
      <c r="F16" s="63" t="s">
        <v>21</v>
      </c>
      <c r="G16" s="105" t="str">
        <f t="shared" si="0"/>
        <v>00:00:00</v>
      </c>
    </row>
    <row r="17" spans="1:7" ht="14.95" customHeight="1" x14ac:dyDescent="0.25">
      <c r="A17" s="63" t="s">
        <v>237</v>
      </c>
      <c r="B17" s="64">
        <v>43811.722557870373</v>
      </c>
      <c r="C17" s="63">
        <v>6</v>
      </c>
      <c r="D17" s="64">
        <v>43811.722557870373</v>
      </c>
      <c r="E17" s="64">
        <v>43811.839155092595</v>
      </c>
      <c r="F17" s="63" t="s">
        <v>191</v>
      </c>
      <c r="G17" s="105" t="str">
        <f t="shared" si="0"/>
        <v>00:00:00</v>
      </c>
    </row>
    <row r="18" spans="1:7" ht="14.95" customHeight="1" x14ac:dyDescent="0.25">
      <c r="A18" s="63" t="s">
        <v>235</v>
      </c>
      <c r="B18" s="64">
        <v>43815.697268518517</v>
      </c>
      <c r="C18" s="63">
        <v>7</v>
      </c>
      <c r="D18" s="64">
        <v>43815.697280092594</v>
      </c>
      <c r="E18" s="64">
        <v>43815.710046296299</v>
      </c>
      <c r="F18" s="63" t="s">
        <v>21</v>
      </c>
      <c r="G18" s="105" t="str">
        <f t="shared" si="0"/>
        <v>00:00:00</v>
      </c>
    </row>
    <row r="19" spans="1:7" ht="14.95" customHeight="1" x14ac:dyDescent="0.25">
      <c r="A19" s="63" t="s">
        <v>237</v>
      </c>
      <c r="B19" s="64">
        <v>43815.697268518517</v>
      </c>
      <c r="C19" s="63">
        <v>7</v>
      </c>
      <c r="D19" s="64">
        <v>43815.697280092594</v>
      </c>
      <c r="E19" s="64">
        <v>43815.710057870368</v>
      </c>
      <c r="F19" s="63" t="s">
        <v>191</v>
      </c>
      <c r="G19" s="105" t="str">
        <f t="shared" si="0"/>
        <v>00:00:00</v>
      </c>
    </row>
    <row r="20" spans="1:7" ht="14.95" customHeight="1" x14ac:dyDescent="0.25">
      <c r="A20" s="63" t="s">
        <v>235</v>
      </c>
      <c r="B20" s="64">
        <v>43816.699178240742</v>
      </c>
      <c r="C20" s="63">
        <v>7</v>
      </c>
      <c r="D20" s="64">
        <v>43816.699178240742</v>
      </c>
      <c r="E20" s="64">
        <v>43816.712893518517</v>
      </c>
      <c r="F20" s="63" t="s">
        <v>21</v>
      </c>
      <c r="G20" s="105" t="str">
        <f t="shared" si="0"/>
        <v>00:00:00</v>
      </c>
    </row>
    <row r="21" spans="1:7" ht="14.95" customHeight="1" x14ac:dyDescent="0.25">
      <c r="A21" s="63" t="s">
        <v>237</v>
      </c>
      <c r="B21" s="64">
        <v>43816.699178240742</v>
      </c>
      <c r="C21" s="63">
        <v>7</v>
      </c>
      <c r="D21" s="64">
        <v>43816.699178240742</v>
      </c>
      <c r="E21" s="64">
        <v>43816.712905092594</v>
      </c>
      <c r="F21" s="63" t="s">
        <v>191</v>
      </c>
      <c r="G21" s="105" t="str">
        <f t="shared" si="0"/>
        <v>00:00:00</v>
      </c>
    </row>
    <row r="22" spans="1:7" ht="14.95" customHeight="1" x14ac:dyDescent="0.25">
      <c r="A22" s="63" t="s">
        <v>235</v>
      </c>
      <c r="B22" s="64">
        <v>43816.74386574074</v>
      </c>
      <c r="C22" s="63">
        <v>27</v>
      </c>
      <c r="D22" s="64">
        <v>43816.74386574074</v>
      </c>
      <c r="E22" s="64">
        <v>43816.758564814816</v>
      </c>
      <c r="F22" s="63" t="s">
        <v>21</v>
      </c>
      <c r="G22" s="105">
        <f t="shared" si="0"/>
        <v>1.4699074075906537E-2</v>
      </c>
    </row>
    <row r="23" spans="1:7" ht="14.95" customHeight="1" x14ac:dyDescent="0.25">
      <c r="A23" s="63" t="s">
        <v>237</v>
      </c>
      <c r="B23" s="64">
        <v>43816.74386574074</v>
      </c>
      <c r="C23" s="63">
        <v>27</v>
      </c>
      <c r="D23" s="64">
        <v>43816.74386574074</v>
      </c>
      <c r="E23" s="64">
        <v>43816.758576388886</v>
      </c>
      <c r="F23" s="63" t="s">
        <v>191</v>
      </c>
      <c r="G23" s="105">
        <f t="shared" si="0"/>
        <v>1.4710648145410232E-2</v>
      </c>
    </row>
    <row r="24" spans="1:7" ht="14.95" customHeight="1" x14ac:dyDescent="0.25">
      <c r="A24" s="63" t="s">
        <v>189</v>
      </c>
      <c r="B24" s="64">
        <v>43816.758993055555</v>
      </c>
      <c r="C24" s="63">
        <v>27</v>
      </c>
      <c r="D24" s="64">
        <v>43816.758993055555</v>
      </c>
      <c r="E24" s="64">
        <v>43816.762939814813</v>
      </c>
      <c r="F24" s="63" t="s">
        <v>21</v>
      </c>
      <c r="G24" s="105">
        <f t="shared" si="0"/>
        <v>3.9467592578148469E-3</v>
      </c>
    </row>
    <row r="25" spans="1:7" ht="14.95" customHeight="1" x14ac:dyDescent="0.25">
      <c r="A25" s="63" t="s">
        <v>192</v>
      </c>
      <c r="B25" s="64">
        <v>43816.758993055555</v>
      </c>
      <c r="C25" s="63">
        <v>27</v>
      </c>
      <c r="D25" s="64">
        <v>43816.758993055555</v>
      </c>
      <c r="E25" s="64">
        <v>43816.762939814813</v>
      </c>
      <c r="F25" s="63" t="s">
        <v>191</v>
      </c>
      <c r="G25" s="105">
        <f t="shared" si="0"/>
        <v>3.9467592578148469E-3</v>
      </c>
    </row>
    <row r="26" spans="1:7" ht="14.95" customHeight="1" x14ac:dyDescent="0.25">
      <c r="A26" s="63" t="s">
        <v>239</v>
      </c>
      <c r="B26" s="64">
        <v>43816.764398148145</v>
      </c>
      <c r="C26" s="63">
        <v>27</v>
      </c>
      <c r="D26" s="64">
        <v>43816.764398148145</v>
      </c>
      <c r="E26" s="64">
        <v>43816.768020833333</v>
      </c>
      <c r="F26" s="63" t="s">
        <v>21</v>
      </c>
      <c r="G26" s="105">
        <f t="shared" si="0"/>
        <v>3.6226851880201139E-3</v>
      </c>
    </row>
    <row r="27" spans="1:7" ht="14.95" customHeight="1" x14ac:dyDescent="0.25">
      <c r="A27" s="63" t="s">
        <v>239</v>
      </c>
      <c r="B27" s="64">
        <v>43816.764398148145</v>
      </c>
      <c r="C27" s="63">
        <v>27</v>
      </c>
      <c r="D27" s="64">
        <v>43816.764398148145</v>
      </c>
      <c r="E27" s="64">
        <v>43816.769097222219</v>
      </c>
      <c r="F27" s="63" t="s">
        <v>21</v>
      </c>
      <c r="G27" s="105">
        <f t="shared" si="0"/>
        <v>4.6990740738692693E-3</v>
      </c>
    </row>
    <row r="28" spans="1:7" ht="14.95" customHeight="1" x14ac:dyDescent="0.25">
      <c r="A28" s="63" t="s">
        <v>239</v>
      </c>
      <c r="B28" s="64">
        <v>43816.764398148145</v>
      </c>
      <c r="C28" s="63">
        <v>27</v>
      </c>
      <c r="D28" s="64">
        <v>43816.764398148145</v>
      </c>
      <c r="E28" s="64">
        <v>43816.769120370373</v>
      </c>
      <c r="F28" s="63" t="s">
        <v>21</v>
      </c>
      <c r="G28" s="105">
        <f t="shared" si="0"/>
        <v>4.7222222274285741E-3</v>
      </c>
    </row>
    <row r="29" spans="1:7" ht="14.95" customHeight="1" x14ac:dyDescent="0.25">
      <c r="A29" s="63" t="s">
        <v>239</v>
      </c>
      <c r="B29" s="64">
        <v>43816.764398148145</v>
      </c>
      <c r="C29" s="63">
        <v>27</v>
      </c>
      <c r="D29" s="64">
        <v>43816.764398148145</v>
      </c>
      <c r="E29" s="64">
        <v>43816.769513888888</v>
      </c>
      <c r="F29" s="63" t="s">
        <v>21</v>
      </c>
      <c r="G29" s="105">
        <f t="shared" si="0"/>
        <v>5.1157407433493063E-3</v>
      </c>
    </row>
    <row r="30" spans="1:7" ht="14.95" customHeight="1" x14ac:dyDescent="0.25">
      <c r="A30" s="63" t="s">
        <v>239</v>
      </c>
      <c r="B30" s="64">
        <v>43816.764398148145</v>
      </c>
      <c r="C30" s="63">
        <v>27</v>
      </c>
      <c r="D30" s="64">
        <v>43816.764398148145</v>
      </c>
      <c r="E30" s="64">
        <v>43816.76966435185</v>
      </c>
      <c r="F30" s="63" t="s">
        <v>21</v>
      </c>
      <c r="G30" s="105">
        <f t="shared" si="0"/>
        <v>5.2662037051049992E-3</v>
      </c>
    </row>
    <row r="31" spans="1:7" ht="14.95" customHeight="1" x14ac:dyDescent="0.25">
      <c r="A31" s="63" t="s">
        <v>239</v>
      </c>
      <c r="B31" s="64">
        <v>43816.764398148145</v>
      </c>
      <c r="C31" s="63">
        <v>27</v>
      </c>
      <c r="D31" s="64">
        <v>43816.764398148145</v>
      </c>
      <c r="E31" s="64">
        <v>43816.766481481478</v>
      </c>
      <c r="F31" s="63" t="s">
        <v>21</v>
      </c>
      <c r="G31" s="105">
        <f t="shared" si="0"/>
        <v>2.0833333328482695E-3</v>
      </c>
    </row>
    <row r="32" spans="1:7" ht="14.95" customHeight="1" x14ac:dyDescent="0.25">
      <c r="A32" s="63" t="s">
        <v>239</v>
      </c>
      <c r="B32" s="64">
        <v>43816.764398148145</v>
      </c>
      <c r="C32" s="63">
        <v>27</v>
      </c>
      <c r="D32" s="64">
        <v>43816.764398148145</v>
      </c>
      <c r="E32" s="64">
        <v>43816.765729166669</v>
      </c>
      <c r="F32" s="63" t="s">
        <v>21</v>
      </c>
      <c r="G32" s="105">
        <f t="shared" si="0"/>
        <v>1.3310185240698047E-3</v>
      </c>
    </row>
    <row r="33" spans="1:7" ht="14.95" customHeight="1" x14ac:dyDescent="0.25">
      <c r="A33" s="63" t="s">
        <v>239</v>
      </c>
      <c r="B33" s="64">
        <v>43816.764398148145</v>
      </c>
      <c r="C33" s="63">
        <v>27</v>
      </c>
      <c r="D33" s="64">
        <v>43816.764398148145</v>
      </c>
      <c r="E33" s="64">
        <v>43816.765370370369</v>
      </c>
      <c r="F33" s="63" t="s">
        <v>21</v>
      </c>
      <c r="G33" s="105">
        <f t="shared" si="0"/>
        <v>9.7222222393611446E-4</v>
      </c>
    </row>
    <row r="34" spans="1:7" ht="14.95" customHeight="1" x14ac:dyDescent="0.25">
      <c r="A34" s="63" t="s">
        <v>240</v>
      </c>
      <c r="B34" s="64">
        <v>43816.764398148145</v>
      </c>
      <c r="C34" s="63">
        <v>27</v>
      </c>
      <c r="D34" s="64">
        <v>43816.764398148145</v>
      </c>
      <c r="E34" s="64">
        <v>43816.764999999999</v>
      </c>
      <c r="F34" s="63" t="s">
        <v>21</v>
      </c>
      <c r="G34" s="105">
        <f t="shared" si="0"/>
        <v>6.0185185429872945E-4</v>
      </c>
    </row>
    <row r="35" spans="1:7" ht="14.95" customHeight="1" x14ac:dyDescent="0.25">
      <c r="A35" s="63" t="s">
        <v>240</v>
      </c>
      <c r="B35" s="64">
        <v>43816.764398148145</v>
      </c>
      <c r="C35" s="63">
        <v>27</v>
      </c>
      <c r="D35" s="64">
        <v>43816.764398148145</v>
      </c>
      <c r="E35" s="64">
        <v>43816.764780092592</v>
      </c>
      <c r="F35" s="63" t="s">
        <v>21</v>
      </c>
      <c r="G35" s="105">
        <f t="shared" si="0"/>
        <v>3.819444464170374E-4</v>
      </c>
    </row>
    <row r="36" spans="1:7" ht="14.95" customHeight="1" x14ac:dyDescent="0.25">
      <c r="A36" s="63" t="s">
        <v>240</v>
      </c>
      <c r="B36" s="64">
        <v>43816.764398148145</v>
      </c>
      <c r="C36" s="63">
        <v>27</v>
      </c>
      <c r="D36" s="64">
        <v>43816.765046296299</v>
      </c>
      <c r="E36" s="64">
        <v>43816.76599537037</v>
      </c>
      <c r="F36" s="63" t="s">
        <v>21</v>
      </c>
      <c r="G36" s="105">
        <f t="shared" si="0"/>
        <v>9.4907407037680969E-4</v>
      </c>
    </row>
    <row r="37" spans="1:7" ht="14.95" customHeight="1" x14ac:dyDescent="0.25">
      <c r="A37" s="63" t="s">
        <v>240</v>
      </c>
      <c r="B37" s="64">
        <v>43816.764398148145</v>
      </c>
      <c r="C37" s="63">
        <v>27</v>
      </c>
      <c r="D37" s="64">
        <v>43816.764814814815</v>
      </c>
      <c r="E37" s="64">
        <v>43816.765127314815</v>
      </c>
      <c r="F37" s="63" t="s">
        <v>21</v>
      </c>
      <c r="G37" s="105">
        <f t="shared" si="0"/>
        <v>3.125000002910383E-4</v>
      </c>
    </row>
    <row r="38" spans="1:7" ht="14.95" customHeight="1" x14ac:dyDescent="0.25">
      <c r="A38" s="63" t="s">
        <v>240</v>
      </c>
      <c r="B38" s="64">
        <v>43816.764398148145</v>
      </c>
      <c r="C38" s="63">
        <v>27</v>
      </c>
      <c r="D38" s="64">
        <v>43816.765162037038</v>
      </c>
      <c r="E38" s="64">
        <v>43816.765497685185</v>
      </c>
      <c r="F38" s="63" t="s">
        <v>21</v>
      </c>
      <c r="G38" s="105">
        <f t="shared" si="0"/>
        <v>3.3564814657438546E-4</v>
      </c>
    </row>
    <row r="39" spans="1:7" ht="14.95" customHeight="1" x14ac:dyDescent="0.25">
      <c r="A39" s="63" t="s">
        <v>240</v>
      </c>
      <c r="B39" s="64">
        <v>43816.764398148145</v>
      </c>
      <c r="C39" s="63">
        <v>27</v>
      </c>
      <c r="D39" s="64">
        <v>43816.765393518515</v>
      </c>
      <c r="E39" s="64">
        <v>43816.766527777778</v>
      </c>
      <c r="F39" s="63" t="s">
        <v>21</v>
      </c>
      <c r="G39" s="105">
        <f t="shared" si="0"/>
        <v>1.1342592624714598E-3</v>
      </c>
    </row>
    <row r="40" spans="1:7" ht="14.95" customHeight="1" x14ac:dyDescent="0.25">
      <c r="A40" s="63" t="s">
        <v>240</v>
      </c>
      <c r="B40" s="64">
        <v>43816.764398148145</v>
      </c>
      <c r="C40" s="63">
        <v>27</v>
      </c>
      <c r="D40" s="64">
        <v>43816.765509259261</v>
      </c>
      <c r="E40" s="64">
        <v>43816.76635416667</v>
      </c>
      <c r="F40" s="63" t="s">
        <v>21</v>
      </c>
      <c r="G40" s="105">
        <f t="shared" si="0"/>
        <v>8.4490740846376866E-4</v>
      </c>
    </row>
    <row r="41" spans="1:7" ht="14.95" customHeight="1" x14ac:dyDescent="0.25">
      <c r="A41" s="63" t="s">
        <v>240</v>
      </c>
      <c r="B41" s="64">
        <v>43816.764398148145</v>
      </c>
      <c r="C41" s="63">
        <v>27</v>
      </c>
      <c r="D41" s="64">
        <v>43816.765740740739</v>
      </c>
      <c r="E41" s="64">
        <v>43816.766053240739</v>
      </c>
      <c r="F41" s="63" t="s">
        <v>21</v>
      </c>
      <c r="G41" s="105">
        <f t="shared" si="0"/>
        <v>3.125000002910383E-4</v>
      </c>
    </row>
    <row r="42" spans="1:7" ht="14.95" customHeight="1" x14ac:dyDescent="0.25">
      <c r="A42" s="63" t="s">
        <v>240</v>
      </c>
      <c r="B42" s="64">
        <v>43816.764398148145</v>
      </c>
      <c r="C42" s="63">
        <v>27</v>
      </c>
      <c r="D42" s="64">
        <v>43816.766030092593</v>
      </c>
      <c r="E42" s="64">
        <v>43816.766435185185</v>
      </c>
      <c r="F42" s="63" t="s">
        <v>21</v>
      </c>
      <c r="G42" s="105">
        <f t="shared" si="0"/>
        <v>4.0509259270038456E-4</v>
      </c>
    </row>
    <row r="43" spans="1:7" ht="14.95" customHeight="1" x14ac:dyDescent="0.25">
      <c r="A43" s="63" t="s">
        <v>240</v>
      </c>
      <c r="B43" s="64">
        <v>43816.764398148145</v>
      </c>
      <c r="C43" s="63">
        <v>27</v>
      </c>
      <c r="D43" s="64">
        <v>43816.766087962962</v>
      </c>
      <c r="E43" s="64">
        <v>43816.766273148147</v>
      </c>
      <c r="F43" s="63" t="s">
        <v>21</v>
      </c>
      <c r="G43" s="105">
        <f t="shared" si="0"/>
        <v>1.8518518481869251E-4</v>
      </c>
    </row>
    <row r="44" spans="1:7" ht="14.95" customHeight="1" x14ac:dyDescent="0.25">
      <c r="A44" s="63" t="s">
        <v>240</v>
      </c>
      <c r="B44" s="64">
        <v>43816.764398148145</v>
      </c>
      <c r="C44" s="63">
        <v>27</v>
      </c>
      <c r="D44" s="64">
        <v>43816.766377314816</v>
      </c>
      <c r="E44" s="64">
        <v>43816.767546296294</v>
      </c>
      <c r="F44" s="63" t="s">
        <v>21</v>
      </c>
      <c r="G44" s="105">
        <f t="shared" si="0"/>
        <v>1.1689814782585017E-3</v>
      </c>
    </row>
    <row r="45" spans="1:7" ht="14.95" customHeight="1" x14ac:dyDescent="0.25">
      <c r="A45" s="63" t="s">
        <v>240</v>
      </c>
      <c r="B45" s="64">
        <v>43816.764398148145</v>
      </c>
      <c r="C45" s="63">
        <v>27</v>
      </c>
      <c r="D45" s="64">
        <v>43816.772696759261</v>
      </c>
      <c r="E45" s="64">
        <v>43816.773425925923</v>
      </c>
      <c r="F45" s="63" t="s">
        <v>21</v>
      </c>
      <c r="G45" s="105">
        <f t="shared" si="0"/>
        <v>7.2916666249511763E-4</v>
      </c>
    </row>
    <row r="46" spans="1:7" ht="14.95" customHeight="1" x14ac:dyDescent="0.25">
      <c r="A46" s="63" t="s">
        <v>240</v>
      </c>
      <c r="B46" s="64">
        <v>43816.764398148145</v>
      </c>
      <c r="C46" s="63">
        <v>27</v>
      </c>
      <c r="D46" s="64">
        <v>43816.766377314816</v>
      </c>
      <c r="E46" s="64">
        <v>43816.766979166663</v>
      </c>
      <c r="F46" s="63" t="s">
        <v>21</v>
      </c>
      <c r="G46" s="105">
        <f t="shared" si="0"/>
        <v>6.0185184702277184E-4</v>
      </c>
    </row>
    <row r="47" spans="1:7" ht="14.95" customHeight="1" x14ac:dyDescent="0.25">
      <c r="A47" s="63" t="s">
        <v>240</v>
      </c>
      <c r="B47" s="64">
        <v>43816.764398148145</v>
      </c>
      <c r="C47" s="63">
        <v>27</v>
      </c>
      <c r="D47" s="64">
        <v>43816.766435185185</v>
      </c>
      <c r="E47" s="64">
        <v>43816.766805555555</v>
      </c>
      <c r="F47" s="63" t="s">
        <v>21</v>
      </c>
      <c r="G47" s="105">
        <f t="shared" si="0"/>
        <v>3.7037036963738501E-4</v>
      </c>
    </row>
    <row r="48" spans="1:7" ht="14.95" customHeight="1" x14ac:dyDescent="0.25">
      <c r="A48" s="63" t="s">
        <v>240</v>
      </c>
      <c r="B48" s="64">
        <v>43816.764398148145</v>
      </c>
      <c r="C48" s="63">
        <v>27</v>
      </c>
      <c r="D48" s="64">
        <v>43816.766493055555</v>
      </c>
      <c r="E48" s="64">
        <v>43816.767106481479</v>
      </c>
      <c r="F48" s="63" t="s">
        <v>21</v>
      </c>
      <c r="G48" s="105">
        <f t="shared" si="0"/>
        <v>6.1342592380242422E-4</v>
      </c>
    </row>
    <row r="49" spans="1:7" ht="14.95" customHeight="1" x14ac:dyDescent="0.25">
      <c r="A49" s="63" t="s">
        <v>240</v>
      </c>
      <c r="B49" s="64">
        <v>43816.764398148145</v>
      </c>
      <c r="C49" s="63">
        <v>27</v>
      </c>
      <c r="D49" s="64">
        <v>43816.766840277778</v>
      </c>
      <c r="E49" s="64">
        <v>43816.767696759256</v>
      </c>
      <c r="F49" s="63" t="s">
        <v>21</v>
      </c>
      <c r="G49" s="105">
        <f t="shared" si="0"/>
        <v>8.5648147796746343E-4</v>
      </c>
    </row>
    <row r="50" spans="1:7" ht="14.95" customHeight="1" x14ac:dyDescent="0.25">
      <c r="A50" s="63" t="s">
        <v>240</v>
      </c>
      <c r="B50" s="64">
        <v>43816.764398148145</v>
      </c>
      <c r="C50" s="63">
        <v>27</v>
      </c>
      <c r="D50" s="64">
        <v>43816.766550925924</v>
      </c>
      <c r="E50" s="64">
        <v>43816.766840277778</v>
      </c>
      <c r="F50" s="63" t="s">
        <v>21</v>
      </c>
      <c r="G50" s="105">
        <f t="shared" si="0"/>
        <v>2.8935185400769114E-4</v>
      </c>
    </row>
    <row r="51" spans="1:7" ht="14.95" customHeight="1" x14ac:dyDescent="0.25">
      <c r="A51" s="63" t="s">
        <v>240</v>
      </c>
      <c r="B51" s="64">
        <v>43816.764398148145</v>
      </c>
      <c r="C51" s="63">
        <v>27</v>
      </c>
      <c r="D51" s="64">
        <v>43816.766898148147</v>
      </c>
      <c r="E51" s="64">
        <v>43816.767280092594</v>
      </c>
      <c r="F51" s="63" t="s">
        <v>21</v>
      </c>
      <c r="G51" s="105">
        <f t="shared" si="0"/>
        <v>3.819444464170374E-4</v>
      </c>
    </row>
    <row r="52" spans="1:7" ht="14.95" customHeight="1" x14ac:dyDescent="0.25">
      <c r="A52" s="63" t="s">
        <v>240</v>
      </c>
      <c r="B52" s="64">
        <v>43816.764398148145</v>
      </c>
      <c r="C52" s="63">
        <v>27</v>
      </c>
      <c r="D52" s="64">
        <v>43816.77275462963</v>
      </c>
      <c r="E52" s="64">
        <v>43816.77306712963</v>
      </c>
      <c r="F52" s="63" t="s">
        <v>21</v>
      </c>
      <c r="G52" s="105">
        <f t="shared" si="0"/>
        <v>3.125000002910383E-4</v>
      </c>
    </row>
    <row r="53" spans="1:7" ht="14.95" customHeight="1" x14ac:dyDescent="0.25">
      <c r="A53" s="63" t="s">
        <v>240</v>
      </c>
      <c r="B53" s="64">
        <v>43816.764398148145</v>
      </c>
      <c r="C53" s="63">
        <v>27</v>
      </c>
      <c r="D53" s="64">
        <v>43816.767071759263</v>
      </c>
      <c r="E53" s="64">
        <v>43816.769097222219</v>
      </c>
      <c r="F53" s="63" t="s">
        <v>21</v>
      </c>
      <c r="G53" s="105">
        <f t="shared" si="0"/>
        <v>2.0254629562259652E-3</v>
      </c>
    </row>
    <row r="54" spans="1:7" ht="14.95" customHeight="1" x14ac:dyDescent="0.25">
      <c r="A54" s="63" t="s">
        <v>240</v>
      </c>
      <c r="B54" s="64">
        <v>43816.764398148145</v>
      </c>
      <c r="C54" s="63">
        <v>27</v>
      </c>
      <c r="D54" s="64">
        <v>43816.767476851855</v>
      </c>
      <c r="E54" s="64">
        <v>43816.769537037035</v>
      </c>
      <c r="F54" s="63" t="s">
        <v>21</v>
      </c>
      <c r="G54" s="105">
        <f t="shared" si="0"/>
        <v>2.0601851792889647E-3</v>
      </c>
    </row>
    <row r="55" spans="1:7" ht="14.95" customHeight="1" x14ac:dyDescent="0.25">
      <c r="A55" s="63" t="s">
        <v>240</v>
      </c>
      <c r="B55" s="64">
        <v>43816.764398148145</v>
      </c>
      <c r="C55" s="63">
        <v>27</v>
      </c>
      <c r="D55" s="64">
        <v>43816.767129629632</v>
      </c>
      <c r="E55" s="64">
        <v>43816.767465277779</v>
      </c>
      <c r="F55" s="63" t="s">
        <v>21</v>
      </c>
      <c r="G55" s="105">
        <f t="shared" si="0"/>
        <v>3.3564814657438546E-4</v>
      </c>
    </row>
    <row r="56" spans="1:7" ht="14.95" customHeight="1" x14ac:dyDescent="0.25">
      <c r="A56" s="63" t="s">
        <v>240</v>
      </c>
      <c r="B56" s="64">
        <v>43816.764398148145</v>
      </c>
      <c r="C56" s="63">
        <v>27</v>
      </c>
      <c r="D56" s="64">
        <v>43816.76730324074</v>
      </c>
      <c r="E56" s="64">
        <v>43816.768645833334</v>
      </c>
      <c r="F56" s="63" t="s">
        <v>21</v>
      </c>
      <c r="G56" s="105">
        <f t="shared" si="0"/>
        <v>1.3425925935734995E-3</v>
      </c>
    </row>
    <row r="57" spans="1:7" ht="14.95" customHeight="1" x14ac:dyDescent="0.25">
      <c r="A57" s="63" t="s">
        <v>240</v>
      </c>
      <c r="B57" s="64">
        <v>43816.764398148145</v>
      </c>
      <c r="C57" s="63">
        <v>27</v>
      </c>
      <c r="D57" s="64">
        <v>43816.767592592594</v>
      </c>
      <c r="E57" s="64">
        <v>43816.767754629633</v>
      </c>
      <c r="F57" s="63" t="s">
        <v>21</v>
      </c>
      <c r="G57" s="105">
        <f t="shared" si="0"/>
        <v>1.6203703853534535E-4</v>
      </c>
    </row>
    <row r="58" spans="1:7" ht="14.95" customHeight="1" x14ac:dyDescent="0.25">
      <c r="A58" s="63" t="s">
        <v>240</v>
      </c>
      <c r="B58" s="64">
        <v>43816.764398148145</v>
      </c>
      <c r="C58" s="63">
        <v>27</v>
      </c>
      <c r="D58" s="64">
        <v>43816.767708333333</v>
      </c>
      <c r="E58" s="64">
        <v>43816.76803240741</v>
      </c>
      <c r="F58" s="63" t="s">
        <v>21</v>
      </c>
      <c r="G58" s="105">
        <f t="shared" si="0"/>
        <v>3.2407407707069069E-4</v>
      </c>
    </row>
    <row r="59" spans="1:7" ht="14.95" customHeight="1" x14ac:dyDescent="0.25">
      <c r="A59" s="63" t="s">
        <v>240</v>
      </c>
      <c r="B59" s="64">
        <v>43816.764398148145</v>
      </c>
      <c r="C59" s="63">
        <v>27</v>
      </c>
      <c r="D59" s="64">
        <v>43816.767766203702</v>
      </c>
      <c r="E59" s="64">
        <v>43816.76803240741</v>
      </c>
      <c r="F59" s="63" t="s">
        <v>21</v>
      </c>
      <c r="G59" s="105">
        <f t="shared" si="0"/>
        <v>2.6620370772434399E-4</v>
      </c>
    </row>
    <row r="60" spans="1:7" ht="14.95" customHeight="1" x14ac:dyDescent="0.25">
      <c r="A60" s="63" t="s">
        <v>240</v>
      </c>
      <c r="B60" s="64">
        <v>43816.764398148145</v>
      </c>
      <c r="C60" s="63">
        <v>27</v>
      </c>
      <c r="D60" s="64">
        <v>43816.77275462963</v>
      </c>
      <c r="E60" s="64">
        <v>43816.773668981485</v>
      </c>
      <c r="F60" s="63" t="s">
        <v>21</v>
      </c>
      <c r="G60" s="105">
        <f t="shared" si="0"/>
        <v>9.1435185458976775E-4</v>
      </c>
    </row>
    <row r="61" spans="1:7" ht="14.95" customHeight="1" x14ac:dyDescent="0.25">
      <c r="A61" s="63" t="s">
        <v>240</v>
      </c>
      <c r="B61" s="64">
        <v>43816.764398148145</v>
      </c>
      <c r="C61" s="63">
        <v>27</v>
      </c>
      <c r="D61" s="64">
        <v>43816.768055555556</v>
      </c>
      <c r="E61" s="64">
        <v>43816.768807870372</v>
      </c>
      <c r="F61" s="63" t="s">
        <v>21</v>
      </c>
      <c r="G61" s="105">
        <f t="shared" si="0"/>
        <v>7.5231481605442241E-4</v>
      </c>
    </row>
    <row r="62" spans="1:7" ht="14.95" customHeight="1" x14ac:dyDescent="0.25">
      <c r="A62" s="63" t="s">
        <v>240</v>
      </c>
      <c r="B62" s="64">
        <v>43816.764398148145</v>
      </c>
      <c r="C62" s="63">
        <v>27</v>
      </c>
      <c r="D62" s="64">
        <v>43816.768055555556</v>
      </c>
      <c r="E62" s="64">
        <v>43816.768599537034</v>
      </c>
      <c r="F62" s="63" t="s">
        <v>21</v>
      </c>
      <c r="G62" s="105">
        <f t="shared" si="0"/>
        <v>5.4398147767642513E-4</v>
      </c>
    </row>
    <row r="63" spans="1:7" ht="14.95" customHeight="1" x14ac:dyDescent="0.25">
      <c r="A63" s="63" t="s">
        <v>240</v>
      </c>
      <c r="B63" s="64">
        <v>43816.764398148145</v>
      </c>
      <c r="C63" s="63">
        <v>27</v>
      </c>
      <c r="D63" s="64">
        <v>43816.768634259257</v>
      </c>
      <c r="E63" s="64">
        <v>43816.76935185185</v>
      </c>
      <c r="F63" s="63" t="s">
        <v>21</v>
      </c>
      <c r="G63" s="105">
        <f t="shared" si="0"/>
        <v>7.1759259299142286E-4</v>
      </c>
    </row>
    <row r="64" spans="1:7" ht="14.95" customHeight="1" x14ac:dyDescent="0.25">
      <c r="A64" s="63" t="s">
        <v>240</v>
      </c>
      <c r="B64" s="64">
        <v>43816.764398148145</v>
      </c>
      <c r="C64" s="63">
        <v>27</v>
      </c>
      <c r="D64" s="64">
        <v>43816.768692129626</v>
      </c>
      <c r="E64" s="64">
        <v>43816.769004629627</v>
      </c>
      <c r="F64" s="63" t="s">
        <v>21</v>
      </c>
      <c r="G64" s="105">
        <f t="shared" si="0"/>
        <v>3.125000002910383E-4</v>
      </c>
    </row>
    <row r="65" spans="1:9" ht="14.95" customHeight="1" x14ac:dyDescent="0.25">
      <c r="A65" s="63" t="s">
        <v>240</v>
      </c>
      <c r="B65" s="64">
        <v>43816.764398148145</v>
      </c>
      <c r="C65" s="63">
        <v>27</v>
      </c>
      <c r="D65" s="64">
        <v>43816.768750000003</v>
      </c>
      <c r="E65" s="64">
        <v>43816.769143518519</v>
      </c>
      <c r="F65" s="63" t="s">
        <v>21</v>
      </c>
      <c r="G65" s="105">
        <f t="shared" si="0"/>
        <v>3.9351851592073217E-4</v>
      </c>
    </row>
    <row r="66" spans="1:9" ht="14.95" customHeight="1" x14ac:dyDescent="0.25">
      <c r="A66" s="63" t="s">
        <v>240</v>
      </c>
      <c r="B66" s="64">
        <v>43816.764398148145</v>
      </c>
      <c r="C66" s="63">
        <v>27</v>
      </c>
      <c r="D66" s="64">
        <v>43816.768807870372</v>
      </c>
      <c r="E66" s="64">
        <v>43816.769814814812</v>
      </c>
      <c r="F66" s="63" t="s">
        <v>21</v>
      </c>
      <c r="G66" s="105">
        <f t="shared" si="0"/>
        <v>1.0069444397231564E-3</v>
      </c>
    </row>
    <row r="67" spans="1:9" ht="14.95" customHeight="1" x14ac:dyDescent="0.25">
      <c r="A67" s="63" t="s">
        <v>240</v>
      </c>
      <c r="B67" s="64">
        <v>43816.764398148145</v>
      </c>
      <c r="C67" s="63">
        <v>27</v>
      </c>
      <c r="D67" s="64">
        <v>43816.76903935185</v>
      </c>
      <c r="E67" s="64">
        <v>43816.769953703704</v>
      </c>
      <c r="F67" s="63" t="s">
        <v>21</v>
      </c>
      <c r="G67" s="105">
        <f t="shared" ref="G67:G130" si="1">IF(C67=27,E67-D67,"00:00:00")</f>
        <v>9.1435185458976775E-4</v>
      </c>
    </row>
    <row r="68" spans="1:9" ht="14.95" customHeight="1" x14ac:dyDescent="0.25">
      <c r="A68" s="63" t="s">
        <v>240</v>
      </c>
      <c r="B68" s="64">
        <v>43816.764409722222</v>
      </c>
      <c r="C68" s="63">
        <v>27</v>
      </c>
      <c r="D68" s="64">
        <v>43816.769097222219</v>
      </c>
      <c r="E68" s="64">
        <v>43816.769490740742</v>
      </c>
      <c r="F68" s="63" t="s">
        <v>21</v>
      </c>
      <c r="G68" s="105">
        <f t="shared" si="1"/>
        <v>3.9351852319668978E-4</v>
      </c>
    </row>
    <row r="69" spans="1:9" ht="14.95" customHeight="1" x14ac:dyDescent="0.25">
      <c r="A69" s="63" t="s">
        <v>240</v>
      </c>
      <c r="B69" s="64">
        <v>43816.764409722222</v>
      </c>
      <c r="C69" s="63">
        <v>27</v>
      </c>
      <c r="D69" s="64">
        <v>43816.769108796296</v>
      </c>
      <c r="E69" s="64">
        <v>43816.769606481481</v>
      </c>
      <c r="F69" s="63" t="s">
        <v>21</v>
      </c>
      <c r="G69" s="105">
        <f t="shared" si="1"/>
        <v>4.9768518510973081E-4</v>
      </c>
      <c r="I69" s="13"/>
    </row>
    <row r="70" spans="1:9" ht="14.95" customHeight="1" x14ac:dyDescent="0.25">
      <c r="A70" s="63" t="s">
        <v>240</v>
      </c>
      <c r="B70" s="64">
        <v>43816.764409722222</v>
      </c>
      <c r="C70" s="63">
        <v>27</v>
      </c>
      <c r="D70" s="64">
        <v>43816.769155092596</v>
      </c>
      <c r="E70" s="64">
        <v>43816.769618055558</v>
      </c>
      <c r="F70" s="63" t="s">
        <v>21</v>
      </c>
      <c r="G70" s="105">
        <f t="shared" si="1"/>
        <v>4.6296296204673126E-4</v>
      </c>
    </row>
    <row r="71" spans="1:9" ht="14.95" customHeight="1" x14ac:dyDescent="0.25">
      <c r="A71" s="63" t="s">
        <v>240</v>
      </c>
      <c r="B71" s="64">
        <v>43816.764409722222</v>
      </c>
      <c r="C71" s="63">
        <v>27</v>
      </c>
      <c r="D71" s="64">
        <v>43816.769155092596</v>
      </c>
      <c r="E71" s="64">
        <v>43816.769525462965</v>
      </c>
      <c r="F71" s="63" t="s">
        <v>21</v>
      </c>
      <c r="G71" s="105">
        <f t="shared" si="1"/>
        <v>3.7037036963738501E-4</v>
      </c>
    </row>
    <row r="72" spans="1:9" ht="14.95" customHeight="1" x14ac:dyDescent="0.25">
      <c r="A72" s="63" t="s">
        <v>240</v>
      </c>
      <c r="B72" s="64">
        <v>43816.764409722222</v>
      </c>
      <c r="C72" s="63">
        <v>27</v>
      </c>
      <c r="D72" s="64">
        <v>43816.769386574073</v>
      </c>
      <c r="E72" s="64">
        <v>43816.769490740742</v>
      </c>
      <c r="F72" s="63" t="s">
        <v>21</v>
      </c>
      <c r="G72" s="105">
        <f t="shared" si="1"/>
        <v>1.0416666918899864E-4</v>
      </c>
      <c r="I72" s="13"/>
    </row>
    <row r="73" spans="1:9" ht="14.95" customHeight="1" x14ac:dyDescent="0.25">
      <c r="A73" s="63" t="s">
        <v>240</v>
      </c>
      <c r="B73" s="64">
        <v>43816.764409722222</v>
      </c>
      <c r="C73" s="63">
        <v>27</v>
      </c>
      <c r="D73" s="64">
        <v>43816.769502314812</v>
      </c>
      <c r="E73" s="64">
        <v>43816.769675925927</v>
      </c>
      <c r="F73" s="63" t="s">
        <v>21</v>
      </c>
      <c r="G73" s="105">
        <f t="shared" si="1"/>
        <v>1.7361111531499773E-4</v>
      </c>
    </row>
    <row r="74" spans="1:9" ht="14.95" customHeight="1" x14ac:dyDescent="0.25">
      <c r="A74" s="63" t="s">
        <v>240</v>
      </c>
      <c r="B74" s="64">
        <v>43816.764409722222</v>
      </c>
      <c r="C74" s="63">
        <v>27</v>
      </c>
      <c r="D74" s="64">
        <v>43816.769502314812</v>
      </c>
      <c r="E74" s="64">
        <v>43816.769629629627</v>
      </c>
      <c r="F74" s="63" t="s">
        <v>21</v>
      </c>
      <c r="G74" s="105">
        <f t="shared" si="1"/>
        <v>1.273148154723458E-4</v>
      </c>
    </row>
    <row r="75" spans="1:9" ht="14.95" customHeight="1" x14ac:dyDescent="0.25">
      <c r="A75" s="63" t="s">
        <v>240</v>
      </c>
      <c r="B75" s="64">
        <v>43816.764409722222</v>
      </c>
      <c r="C75" s="63">
        <v>27</v>
      </c>
      <c r="D75" s="64">
        <v>43816.769560185188</v>
      </c>
      <c r="E75" s="64">
        <v>43816.769733796296</v>
      </c>
      <c r="F75" s="63" t="s">
        <v>21</v>
      </c>
      <c r="G75" s="105">
        <f t="shared" si="1"/>
        <v>1.7361110803904012E-4</v>
      </c>
    </row>
    <row r="76" spans="1:9" ht="14.95" customHeight="1" x14ac:dyDescent="0.25">
      <c r="A76" s="63" t="s">
        <v>240</v>
      </c>
      <c r="B76" s="64">
        <v>43816.764409722222</v>
      </c>
      <c r="C76" s="63">
        <v>27</v>
      </c>
      <c r="D76" s="64">
        <v>43816.769571759258</v>
      </c>
      <c r="E76" s="64">
        <v>43816.769826388889</v>
      </c>
      <c r="F76" s="63" t="s">
        <v>21</v>
      </c>
      <c r="G76" s="105">
        <f t="shared" si="1"/>
        <v>2.546296309446916E-4</v>
      </c>
    </row>
    <row r="77" spans="1:9" ht="14.95" customHeight="1" x14ac:dyDescent="0.25">
      <c r="A77" s="63" t="s">
        <v>240</v>
      </c>
      <c r="B77" s="64">
        <v>43816.764409722222</v>
      </c>
      <c r="C77" s="63">
        <v>27</v>
      </c>
      <c r="D77" s="64">
        <v>43816.769583333335</v>
      </c>
      <c r="E77" s="64">
        <v>43816.770046296297</v>
      </c>
      <c r="F77" s="63" t="s">
        <v>21</v>
      </c>
      <c r="G77" s="105">
        <f t="shared" si="1"/>
        <v>4.6296296204673126E-4</v>
      </c>
    </row>
    <row r="78" spans="1:9" ht="14.95" customHeight="1" x14ac:dyDescent="0.25">
      <c r="A78" s="63" t="s">
        <v>240</v>
      </c>
      <c r="B78" s="64">
        <v>43816.764409722222</v>
      </c>
      <c r="C78" s="63">
        <v>27</v>
      </c>
      <c r="D78" s="64">
        <v>43816.769675925927</v>
      </c>
      <c r="E78" s="64">
        <v>43816.77034722222</v>
      </c>
      <c r="F78" s="63" t="s">
        <v>21</v>
      </c>
      <c r="G78" s="105">
        <f t="shared" si="1"/>
        <v>6.7129629314877093E-4</v>
      </c>
    </row>
    <row r="79" spans="1:9" ht="14.95" customHeight="1" x14ac:dyDescent="0.25">
      <c r="A79" s="63" t="s">
        <v>240</v>
      </c>
      <c r="B79" s="64">
        <v>43816.764409722222</v>
      </c>
      <c r="C79" s="63">
        <v>27</v>
      </c>
      <c r="D79" s="64">
        <v>43816.769618055558</v>
      </c>
      <c r="E79" s="64">
        <v>43816.769780092596</v>
      </c>
      <c r="F79" s="63" t="s">
        <v>21</v>
      </c>
      <c r="G79" s="105">
        <f t="shared" si="1"/>
        <v>1.6203703853534535E-4</v>
      </c>
    </row>
    <row r="80" spans="1:9" ht="14.95" customHeight="1" x14ac:dyDescent="0.25">
      <c r="A80" s="63" t="s">
        <v>240</v>
      </c>
      <c r="B80" s="64">
        <v>43816.764409722222</v>
      </c>
      <c r="C80" s="63">
        <v>27</v>
      </c>
      <c r="D80" s="64">
        <v>43816.769618055558</v>
      </c>
      <c r="E80" s="64">
        <v>43816.77039351852</v>
      </c>
      <c r="F80" s="63" t="s">
        <v>21</v>
      </c>
      <c r="G80" s="105">
        <f t="shared" si="1"/>
        <v>7.7546296233776957E-4</v>
      </c>
    </row>
    <row r="81" spans="1:7" ht="14.95" customHeight="1" x14ac:dyDescent="0.25">
      <c r="A81" s="63" t="s">
        <v>240</v>
      </c>
      <c r="B81" s="64">
        <v>43816.764409722222</v>
      </c>
      <c r="C81" s="63">
        <v>27</v>
      </c>
      <c r="D81" s="64">
        <v>43816.769675925927</v>
      </c>
      <c r="E81" s="64">
        <v>43816.770138888889</v>
      </c>
      <c r="F81" s="63" t="s">
        <v>21</v>
      </c>
      <c r="G81" s="105">
        <f t="shared" si="1"/>
        <v>4.6296296204673126E-4</v>
      </c>
    </row>
    <row r="82" spans="1:7" ht="14.95" customHeight="1" x14ac:dyDescent="0.25">
      <c r="A82" s="63" t="s">
        <v>240</v>
      </c>
      <c r="B82" s="64">
        <v>43816.764409722222</v>
      </c>
      <c r="C82" s="63">
        <v>27</v>
      </c>
      <c r="D82" s="64">
        <v>43816.769861111112</v>
      </c>
      <c r="E82" s="64">
        <v>43816.770787037036</v>
      </c>
      <c r="F82" s="63" t="s">
        <v>21</v>
      </c>
      <c r="G82" s="105">
        <f t="shared" si="1"/>
        <v>9.2592592409346253E-4</v>
      </c>
    </row>
    <row r="83" spans="1:7" ht="14.95" customHeight="1" x14ac:dyDescent="0.25">
      <c r="A83" s="63" t="s">
        <v>240</v>
      </c>
      <c r="B83" s="64">
        <v>43816.764409722222</v>
      </c>
      <c r="C83" s="63">
        <v>27</v>
      </c>
      <c r="D83" s="64">
        <v>43816.769733796296</v>
      </c>
      <c r="E83" s="64">
        <v>43816.770138888889</v>
      </c>
      <c r="F83" s="63" t="s">
        <v>21</v>
      </c>
      <c r="G83" s="105">
        <f t="shared" si="1"/>
        <v>4.0509259270038456E-4</v>
      </c>
    </row>
    <row r="84" spans="1:7" ht="14.95" customHeight="1" x14ac:dyDescent="0.25">
      <c r="A84" s="63" t="s">
        <v>240</v>
      </c>
      <c r="B84" s="64">
        <v>43816.764409722222</v>
      </c>
      <c r="C84" s="63">
        <v>27</v>
      </c>
      <c r="D84" s="64">
        <v>43816.769733796296</v>
      </c>
      <c r="E84" s="64">
        <v>43816.770150462966</v>
      </c>
      <c r="F84" s="63" t="s">
        <v>21</v>
      </c>
      <c r="G84" s="105">
        <f t="shared" si="1"/>
        <v>4.1666666948003694E-4</v>
      </c>
    </row>
    <row r="85" spans="1:7" ht="14.95" customHeight="1" x14ac:dyDescent="0.25">
      <c r="A85" s="63" t="s">
        <v>240</v>
      </c>
      <c r="B85" s="64">
        <v>43816.764409722222</v>
      </c>
      <c r="C85" s="63">
        <v>27</v>
      </c>
      <c r="D85" s="64">
        <v>43816.769791666666</v>
      </c>
      <c r="E85" s="64">
        <v>43816.770601851851</v>
      </c>
      <c r="F85" s="63" t="s">
        <v>21</v>
      </c>
      <c r="G85" s="105">
        <f t="shared" si="1"/>
        <v>8.1018518540076911E-4</v>
      </c>
    </row>
    <row r="86" spans="1:7" ht="14.95" customHeight="1" x14ac:dyDescent="0.25">
      <c r="A86" s="63" t="s">
        <v>240</v>
      </c>
      <c r="B86" s="64">
        <v>43816.764409722222</v>
      </c>
      <c r="C86" s="63">
        <v>27</v>
      </c>
      <c r="D86" s="64">
        <v>43816.769849537035</v>
      </c>
      <c r="E86" s="64">
        <v>43816.770937499998</v>
      </c>
      <c r="F86" s="63" t="s">
        <v>21</v>
      </c>
      <c r="G86" s="105">
        <f t="shared" si="1"/>
        <v>1.0879629626288079E-3</v>
      </c>
    </row>
    <row r="87" spans="1:7" ht="14.95" customHeight="1" x14ac:dyDescent="0.25">
      <c r="A87" s="63" t="s">
        <v>240</v>
      </c>
      <c r="B87" s="64">
        <v>43816.764409722222</v>
      </c>
      <c r="C87" s="63">
        <v>27</v>
      </c>
      <c r="D87" s="64">
        <v>43816.769965277781</v>
      </c>
      <c r="E87" s="64">
        <v>43816.770370370374</v>
      </c>
      <c r="F87" s="63" t="s">
        <v>21</v>
      </c>
      <c r="G87" s="105">
        <f t="shared" si="1"/>
        <v>4.0509259270038456E-4</v>
      </c>
    </row>
    <row r="88" spans="1:7" ht="14.95" customHeight="1" x14ac:dyDescent="0.25">
      <c r="A88" s="63" t="s">
        <v>240</v>
      </c>
      <c r="B88" s="64">
        <v>43816.764409722222</v>
      </c>
      <c r="C88" s="63">
        <v>27</v>
      </c>
      <c r="D88" s="64">
        <v>43816.77008101852</v>
      </c>
      <c r="E88" s="64">
        <v>43816.770937499998</v>
      </c>
      <c r="F88" s="63" t="s">
        <v>21</v>
      </c>
      <c r="G88" s="105">
        <f t="shared" si="1"/>
        <v>8.5648147796746343E-4</v>
      </c>
    </row>
    <row r="89" spans="1:7" ht="14.95" customHeight="1" x14ac:dyDescent="0.25">
      <c r="A89" s="63" t="s">
        <v>240</v>
      </c>
      <c r="B89" s="64">
        <v>43816.764409722222</v>
      </c>
      <c r="C89" s="63">
        <v>27</v>
      </c>
      <c r="D89" s="64">
        <v>43816.770138888889</v>
      </c>
      <c r="E89" s="64">
        <v>43816.771099537036</v>
      </c>
      <c r="F89" s="63" t="s">
        <v>21</v>
      </c>
      <c r="G89" s="105">
        <f t="shared" si="1"/>
        <v>9.6064814715646207E-4</v>
      </c>
    </row>
    <row r="90" spans="1:7" ht="14.95" customHeight="1" x14ac:dyDescent="0.25">
      <c r="A90" s="63" t="s">
        <v>240</v>
      </c>
      <c r="B90" s="64">
        <v>43816.764409722222</v>
      </c>
      <c r="C90" s="63">
        <v>27</v>
      </c>
      <c r="D90" s="64">
        <v>43816.770138888889</v>
      </c>
      <c r="E90" s="64">
        <v>43816.770416666666</v>
      </c>
      <c r="F90" s="63" t="s">
        <v>21</v>
      </c>
      <c r="G90" s="105">
        <f t="shared" si="1"/>
        <v>2.7777777722803876E-4</v>
      </c>
    </row>
    <row r="91" spans="1:7" ht="14.95" customHeight="1" x14ac:dyDescent="0.25">
      <c r="A91" s="63" t="s">
        <v>240</v>
      </c>
      <c r="B91" s="64">
        <v>43816.764409722222</v>
      </c>
      <c r="C91" s="63">
        <v>27</v>
      </c>
      <c r="D91" s="64">
        <v>43816.770196759258</v>
      </c>
      <c r="E91" s="64">
        <v>43816.770416666666</v>
      </c>
      <c r="F91" s="63" t="s">
        <v>21</v>
      </c>
      <c r="G91" s="105">
        <f t="shared" si="1"/>
        <v>2.1990740788169205E-4</v>
      </c>
    </row>
    <row r="92" spans="1:7" ht="14.95" customHeight="1" x14ac:dyDescent="0.25">
      <c r="A92" s="63" t="s">
        <v>240</v>
      </c>
      <c r="B92" s="64">
        <v>43816.764409722222</v>
      </c>
      <c r="C92" s="63">
        <v>27</v>
      </c>
      <c r="D92" s="64">
        <v>43816.770370370374</v>
      </c>
      <c r="E92" s="64">
        <v>43816.770833333336</v>
      </c>
      <c r="F92" s="63" t="s">
        <v>21</v>
      </c>
      <c r="G92" s="105">
        <f t="shared" si="1"/>
        <v>4.6296296204673126E-4</v>
      </c>
    </row>
    <row r="93" spans="1:7" ht="14.95" customHeight="1" x14ac:dyDescent="0.25">
      <c r="A93" s="63" t="s">
        <v>240</v>
      </c>
      <c r="B93" s="64">
        <v>43816.764409722222</v>
      </c>
      <c r="C93" s="63">
        <v>27</v>
      </c>
      <c r="D93" s="64">
        <v>43816.770428240743</v>
      </c>
      <c r="E93" s="64">
        <v>43816.770810185182</v>
      </c>
      <c r="F93" s="63" t="s">
        <v>21</v>
      </c>
      <c r="G93" s="105">
        <f t="shared" si="1"/>
        <v>3.8194443914107978E-4</v>
      </c>
    </row>
    <row r="94" spans="1:7" ht="14.95" customHeight="1" x14ac:dyDescent="0.25">
      <c r="A94" s="63" t="s">
        <v>240</v>
      </c>
      <c r="B94" s="64">
        <v>43816.764409722222</v>
      </c>
      <c r="C94" s="63">
        <v>27</v>
      </c>
      <c r="D94" s="64">
        <v>43816.770428240743</v>
      </c>
      <c r="E94" s="64">
        <v>43816.770671296297</v>
      </c>
      <c r="F94" s="63" t="s">
        <v>21</v>
      </c>
      <c r="G94" s="105">
        <f t="shared" si="1"/>
        <v>2.4305555416503921E-4</v>
      </c>
    </row>
    <row r="95" spans="1:7" ht="14.95" customHeight="1" x14ac:dyDescent="0.25">
      <c r="A95" s="63" t="s">
        <v>240</v>
      </c>
      <c r="B95" s="64">
        <v>43816.764409722222</v>
      </c>
      <c r="C95" s="63">
        <v>27</v>
      </c>
      <c r="D95" s="64">
        <v>43816.770439814813</v>
      </c>
      <c r="E95" s="64">
        <v>43816.771273148152</v>
      </c>
      <c r="F95" s="63" t="s">
        <v>21</v>
      </c>
      <c r="G95" s="105">
        <f t="shared" si="1"/>
        <v>8.3333333896007389E-4</v>
      </c>
    </row>
    <row r="96" spans="1:7" ht="14.95" customHeight="1" x14ac:dyDescent="0.25">
      <c r="A96" s="63" t="s">
        <v>240</v>
      </c>
      <c r="B96" s="64">
        <v>43816.764409722222</v>
      </c>
      <c r="C96" s="63">
        <v>27</v>
      </c>
      <c r="D96" s="64">
        <v>43816.770439814813</v>
      </c>
      <c r="E96" s="64">
        <v>43816.770648148151</v>
      </c>
      <c r="F96" s="63" t="s">
        <v>21</v>
      </c>
      <c r="G96" s="105">
        <f t="shared" si="1"/>
        <v>2.0833333837799728E-4</v>
      </c>
    </row>
    <row r="97" spans="1:7" ht="14.95" customHeight="1" x14ac:dyDescent="0.25">
      <c r="A97" s="63" t="s">
        <v>240</v>
      </c>
      <c r="B97" s="64">
        <v>43816.764409722222</v>
      </c>
      <c r="C97" s="63">
        <v>27</v>
      </c>
      <c r="D97" s="64">
        <v>43816.77065972222</v>
      </c>
      <c r="E97" s="64">
        <v>43816.770821759259</v>
      </c>
      <c r="F97" s="63" t="s">
        <v>21</v>
      </c>
      <c r="G97" s="105">
        <f t="shared" si="1"/>
        <v>1.6203703853534535E-4</v>
      </c>
    </row>
    <row r="98" spans="1:7" ht="14.95" customHeight="1" x14ac:dyDescent="0.25">
      <c r="A98" s="63" t="s">
        <v>240</v>
      </c>
      <c r="B98" s="64">
        <v>43816.764409722222</v>
      </c>
      <c r="C98" s="63">
        <v>27</v>
      </c>
      <c r="D98" s="64">
        <v>43816.77065972222</v>
      </c>
      <c r="E98" s="64">
        <v>43816.770833333336</v>
      </c>
      <c r="F98" s="63" t="s">
        <v>21</v>
      </c>
      <c r="G98" s="105">
        <f t="shared" si="1"/>
        <v>1.7361111531499773E-4</v>
      </c>
    </row>
    <row r="99" spans="1:7" ht="14.95" customHeight="1" x14ac:dyDescent="0.25">
      <c r="A99" s="63" t="s">
        <v>240</v>
      </c>
      <c r="B99" s="64">
        <v>43816.764409722222</v>
      </c>
      <c r="C99" s="63">
        <v>27</v>
      </c>
      <c r="D99" s="64">
        <v>43816.77071759259</v>
      </c>
      <c r="E99" s="64">
        <v>43816.770833333336</v>
      </c>
      <c r="F99" s="63" t="s">
        <v>21</v>
      </c>
      <c r="G99" s="105">
        <f t="shared" si="1"/>
        <v>1.1574074596865103E-4</v>
      </c>
    </row>
    <row r="100" spans="1:7" ht="14.95" customHeight="1" x14ac:dyDescent="0.25">
      <c r="A100" s="63" t="s">
        <v>240</v>
      </c>
      <c r="B100" s="64">
        <v>43816.764409722222</v>
      </c>
      <c r="C100" s="63">
        <v>27</v>
      </c>
      <c r="D100" s="64">
        <v>43816.770833333336</v>
      </c>
      <c r="E100" s="64">
        <v>43816.771539351852</v>
      </c>
      <c r="F100" s="63" t="s">
        <v>21</v>
      </c>
      <c r="G100" s="105">
        <f t="shared" si="1"/>
        <v>7.0601851621177047E-4</v>
      </c>
    </row>
    <row r="101" spans="1:7" ht="14.95" customHeight="1" x14ac:dyDescent="0.25">
      <c r="A101" s="63" t="s">
        <v>240</v>
      </c>
      <c r="B101" s="64">
        <v>43816.764409722222</v>
      </c>
      <c r="C101" s="63">
        <v>27</v>
      </c>
      <c r="D101" s="64">
        <v>43816.770844907405</v>
      </c>
      <c r="E101" s="64">
        <v>43816.77140046296</v>
      </c>
      <c r="F101" s="63" t="s">
        <v>21</v>
      </c>
      <c r="G101" s="105">
        <f t="shared" si="1"/>
        <v>5.5555555445607752E-4</v>
      </c>
    </row>
    <row r="102" spans="1:7" ht="14.95" customHeight="1" x14ac:dyDescent="0.25">
      <c r="A102" s="63" t="s">
        <v>240</v>
      </c>
      <c r="B102" s="64">
        <v>43816.764409722222</v>
      </c>
      <c r="C102" s="63">
        <v>27</v>
      </c>
      <c r="D102" s="64">
        <v>43816.770844907405</v>
      </c>
      <c r="E102" s="64">
        <v>43816.771412037036</v>
      </c>
      <c r="F102" s="63" t="s">
        <v>21</v>
      </c>
      <c r="G102" s="105">
        <f t="shared" si="1"/>
        <v>5.671296312357299E-4</v>
      </c>
    </row>
    <row r="103" spans="1:7" ht="14.95" customHeight="1" x14ac:dyDescent="0.25">
      <c r="A103" s="63" t="s">
        <v>240</v>
      </c>
      <c r="B103" s="64">
        <v>43816.764409722222</v>
      </c>
      <c r="C103" s="63">
        <v>27</v>
      </c>
      <c r="D103" s="64">
        <v>43816.770844907405</v>
      </c>
      <c r="E103" s="64">
        <v>43816.771296296298</v>
      </c>
      <c r="F103" s="63" t="s">
        <v>21</v>
      </c>
      <c r="G103" s="105">
        <f t="shared" si="1"/>
        <v>4.5138889254303649E-4</v>
      </c>
    </row>
    <row r="104" spans="1:7" ht="14.95" customHeight="1" x14ac:dyDescent="0.25">
      <c r="A104" s="63" t="s">
        <v>240</v>
      </c>
      <c r="B104" s="64">
        <v>43816.764409722222</v>
      </c>
      <c r="C104" s="63">
        <v>27</v>
      </c>
      <c r="D104" s="64">
        <v>43816.770891203705</v>
      </c>
      <c r="E104" s="64">
        <v>43816.771527777775</v>
      </c>
      <c r="F104" s="63" t="s">
        <v>21</v>
      </c>
      <c r="G104" s="105">
        <f t="shared" si="1"/>
        <v>6.3657407008577138E-4</v>
      </c>
    </row>
    <row r="105" spans="1:7" ht="14.95" customHeight="1" x14ac:dyDescent="0.25">
      <c r="A105" s="63" t="s">
        <v>240</v>
      </c>
      <c r="B105" s="64">
        <v>43816.764409722222</v>
      </c>
      <c r="C105" s="63">
        <v>27</v>
      </c>
      <c r="D105" s="64">
        <v>43816.770844907405</v>
      </c>
      <c r="E105" s="64">
        <v>43816.771585648145</v>
      </c>
      <c r="F105" s="63" t="s">
        <v>21</v>
      </c>
      <c r="G105" s="105">
        <f t="shared" si="1"/>
        <v>7.4074073927477002E-4</v>
      </c>
    </row>
    <row r="106" spans="1:7" ht="14.95" customHeight="1" x14ac:dyDescent="0.25">
      <c r="A106" s="63" t="s">
        <v>240</v>
      </c>
      <c r="B106" s="64">
        <v>43816.764409722222</v>
      </c>
      <c r="C106" s="63">
        <v>27</v>
      </c>
      <c r="D106" s="64">
        <v>43816.770949074074</v>
      </c>
      <c r="E106" s="64">
        <v>43816.771365740744</v>
      </c>
      <c r="F106" s="63" t="s">
        <v>21</v>
      </c>
      <c r="G106" s="105">
        <f t="shared" si="1"/>
        <v>4.1666666948003694E-4</v>
      </c>
    </row>
    <row r="107" spans="1:7" ht="14.95" customHeight="1" x14ac:dyDescent="0.25">
      <c r="A107" s="63" t="s">
        <v>240</v>
      </c>
      <c r="B107" s="64">
        <v>43816.764409722222</v>
      </c>
      <c r="C107" s="63">
        <v>27</v>
      </c>
      <c r="D107" s="64">
        <v>43816.770960648151</v>
      </c>
      <c r="E107" s="64">
        <v>43816.771516203706</v>
      </c>
      <c r="F107" s="63" t="s">
        <v>21</v>
      </c>
      <c r="G107" s="105">
        <f t="shared" si="1"/>
        <v>5.5555555445607752E-4</v>
      </c>
    </row>
    <row r="108" spans="1:7" ht="14.95" customHeight="1" x14ac:dyDescent="0.25">
      <c r="A108" s="63" t="s">
        <v>240</v>
      </c>
      <c r="B108" s="64">
        <v>43816.764409722222</v>
      </c>
      <c r="C108" s="63">
        <v>27</v>
      </c>
      <c r="D108" s="64">
        <v>43816.771122685182</v>
      </c>
      <c r="E108" s="64">
        <v>43816.771261574075</v>
      </c>
      <c r="F108" s="63" t="s">
        <v>21</v>
      </c>
      <c r="G108" s="105">
        <f t="shared" si="1"/>
        <v>1.3888889225199819E-4</v>
      </c>
    </row>
    <row r="109" spans="1:7" ht="14.95" customHeight="1" x14ac:dyDescent="0.25">
      <c r="A109" s="63" t="s">
        <v>240</v>
      </c>
      <c r="B109" s="64">
        <v>43816.764409722222</v>
      </c>
      <c r="C109" s="63">
        <v>27</v>
      </c>
      <c r="D109" s="64">
        <v>43816.771307870367</v>
      </c>
      <c r="E109" s="64">
        <v>43816.771666666667</v>
      </c>
      <c r="F109" s="63" t="s">
        <v>21</v>
      </c>
      <c r="G109" s="105">
        <f t="shared" si="1"/>
        <v>3.5879630013369024E-4</v>
      </c>
    </row>
    <row r="110" spans="1:7" ht="14.95" customHeight="1" x14ac:dyDescent="0.25">
      <c r="A110" s="63" t="s">
        <v>240</v>
      </c>
      <c r="B110" s="64">
        <v>43816.764409722222</v>
      </c>
      <c r="C110" s="63">
        <v>27</v>
      </c>
      <c r="D110" s="64">
        <v>43816.771423611113</v>
      </c>
      <c r="E110" s="64">
        <v>43816.771874999999</v>
      </c>
      <c r="F110" s="63" t="s">
        <v>21</v>
      </c>
      <c r="G110" s="105">
        <f t="shared" si="1"/>
        <v>4.5138888526707888E-4</v>
      </c>
    </row>
    <row r="111" spans="1:7" ht="14.95" customHeight="1" x14ac:dyDescent="0.25">
      <c r="A111" s="63" t="s">
        <v>240</v>
      </c>
      <c r="B111" s="64">
        <v>43816.764409722222</v>
      </c>
      <c r="C111" s="63">
        <v>27</v>
      </c>
      <c r="D111" s="64">
        <v>43816.771307870367</v>
      </c>
      <c r="E111" s="64">
        <v>43816.771539351852</v>
      </c>
      <c r="F111" s="63" t="s">
        <v>21</v>
      </c>
      <c r="G111" s="105">
        <f t="shared" si="1"/>
        <v>2.3148148466134444E-4</v>
      </c>
    </row>
    <row r="112" spans="1:7" ht="14.95" customHeight="1" x14ac:dyDescent="0.25">
      <c r="A112" s="63" t="s">
        <v>240</v>
      </c>
      <c r="B112" s="64">
        <v>43816.764409722222</v>
      </c>
      <c r="C112" s="63">
        <v>27</v>
      </c>
      <c r="D112" s="64">
        <v>43816.771423611113</v>
      </c>
      <c r="E112" s="64">
        <v>43816.771655092591</v>
      </c>
      <c r="F112" s="63" t="s">
        <v>21</v>
      </c>
      <c r="G112" s="105">
        <f t="shared" si="1"/>
        <v>2.3148147738538682E-4</v>
      </c>
    </row>
    <row r="113" spans="1:7" ht="14.95" customHeight="1" x14ac:dyDescent="0.25">
      <c r="A113" s="63" t="s">
        <v>240</v>
      </c>
      <c r="B113" s="64">
        <v>43816.764409722222</v>
      </c>
      <c r="C113" s="63">
        <v>27</v>
      </c>
      <c r="D113" s="64">
        <v>43816.771319444444</v>
      </c>
      <c r="E113" s="64">
        <v>43816.771874999999</v>
      </c>
      <c r="F113" s="63" t="s">
        <v>21</v>
      </c>
      <c r="G113" s="105">
        <f t="shared" si="1"/>
        <v>5.5555555445607752E-4</v>
      </c>
    </row>
    <row r="114" spans="1:7" ht="14.95" customHeight="1" x14ac:dyDescent="0.25">
      <c r="A114" s="63" t="s">
        <v>240</v>
      </c>
      <c r="B114" s="64">
        <v>43816.764409722222</v>
      </c>
      <c r="C114" s="63">
        <v>27</v>
      </c>
      <c r="D114" s="64">
        <v>43816.771481481483</v>
      </c>
      <c r="E114" s="64">
        <v>43816.774016203701</v>
      </c>
      <c r="F114" s="63" t="s">
        <v>21</v>
      </c>
      <c r="G114" s="105">
        <f t="shared" si="1"/>
        <v>2.5347222181153484E-3</v>
      </c>
    </row>
    <row r="115" spans="1:7" ht="14.95" customHeight="1" x14ac:dyDescent="0.25">
      <c r="A115" s="63" t="s">
        <v>240</v>
      </c>
      <c r="B115" s="64">
        <v>43816.764409722222</v>
      </c>
      <c r="C115" s="63">
        <v>27</v>
      </c>
      <c r="D115" s="64">
        <v>43816.772870370369</v>
      </c>
      <c r="E115" s="64">
        <v>43816.7731712963</v>
      </c>
      <c r="F115" s="63" t="s">
        <v>21</v>
      </c>
      <c r="G115" s="105">
        <f t="shared" si="1"/>
        <v>3.0092593078734353E-4</v>
      </c>
    </row>
    <row r="116" spans="1:7" ht="14.95" customHeight="1" x14ac:dyDescent="0.25">
      <c r="A116" s="63" t="s">
        <v>240</v>
      </c>
      <c r="B116" s="64">
        <v>43816.764409722222</v>
      </c>
      <c r="C116" s="63">
        <v>27</v>
      </c>
      <c r="D116" s="64">
        <v>43816.771539351852</v>
      </c>
      <c r="E116" s="64">
        <v>43816.771921296298</v>
      </c>
      <c r="F116" s="63" t="s">
        <v>21</v>
      </c>
      <c r="G116" s="105">
        <f t="shared" si="1"/>
        <v>3.819444464170374E-4</v>
      </c>
    </row>
    <row r="117" spans="1:7" ht="14.95" customHeight="1" x14ac:dyDescent="0.25">
      <c r="A117" s="63" t="s">
        <v>240</v>
      </c>
      <c r="B117" s="64">
        <v>43816.764409722222</v>
      </c>
      <c r="C117" s="63">
        <v>27</v>
      </c>
      <c r="D117" s="64">
        <v>43816.771539351852</v>
      </c>
      <c r="E117" s="64">
        <v>43816.771747685183</v>
      </c>
      <c r="F117" s="63" t="s">
        <v>21</v>
      </c>
      <c r="G117" s="105">
        <f t="shared" si="1"/>
        <v>2.0833333110203966E-4</v>
      </c>
    </row>
    <row r="118" spans="1:7" ht="14.95" customHeight="1" x14ac:dyDescent="0.25">
      <c r="A118" s="63" t="s">
        <v>240</v>
      </c>
      <c r="B118" s="64">
        <v>43816.764409722222</v>
      </c>
      <c r="C118" s="63">
        <v>27</v>
      </c>
      <c r="D118" s="64">
        <v>43816.771597222221</v>
      </c>
      <c r="E118" s="64">
        <v>43816.771909722222</v>
      </c>
      <c r="F118" s="63" t="s">
        <v>21</v>
      </c>
      <c r="G118" s="105">
        <f t="shared" si="1"/>
        <v>3.125000002910383E-4</v>
      </c>
    </row>
    <row r="119" spans="1:7" ht="14.95" customHeight="1" x14ac:dyDescent="0.25">
      <c r="A119" s="63" t="s">
        <v>240</v>
      </c>
      <c r="B119" s="64">
        <v>43816.764409722222</v>
      </c>
      <c r="C119" s="63">
        <v>27</v>
      </c>
      <c r="D119" s="64">
        <v>43816.771597222221</v>
      </c>
      <c r="E119" s="64">
        <v>43816.772627314815</v>
      </c>
      <c r="F119" s="63" t="s">
        <v>21</v>
      </c>
      <c r="G119" s="105">
        <f t="shared" si="1"/>
        <v>1.0300925932824612E-3</v>
      </c>
    </row>
    <row r="120" spans="1:7" ht="14.95" customHeight="1" x14ac:dyDescent="0.25">
      <c r="A120" s="63" t="s">
        <v>240</v>
      </c>
      <c r="B120" s="64">
        <v>43816.764409722222</v>
      </c>
      <c r="C120" s="63">
        <v>27</v>
      </c>
      <c r="D120" s="64">
        <v>43816.773101851853</v>
      </c>
      <c r="E120" s="64">
        <v>43816.773425925923</v>
      </c>
      <c r="F120" s="63" t="s">
        <v>21</v>
      </c>
      <c r="G120" s="105">
        <f t="shared" si="1"/>
        <v>3.2407406979473308E-4</v>
      </c>
    </row>
    <row r="121" spans="1:7" ht="14.95" customHeight="1" x14ac:dyDescent="0.25">
      <c r="A121" s="63" t="s">
        <v>240</v>
      </c>
      <c r="B121" s="64">
        <v>43816.764409722222</v>
      </c>
      <c r="C121" s="63">
        <v>27</v>
      </c>
      <c r="D121" s="64">
        <v>43816.771608796298</v>
      </c>
      <c r="E121" s="64">
        <v>43816.771782407406</v>
      </c>
      <c r="F121" s="63" t="s">
        <v>21</v>
      </c>
      <c r="G121" s="105">
        <f t="shared" si="1"/>
        <v>1.7361110803904012E-4</v>
      </c>
    </row>
    <row r="122" spans="1:7" ht="14.95" customHeight="1" x14ac:dyDescent="0.25">
      <c r="A122" s="63" t="s">
        <v>240</v>
      </c>
      <c r="B122" s="64">
        <v>43816.764409722222</v>
      </c>
      <c r="C122" s="63">
        <v>27</v>
      </c>
      <c r="D122" s="64">
        <v>43816.773101851853</v>
      </c>
      <c r="E122" s="64">
        <v>43816.773657407408</v>
      </c>
      <c r="F122" s="63" t="s">
        <v>21</v>
      </c>
      <c r="G122" s="105">
        <f t="shared" si="1"/>
        <v>5.5555555445607752E-4</v>
      </c>
    </row>
    <row r="123" spans="1:7" ht="14.95" customHeight="1" x14ac:dyDescent="0.25">
      <c r="A123" s="63" t="s">
        <v>240</v>
      </c>
      <c r="B123" s="64">
        <v>43816.764409722222</v>
      </c>
      <c r="C123" s="63">
        <v>27</v>
      </c>
      <c r="D123" s="64">
        <v>43816.771770833337</v>
      </c>
      <c r="E123" s="64">
        <v>43816.771874999999</v>
      </c>
      <c r="F123" s="63" t="s">
        <v>21</v>
      </c>
      <c r="G123" s="105">
        <f t="shared" si="1"/>
        <v>1.0416666191304103E-4</v>
      </c>
    </row>
    <row r="124" spans="1:7" ht="14.95" customHeight="1" x14ac:dyDescent="0.25">
      <c r="A124" s="63" t="s">
        <v>240</v>
      </c>
      <c r="B124" s="64">
        <v>43816.764409722222</v>
      </c>
      <c r="C124" s="63">
        <v>27</v>
      </c>
      <c r="D124" s="64">
        <v>43816.771770833337</v>
      </c>
      <c r="E124" s="64">
        <v>43816.772337962961</v>
      </c>
      <c r="F124" s="63" t="s">
        <v>21</v>
      </c>
      <c r="G124" s="105">
        <f t="shared" si="1"/>
        <v>5.6712962395977229E-4</v>
      </c>
    </row>
    <row r="125" spans="1:7" ht="14.95" customHeight="1" x14ac:dyDescent="0.25">
      <c r="A125" s="63" t="s">
        <v>240</v>
      </c>
      <c r="B125" s="64">
        <v>43816.764409722222</v>
      </c>
      <c r="C125" s="63">
        <v>27</v>
      </c>
      <c r="D125" s="64">
        <v>43816.771770833337</v>
      </c>
      <c r="E125" s="64">
        <v>43816.772164351853</v>
      </c>
      <c r="F125" s="63" t="s">
        <v>21</v>
      </c>
      <c r="G125" s="105">
        <f t="shared" si="1"/>
        <v>3.9351851592073217E-4</v>
      </c>
    </row>
    <row r="126" spans="1:7" ht="14.95" customHeight="1" x14ac:dyDescent="0.25">
      <c r="A126" s="63" t="s">
        <v>240</v>
      </c>
      <c r="B126" s="64">
        <v>43816.764409722222</v>
      </c>
      <c r="C126" s="63">
        <v>27</v>
      </c>
      <c r="D126" s="64">
        <v>43816.771828703706</v>
      </c>
      <c r="E126" s="64">
        <v>43816.77270833333</v>
      </c>
      <c r="F126" s="63" t="s">
        <v>21</v>
      </c>
      <c r="G126" s="105">
        <f t="shared" si="1"/>
        <v>8.7962962425081059E-4</v>
      </c>
    </row>
    <row r="127" spans="1:7" ht="14.95" customHeight="1" x14ac:dyDescent="0.25">
      <c r="A127" s="63" t="s">
        <v>240</v>
      </c>
      <c r="B127" s="64">
        <v>43816.764409722222</v>
      </c>
      <c r="C127" s="63">
        <v>27</v>
      </c>
      <c r="D127" s="64">
        <v>43816.771886574075</v>
      </c>
      <c r="E127" s="64">
        <v>43816.772673611114</v>
      </c>
      <c r="F127" s="63" t="s">
        <v>21</v>
      </c>
      <c r="G127" s="105">
        <f t="shared" si="1"/>
        <v>7.8703703911742195E-4</v>
      </c>
    </row>
    <row r="128" spans="1:7" ht="14.95" customHeight="1" x14ac:dyDescent="0.25">
      <c r="A128" s="63" t="s">
        <v>240</v>
      </c>
      <c r="B128" s="64">
        <v>43816.764409722222</v>
      </c>
      <c r="C128" s="63">
        <v>27</v>
      </c>
      <c r="D128" s="64">
        <v>43816.771886574075</v>
      </c>
      <c r="E128" s="64">
        <v>43816.772349537037</v>
      </c>
      <c r="F128" s="63" t="s">
        <v>21</v>
      </c>
      <c r="G128" s="105">
        <f t="shared" si="1"/>
        <v>4.6296296204673126E-4</v>
      </c>
    </row>
    <row r="129" spans="1:7" ht="14.95" customHeight="1" x14ac:dyDescent="0.25">
      <c r="A129" s="63" t="s">
        <v>240</v>
      </c>
      <c r="B129" s="64">
        <v>43816.764409722222</v>
      </c>
      <c r="C129" s="63">
        <v>27</v>
      </c>
      <c r="D129" s="64">
        <v>43816.771886574075</v>
      </c>
      <c r="E129" s="64">
        <v>43816.772187499999</v>
      </c>
      <c r="F129" s="63" t="s">
        <v>21</v>
      </c>
      <c r="G129" s="105">
        <f t="shared" si="1"/>
        <v>3.0092592351138592E-4</v>
      </c>
    </row>
    <row r="130" spans="1:7" ht="14.95" customHeight="1" x14ac:dyDescent="0.25">
      <c r="A130" s="63" t="s">
        <v>240</v>
      </c>
      <c r="B130" s="64">
        <v>43816.764409722222</v>
      </c>
      <c r="C130" s="63">
        <v>27</v>
      </c>
      <c r="D130" s="64">
        <v>43816.771944444445</v>
      </c>
      <c r="E130" s="64">
        <v>43816.772465277776</v>
      </c>
      <c r="F130" s="63" t="s">
        <v>21</v>
      </c>
      <c r="G130" s="105">
        <f t="shared" si="1"/>
        <v>5.2083333139307797E-4</v>
      </c>
    </row>
    <row r="131" spans="1:7" ht="14.95" customHeight="1" x14ac:dyDescent="0.25">
      <c r="A131" s="63" t="s">
        <v>240</v>
      </c>
      <c r="B131" s="64">
        <v>43816.764409722222</v>
      </c>
      <c r="C131" s="63">
        <v>27</v>
      </c>
      <c r="D131" s="64">
        <v>43816.771944444445</v>
      </c>
      <c r="E131" s="64">
        <v>43816.772592592592</v>
      </c>
      <c r="F131" s="63" t="s">
        <v>21</v>
      </c>
      <c r="G131" s="105">
        <f t="shared" ref="G131:G150" si="2">IF(C131=27,E131-D131,"00:00:00")</f>
        <v>6.4814814686542377E-4</v>
      </c>
    </row>
    <row r="132" spans="1:7" ht="14.95" customHeight="1" x14ac:dyDescent="0.25">
      <c r="A132" s="63" t="s">
        <v>240</v>
      </c>
      <c r="B132" s="64">
        <v>43816.764409722222</v>
      </c>
      <c r="C132" s="63">
        <v>27</v>
      </c>
      <c r="D132" s="64">
        <v>43816.772175925929</v>
      </c>
      <c r="E132" s="64">
        <v>43816.772361111114</v>
      </c>
      <c r="F132" s="63" t="s">
        <v>21</v>
      </c>
      <c r="G132" s="105">
        <f t="shared" si="2"/>
        <v>1.8518518481869251E-4</v>
      </c>
    </row>
    <row r="133" spans="1:7" ht="14.95" customHeight="1" x14ac:dyDescent="0.25">
      <c r="A133" s="63" t="s">
        <v>240</v>
      </c>
      <c r="B133" s="64">
        <v>43816.764409722222</v>
      </c>
      <c r="C133" s="63">
        <v>27</v>
      </c>
      <c r="D133" s="64">
        <v>43816.772233796299</v>
      </c>
      <c r="E133" s="64">
        <v>43816.772847222222</v>
      </c>
      <c r="F133" s="63" t="s">
        <v>21</v>
      </c>
      <c r="G133" s="105">
        <f t="shared" si="2"/>
        <v>6.1342592380242422E-4</v>
      </c>
    </row>
    <row r="134" spans="1:7" ht="14.95" customHeight="1" x14ac:dyDescent="0.25">
      <c r="A134" s="63" t="s">
        <v>240</v>
      </c>
      <c r="B134" s="64">
        <v>43816.764409722222</v>
      </c>
      <c r="C134" s="63">
        <v>27</v>
      </c>
      <c r="D134" s="64">
        <v>43816.772349537037</v>
      </c>
      <c r="E134" s="64">
        <v>43816.772627314815</v>
      </c>
      <c r="F134" s="63" t="s">
        <v>21</v>
      </c>
      <c r="G134" s="105">
        <f t="shared" si="2"/>
        <v>2.7777777722803876E-4</v>
      </c>
    </row>
    <row r="135" spans="1:7" ht="14.95" customHeight="1" x14ac:dyDescent="0.25">
      <c r="A135" s="63" t="s">
        <v>240</v>
      </c>
      <c r="B135" s="64">
        <v>43816.764409722222</v>
      </c>
      <c r="C135" s="63">
        <v>27</v>
      </c>
      <c r="D135" s="64">
        <v>43816.772407407407</v>
      </c>
      <c r="E135" s="64">
        <v>43816.77270833333</v>
      </c>
      <c r="F135" s="63" t="s">
        <v>21</v>
      </c>
      <c r="G135" s="105">
        <f t="shared" si="2"/>
        <v>3.0092592351138592E-4</v>
      </c>
    </row>
    <row r="136" spans="1:7" ht="14.95" customHeight="1" x14ac:dyDescent="0.25">
      <c r="A136" s="63" t="s">
        <v>240</v>
      </c>
      <c r="B136" s="64">
        <v>43816.764409722222</v>
      </c>
      <c r="C136" s="63">
        <v>27</v>
      </c>
      <c r="D136" s="64">
        <v>43816.773101851853</v>
      </c>
      <c r="E136" s="64">
        <v>43816.7734375</v>
      </c>
      <c r="F136" s="63" t="s">
        <v>21</v>
      </c>
      <c r="G136" s="105">
        <f t="shared" si="2"/>
        <v>3.3564814657438546E-4</v>
      </c>
    </row>
    <row r="137" spans="1:7" ht="14.95" customHeight="1" x14ac:dyDescent="0.25">
      <c r="A137" s="63" t="s">
        <v>240</v>
      </c>
      <c r="B137" s="64">
        <v>43816.764409722222</v>
      </c>
      <c r="C137" s="63">
        <v>27</v>
      </c>
      <c r="D137" s="64">
        <v>43816.772407407407</v>
      </c>
      <c r="E137" s="64">
        <v>43816.772685185184</v>
      </c>
      <c r="F137" s="63" t="s">
        <v>21</v>
      </c>
      <c r="G137" s="105">
        <f t="shared" si="2"/>
        <v>2.7777777722803876E-4</v>
      </c>
    </row>
    <row r="138" spans="1:7" ht="14.95" customHeight="1" x14ac:dyDescent="0.25">
      <c r="A138" s="63" t="s">
        <v>240</v>
      </c>
      <c r="B138" s="64">
        <v>43816.764409722222</v>
      </c>
      <c r="C138" s="63">
        <v>27</v>
      </c>
      <c r="D138" s="64">
        <v>43816.772581018522</v>
      </c>
      <c r="E138" s="64">
        <v>43816.773043981484</v>
      </c>
      <c r="F138" s="63" t="s">
        <v>21</v>
      </c>
      <c r="G138" s="105">
        <f t="shared" si="2"/>
        <v>4.6296296204673126E-4</v>
      </c>
    </row>
    <row r="139" spans="1:7" ht="14.95" customHeight="1" x14ac:dyDescent="0.25">
      <c r="A139" s="63" t="s">
        <v>240</v>
      </c>
      <c r="B139" s="64">
        <v>43816.764409722222</v>
      </c>
      <c r="C139" s="63">
        <v>27</v>
      </c>
      <c r="D139" s="64">
        <v>43816.772638888891</v>
      </c>
      <c r="E139" s="64">
        <v>43816.773055555554</v>
      </c>
      <c r="F139" s="63" t="s">
        <v>21</v>
      </c>
      <c r="G139" s="105">
        <f t="shared" si="2"/>
        <v>4.1666666220407933E-4</v>
      </c>
    </row>
    <row r="140" spans="1:7" ht="14.95" customHeight="1" x14ac:dyDescent="0.25">
      <c r="A140" s="63" t="s">
        <v>240</v>
      </c>
      <c r="B140" s="64">
        <v>43816.764409722222</v>
      </c>
      <c r="C140" s="63">
        <v>27</v>
      </c>
      <c r="D140" s="64">
        <v>43816.772638888891</v>
      </c>
      <c r="E140" s="64">
        <v>43816.773287037038</v>
      </c>
      <c r="F140" s="63" t="s">
        <v>21</v>
      </c>
      <c r="G140" s="105">
        <f t="shared" si="2"/>
        <v>6.4814814686542377E-4</v>
      </c>
    </row>
    <row r="141" spans="1:7" ht="14.95" customHeight="1" x14ac:dyDescent="0.25">
      <c r="A141" s="63" t="s">
        <v>240</v>
      </c>
      <c r="B141" s="64">
        <v>43816.764409722222</v>
      </c>
      <c r="C141" s="63">
        <v>27</v>
      </c>
      <c r="D141" s="64">
        <v>43816.772638888891</v>
      </c>
      <c r="E141" s="64">
        <v>43816.7733912037</v>
      </c>
      <c r="F141" s="63" t="s">
        <v>21</v>
      </c>
      <c r="G141" s="105">
        <f t="shared" si="2"/>
        <v>7.5231480877846479E-4</v>
      </c>
    </row>
    <row r="142" spans="1:7" ht="14.95" customHeight="1" x14ac:dyDescent="0.25">
      <c r="A142" s="63" t="s">
        <v>240</v>
      </c>
      <c r="B142" s="64">
        <v>43816.764409722222</v>
      </c>
      <c r="C142" s="63">
        <v>27</v>
      </c>
      <c r="D142" s="64">
        <v>43816.772696759261</v>
      </c>
      <c r="E142" s="64">
        <v>43816.7731712963</v>
      </c>
      <c r="F142" s="63" t="s">
        <v>21</v>
      </c>
      <c r="G142" s="105">
        <f t="shared" si="2"/>
        <v>4.7453703882638365E-4</v>
      </c>
    </row>
    <row r="143" spans="1:7" ht="14.95" customHeight="1" x14ac:dyDescent="0.25">
      <c r="A143" s="63"/>
      <c r="B143" s="64"/>
      <c r="C143" s="63"/>
      <c r="D143" s="64"/>
      <c r="E143" s="64"/>
      <c r="F143" s="63"/>
      <c r="G143" s="105" t="str">
        <f t="shared" si="2"/>
        <v>00:00:00</v>
      </c>
    </row>
    <row r="144" spans="1:7" ht="14.95" customHeight="1" x14ac:dyDescent="0.25">
      <c r="A144" s="63"/>
      <c r="B144" s="64"/>
      <c r="C144" s="63"/>
      <c r="D144" s="64"/>
      <c r="E144" s="64"/>
      <c r="F144" s="63"/>
      <c r="G144" s="105" t="str">
        <f t="shared" si="2"/>
        <v>00:00:00</v>
      </c>
    </row>
    <row r="145" spans="1:7" ht="14.95" customHeight="1" x14ac:dyDescent="0.25">
      <c r="A145" s="63"/>
      <c r="B145" s="64"/>
      <c r="C145" s="63"/>
      <c r="D145" s="64"/>
      <c r="E145" s="64"/>
      <c r="F145" s="63"/>
      <c r="G145" s="105" t="str">
        <f t="shared" si="2"/>
        <v>00:00:00</v>
      </c>
    </row>
    <row r="146" spans="1:7" ht="14.95" customHeight="1" x14ac:dyDescent="0.25">
      <c r="A146" s="63"/>
      <c r="B146" s="64"/>
      <c r="C146" s="63"/>
      <c r="D146" s="64"/>
      <c r="E146" s="64"/>
      <c r="F146" s="63"/>
      <c r="G146" s="105" t="str">
        <f t="shared" si="2"/>
        <v>00:00:00</v>
      </c>
    </row>
    <row r="147" spans="1:7" ht="14.95" customHeight="1" x14ac:dyDescent="0.25">
      <c r="A147" s="63"/>
      <c r="B147" s="64"/>
      <c r="C147" s="63"/>
      <c r="D147" s="64"/>
      <c r="E147" s="64"/>
      <c r="F147" s="63"/>
      <c r="G147" s="105" t="str">
        <f t="shared" si="2"/>
        <v>00:00:00</v>
      </c>
    </row>
    <row r="148" spans="1:7" ht="14.95" customHeight="1" x14ac:dyDescent="0.25">
      <c r="A148" s="63"/>
      <c r="B148" s="64"/>
      <c r="C148" s="63"/>
      <c r="D148" s="64"/>
      <c r="E148" s="64"/>
      <c r="F148" s="63"/>
      <c r="G148" s="105" t="str">
        <f t="shared" si="2"/>
        <v>00:00:00</v>
      </c>
    </row>
    <row r="149" spans="1:7" ht="14.95" customHeight="1" x14ac:dyDescent="0.25">
      <c r="A149" s="63"/>
      <c r="B149" s="64"/>
      <c r="C149" s="63"/>
      <c r="D149" s="64"/>
      <c r="E149" s="64"/>
      <c r="F149" s="63"/>
      <c r="G149" s="105" t="str">
        <f t="shared" si="2"/>
        <v>00:00:00</v>
      </c>
    </row>
    <row r="150" spans="1:7" ht="14.95" customHeight="1" x14ac:dyDescent="0.25">
      <c r="A150" s="63"/>
      <c r="B150" s="64"/>
      <c r="C150" s="63"/>
      <c r="D150" s="64"/>
      <c r="E150" s="64"/>
      <c r="F150" s="63"/>
      <c r="G150" s="105" t="str">
        <f t="shared" si="2"/>
        <v>00:00:00</v>
      </c>
    </row>
    <row r="151" spans="1:7" ht="14.95" customHeight="1" x14ac:dyDescent="0.25">
      <c r="A151" s="63"/>
      <c r="B151" s="64"/>
      <c r="C151" s="63"/>
      <c r="D151" s="64"/>
      <c r="E151" s="64"/>
      <c r="F151" s="63"/>
      <c r="G151" s="105" t="str">
        <f>IF(C151=27,E151-D151,"00:00:00")</f>
        <v>00:00:00</v>
      </c>
    </row>
    <row r="152" spans="1:7" ht="14.95" customHeight="1" x14ac:dyDescent="0.25">
      <c r="A152" s="63"/>
      <c r="B152" s="64"/>
      <c r="C152" s="63"/>
      <c r="D152" s="64"/>
      <c r="E152" s="64"/>
      <c r="F152" s="63"/>
      <c r="G152" s="105" t="str">
        <f>IF(C152=27,E152-D152,"00:00:00")</f>
        <v>00:00:00</v>
      </c>
    </row>
    <row r="153" spans="1:7" ht="14.95" customHeight="1" x14ac:dyDescent="0.25">
      <c r="A153" s="63"/>
      <c r="B153" s="64"/>
      <c r="C153" s="63"/>
      <c r="D153" s="64"/>
      <c r="E153" s="64"/>
      <c r="F153" s="63"/>
      <c r="G153" s="105"/>
    </row>
    <row r="154" spans="1:7" ht="14.95" customHeight="1" x14ac:dyDescent="0.25">
      <c r="A154" s="63"/>
      <c r="B154" s="64"/>
      <c r="C154" s="63"/>
      <c r="D154" s="64"/>
      <c r="E154" s="64"/>
      <c r="F154" s="63"/>
      <c r="G154" s="105"/>
    </row>
    <row r="155" spans="1:7" ht="14.95" customHeight="1" x14ac:dyDescent="0.25">
      <c r="A155" s="63"/>
      <c r="B155" s="64"/>
      <c r="C155" s="63"/>
      <c r="D155" s="64"/>
      <c r="E155" s="64"/>
      <c r="F155" s="63"/>
      <c r="G155" s="105"/>
    </row>
    <row r="156" spans="1:7" ht="14.95" customHeight="1" x14ac:dyDescent="0.25">
      <c r="A156" s="63"/>
      <c r="B156" s="64"/>
      <c r="C156" s="63"/>
      <c r="D156" s="64"/>
      <c r="E156" s="64"/>
      <c r="F156" s="63"/>
      <c r="G156" s="105"/>
    </row>
    <row r="157" spans="1:7" ht="14.95" customHeight="1" x14ac:dyDescent="0.25">
      <c r="A157" s="63"/>
      <c r="B157" s="64"/>
      <c r="C157" s="63"/>
      <c r="D157" s="64"/>
      <c r="E157" s="64"/>
      <c r="F157" s="63"/>
      <c r="G157" s="105"/>
    </row>
    <row r="158" spans="1:7" ht="14.95" customHeight="1" x14ac:dyDescent="0.25">
      <c r="A158" s="63"/>
      <c r="B158" s="64"/>
      <c r="C158" s="63"/>
      <c r="D158" s="64"/>
      <c r="E158" s="64"/>
      <c r="F158" s="63"/>
      <c r="G158" s="105"/>
    </row>
    <row r="159" spans="1:7" ht="14.95" customHeight="1" x14ac:dyDescent="0.25">
      <c r="A159" s="63"/>
      <c r="B159" s="64"/>
      <c r="C159" s="63"/>
      <c r="D159" s="64"/>
      <c r="E159" s="64"/>
      <c r="F159" s="63"/>
      <c r="G159" s="105"/>
    </row>
    <row r="160" spans="1:7" ht="14.95" customHeight="1" x14ac:dyDescent="0.25">
      <c r="A160" s="63"/>
      <c r="B160" s="64"/>
      <c r="C160" s="63"/>
      <c r="D160" s="64"/>
      <c r="E160" s="64"/>
      <c r="F160" s="63"/>
      <c r="G160" s="105"/>
    </row>
    <row r="161" spans="1:7" ht="14.95" customHeight="1" x14ac:dyDescent="0.25">
      <c r="A161" s="63"/>
      <c r="B161" s="64"/>
      <c r="C161" s="63"/>
      <c r="D161" s="64"/>
      <c r="E161" s="64"/>
      <c r="F161" s="63"/>
      <c r="G161" s="105"/>
    </row>
    <row r="162" spans="1:7" ht="14.95" customHeight="1" x14ac:dyDescent="0.25">
      <c r="A162" s="63"/>
      <c r="B162" s="64"/>
      <c r="C162" s="63"/>
      <c r="D162" s="64"/>
      <c r="E162" s="64"/>
      <c r="F162" s="63"/>
      <c r="G162" s="105"/>
    </row>
    <row r="163" spans="1:7" ht="14.95" customHeight="1" x14ac:dyDescent="0.25">
      <c r="A163" s="63"/>
      <c r="B163" s="64"/>
      <c r="C163" s="63"/>
      <c r="D163" s="64"/>
      <c r="E163" s="64"/>
      <c r="F163" s="63"/>
      <c r="G163" s="105"/>
    </row>
    <row r="164" spans="1:7" ht="14.95" customHeight="1" x14ac:dyDescent="0.25">
      <c r="A164" s="63"/>
      <c r="B164" s="64"/>
      <c r="C164" s="63"/>
      <c r="D164" s="64"/>
      <c r="E164" s="64"/>
      <c r="F164" s="63"/>
      <c r="G164" s="105"/>
    </row>
    <row r="165" spans="1:7" ht="14.95" customHeight="1" x14ac:dyDescent="0.25">
      <c r="A165" s="63"/>
      <c r="B165" s="64"/>
      <c r="C165" s="63"/>
      <c r="D165" s="64"/>
      <c r="E165" s="64"/>
      <c r="F165" s="63"/>
      <c r="G165" s="105"/>
    </row>
    <row r="166" spans="1:7" ht="14.95" customHeight="1" x14ac:dyDescent="0.25">
      <c r="A166" s="63"/>
      <c r="B166" s="64"/>
      <c r="C166" s="63"/>
      <c r="D166" s="64"/>
      <c r="E166" s="64"/>
      <c r="F166" s="63"/>
      <c r="G166" s="105"/>
    </row>
    <row r="167" spans="1:7" ht="14.95" customHeight="1" x14ac:dyDescent="0.25">
      <c r="A167" s="63"/>
      <c r="B167" s="64"/>
      <c r="C167" s="63"/>
      <c r="D167" s="64"/>
      <c r="E167" s="64"/>
      <c r="F167" s="63"/>
      <c r="G167" s="105"/>
    </row>
    <row r="168" spans="1:7" ht="14.95" customHeight="1" x14ac:dyDescent="0.25">
      <c r="A168" s="63"/>
      <c r="B168" s="64"/>
      <c r="C168" s="63"/>
      <c r="D168" s="64"/>
      <c r="E168" s="64"/>
      <c r="F168" s="63"/>
      <c r="G168" s="105"/>
    </row>
    <row r="169" spans="1:7" ht="14.95" customHeight="1" x14ac:dyDescent="0.25">
      <c r="A169" s="63"/>
      <c r="B169" s="64"/>
      <c r="C169" s="63"/>
      <c r="D169" s="64"/>
      <c r="E169" s="64"/>
      <c r="F169" s="63"/>
      <c r="G169" s="105"/>
    </row>
    <row r="170" spans="1:7" ht="14.95" customHeight="1" x14ac:dyDescent="0.25">
      <c r="A170" s="63"/>
      <c r="B170" s="64"/>
      <c r="C170" s="63"/>
      <c r="D170" s="64"/>
      <c r="E170" s="64"/>
      <c r="F170" s="63"/>
      <c r="G170" s="105"/>
    </row>
    <row r="171" spans="1:7" ht="14.95" customHeight="1" x14ac:dyDescent="0.25">
      <c r="A171" s="63"/>
      <c r="B171" s="64"/>
      <c r="C171" s="63"/>
      <c r="D171" s="64"/>
      <c r="E171" s="64"/>
      <c r="F171" s="63"/>
      <c r="G171" s="105"/>
    </row>
    <row r="172" spans="1:7" ht="14.95" customHeight="1" x14ac:dyDescent="0.25">
      <c r="A172" s="63"/>
      <c r="B172" s="64"/>
      <c r="C172" s="63"/>
      <c r="D172" s="64"/>
      <c r="E172" s="64"/>
      <c r="F172" s="63"/>
      <c r="G172" s="105"/>
    </row>
    <row r="173" spans="1:7" ht="14.95" customHeight="1" x14ac:dyDescent="0.25">
      <c r="A173" s="63"/>
      <c r="B173" s="64"/>
      <c r="C173" s="63"/>
      <c r="D173" s="64"/>
      <c r="E173" s="64"/>
      <c r="F173" s="63"/>
      <c r="G173" s="105"/>
    </row>
    <row r="174" spans="1:7" ht="14.95" customHeight="1" x14ac:dyDescent="0.25">
      <c r="A174" s="63"/>
      <c r="B174" s="64"/>
      <c r="C174" s="63"/>
      <c r="D174" s="64"/>
      <c r="E174" s="64"/>
      <c r="F174" s="63"/>
      <c r="G174" s="105"/>
    </row>
    <row r="175" spans="1:7" ht="14.95" customHeight="1" x14ac:dyDescent="0.25">
      <c r="A175" s="63"/>
      <c r="B175" s="64"/>
      <c r="C175" s="63"/>
      <c r="D175" s="64"/>
      <c r="E175" s="64"/>
      <c r="F175" s="63"/>
      <c r="G175" s="105"/>
    </row>
    <row r="176" spans="1:7" ht="14.95" customHeight="1" x14ac:dyDescent="0.25">
      <c r="A176" s="63"/>
      <c r="B176" s="64"/>
      <c r="C176" s="63"/>
      <c r="D176" s="64"/>
      <c r="E176" s="64"/>
      <c r="F176" s="63"/>
      <c r="G176" s="105"/>
    </row>
    <row r="177" spans="1:7" ht="14.95" customHeight="1" x14ac:dyDescent="0.25">
      <c r="A177" s="63"/>
      <c r="B177" s="64"/>
      <c r="C177" s="63"/>
      <c r="D177" s="64"/>
      <c r="E177" s="64"/>
      <c r="F177" s="63"/>
      <c r="G177" s="105"/>
    </row>
    <row r="178" spans="1:7" ht="14.95" customHeight="1" x14ac:dyDescent="0.25">
      <c r="A178" s="63"/>
      <c r="B178" s="64"/>
      <c r="C178" s="63"/>
      <c r="D178" s="64"/>
      <c r="E178" s="64"/>
      <c r="F178" s="63"/>
      <c r="G178" s="105"/>
    </row>
    <row r="179" spans="1:7" ht="14.95" customHeight="1" x14ac:dyDescent="0.25">
      <c r="A179" s="63"/>
      <c r="B179" s="64"/>
      <c r="C179" s="63"/>
      <c r="D179" s="64"/>
      <c r="E179" s="64"/>
      <c r="F179" s="63"/>
      <c r="G179" s="105"/>
    </row>
    <row r="180" spans="1:7" ht="14.95" customHeight="1" x14ac:dyDescent="0.25">
      <c r="A180" s="63"/>
      <c r="B180" s="64"/>
      <c r="C180" s="63"/>
      <c r="D180" s="64"/>
      <c r="E180" s="64"/>
      <c r="F180" s="63"/>
      <c r="G180" s="105"/>
    </row>
    <row r="181" spans="1:7" ht="14.95" customHeight="1" x14ac:dyDescent="0.25">
      <c r="A181" s="63"/>
      <c r="B181" s="64"/>
      <c r="C181" s="63"/>
      <c r="D181" s="64"/>
      <c r="E181" s="64"/>
      <c r="F181" s="63"/>
      <c r="G181" s="105"/>
    </row>
    <row r="182" spans="1:7" ht="14.95" customHeight="1" x14ac:dyDescent="0.25">
      <c r="A182" s="63"/>
      <c r="B182" s="64"/>
      <c r="C182" s="63"/>
      <c r="D182" s="64"/>
      <c r="E182" s="64"/>
      <c r="F182" s="63"/>
      <c r="G182" s="105"/>
    </row>
    <row r="183" spans="1:7" ht="14.95" customHeight="1" x14ac:dyDescent="0.25">
      <c r="A183" s="63"/>
      <c r="B183" s="64"/>
      <c r="C183" s="63"/>
      <c r="D183" s="64"/>
      <c r="E183" s="64"/>
      <c r="F183" s="63"/>
      <c r="G183" s="105"/>
    </row>
    <row r="184" spans="1:7" ht="14.95" customHeight="1" x14ac:dyDescent="0.25">
      <c r="A184" s="63"/>
      <c r="B184" s="64"/>
      <c r="C184" s="63"/>
      <c r="D184" s="64"/>
      <c r="E184" s="64"/>
      <c r="F184" s="63"/>
      <c r="G184" s="105"/>
    </row>
    <row r="185" spans="1:7" ht="14.95" customHeight="1" x14ac:dyDescent="0.25">
      <c r="A185" s="63"/>
      <c r="B185" s="64"/>
      <c r="C185" s="63"/>
      <c r="D185" s="64"/>
      <c r="E185" s="64"/>
      <c r="F185" s="63"/>
      <c r="G185" s="105"/>
    </row>
    <row r="186" spans="1:7" ht="14.95" customHeight="1" x14ac:dyDescent="0.25">
      <c r="A186" s="63"/>
      <c r="B186" s="64"/>
      <c r="C186" s="63"/>
      <c r="D186" s="64"/>
      <c r="E186" s="64"/>
      <c r="F186" s="63"/>
      <c r="G186" s="105"/>
    </row>
    <row r="187" spans="1:7" ht="14.95" customHeight="1" x14ac:dyDescent="0.25">
      <c r="A187" s="63"/>
      <c r="B187" s="64"/>
      <c r="C187" s="63"/>
      <c r="D187" s="64"/>
      <c r="E187" s="64"/>
      <c r="F187" s="63"/>
      <c r="G187" s="105"/>
    </row>
    <row r="188" spans="1:7" ht="14.95" customHeight="1" x14ac:dyDescent="0.25">
      <c r="A188" s="63"/>
      <c r="B188" s="64"/>
      <c r="C188" s="63"/>
      <c r="D188" s="64"/>
      <c r="E188" s="64"/>
      <c r="F188" s="63"/>
      <c r="G188" s="105"/>
    </row>
    <row r="189" spans="1:7" ht="14.95" customHeight="1" x14ac:dyDescent="0.25">
      <c r="A189" s="63"/>
      <c r="B189" s="64"/>
      <c r="C189" s="63"/>
      <c r="D189" s="64"/>
      <c r="E189" s="64"/>
      <c r="F189" s="63"/>
      <c r="G189" s="105"/>
    </row>
    <row r="190" spans="1:7" ht="14.95" customHeight="1" x14ac:dyDescent="0.25">
      <c r="A190" s="63"/>
      <c r="B190" s="64"/>
      <c r="C190" s="63"/>
      <c r="D190" s="64"/>
      <c r="E190" s="64"/>
      <c r="F190" s="63"/>
      <c r="G190" s="105"/>
    </row>
    <row r="191" spans="1:7" ht="14.95" customHeight="1" x14ac:dyDescent="0.25">
      <c r="A191" s="63"/>
      <c r="B191" s="64"/>
      <c r="C191" s="63"/>
      <c r="D191" s="64"/>
      <c r="E191" s="64"/>
      <c r="F191" s="63"/>
      <c r="G191" s="105"/>
    </row>
    <row r="192" spans="1:7" ht="14.95" customHeight="1" x14ac:dyDescent="0.25">
      <c r="A192" s="63"/>
      <c r="B192" s="64"/>
      <c r="C192" s="63"/>
      <c r="D192" s="64"/>
      <c r="E192" s="64"/>
      <c r="F192" s="63"/>
      <c r="G192" s="105"/>
    </row>
    <row r="193" spans="1:7" ht="14.95" customHeight="1" x14ac:dyDescent="0.25">
      <c r="A193" s="63"/>
      <c r="B193" s="64"/>
      <c r="C193" s="63"/>
      <c r="D193" s="64"/>
      <c r="E193" s="64"/>
      <c r="F193" s="63"/>
      <c r="G193" s="105"/>
    </row>
    <row r="194" spans="1:7" ht="14.95" customHeight="1" x14ac:dyDescent="0.25">
      <c r="A194" s="63"/>
      <c r="B194" s="64"/>
      <c r="C194" s="63"/>
      <c r="D194" s="64"/>
      <c r="E194" s="64"/>
      <c r="F194" s="63"/>
      <c r="G194" s="105"/>
    </row>
    <row r="195" spans="1:7" ht="14.95" customHeight="1" x14ac:dyDescent="0.25">
      <c r="A195" s="63"/>
      <c r="B195" s="64"/>
      <c r="C195" s="63"/>
      <c r="D195" s="64"/>
      <c r="E195" s="64"/>
      <c r="F195" s="63"/>
      <c r="G195" s="105"/>
    </row>
    <row r="196" spans="1:7" ht="14.95" customHeight="1" x14ac:dyDescent="0.25">
      <c r="A196" s="63"/>
      <c r="B196" s="64"/>
      <c r="C196" s="63"/>
      <c r="D196" s="64"/>
      <c r="E196" s="64"/>
      <c r="F196" s="63"/>
      <c r="G196" s="105"/>
    </row>
    <row r="197" spans="1:7" ht="14.95" customHeight="1" x14ac:dyDescent="0.25">
      <c r="A197" s="63"/>
      <c r="B197" s="64"/>
      <c r="C197" s="63"/>
      <c r="D197" s="64"/>
      <c r="E197" s="64"/>
      <c r="F197" s="63"/>
      <c r="G197" s="105"/>
    </row>
    <row r="198" spans="1:7" ht="14.95" customHeight="1" x14ac:dyDescent="0.25">
      <c r="A198" s="63"/>
      <c r="B198" s="64"/>
      <c r="C198" s="63"/>
      <c r="D198" s="64"/>
      <c r="E198" s="64"/>
      <c r="F198" s="63"/>
      <c r="G198" s="105"/>
    </row>
    <row r="199" spans="1:7" ht="14.95" customHeight="1" x14ac:dyDescent="0.25">
      <c r="A199" s="63"/>
      <c r="B199" s="64"/>
      <c r="C199" s="63"/>
      <c r="D199" s="64"/>
      <c r="E199" s="64"/>
      <c r="F199" s="63"/>
      <c r="G199" s="105"/>
    </row>
    <row r="200" spans="1:7" ht="14.95" customHeight="1" x14ac:dyDescent="0.25">
      <c r="A200" s="63"/>
      <c r="B200" s="64"/>
      <c r="C200" s="63"/>
      <c r="D200" s="64"/>
      <c r="E200" s="64"/>
      <c r="F200" s="63"/>
      <c r="G200" s="105"/>
    </row>
    <row r="201" spans="1:7" ht="14.95" customHeight="1" x14ac:dyDescent="0.25">
      <c r="A201" s="63"/>
      <c r="B201" s="64"/>
      <c r="C201" s="63"/>
      <c r="D201" s="64"/>
      <c r="E201" s="64"/>
      <c r="F201" s="63"/>
      <c r="G201" s="105"/>
    </row>
    <row r="202" spans="1:7" ht="14.95" customHeight="1" x14ac:dyDescent="0.25">
      <c r="A202" s="63"/>
      <c r="B202" s="64"/>
      <c r="C202" s="63"/>
      <c r="D202" s="64"/>
      <c r="E202" s="64"/>
      <c r="F202" s="63"/>
      <c r="G202" s="105"/>
    </row>
    <row r="203" spans="1:7" ht="14.95" customHeight="1" x14ac:dyDescent="0.25">
      <c r="A203" s="63"/>
      <c r="B203" s="64"/>
      <c r="C203" s="63"/>
      <c r="D203" s="64"/>
      <c r="E203" s="64"/>
      <c r="F203" s="63"/>
      <c r="G203" s="105"/>
    </row>
    <row r="204" spans="1:7" ht="14.95" customHeight="1" x14ac:dyDescent="0.25">
      <c r="A204" s="63"/>
      <c r="B204" s="64"/>
      <c r="C204" s="63"/>
      <c r="D204" s="64"/>
      <c r="E204" s="64"/>
      <c r="F204" s="63"/>
      <c r="G204" s="105"/>
    </row>
    <row r="205" spans="1:7" ht="14.95" customHeight="1" x14ac:dyDescent="0.25">
      <c r="A205" s="63"/>
      <c r="B205" s="64"/>
      <c r="C205" s="63"/>
      <c r="D205" s="64"/>
      <c r="E205" s="64"/>
      <c r="F205" s="63"/>
      <c r="G205" s="105"/>
    </row>
    <row r="206" spans="1:7" ht="14.95" customHeight="1" x14ac:dyDescent="0.25">
      <c r="A206" s="63"/>
      <c r="B206" s="64"/>
      <c r="C206" s="63"/>
      <c r="D206" s="64"/>
      <c r="E206" s="64"/>
      <c r="F206" s="63"/>
      <c r="G206" s="105"/>
    </row>
    <row r="207" spans="1:7" ht="14.95" customHeight="1" x14ac:dyDescent="0.25">
      <c r="A207" s="63"/>
      <c r="B207" s="64"/>
      <c r="C207" s="63"/>
      <c r="D207" s="64"/>
      <c r="E207" s="64"/>
      <c r="F207" s="63"/>
      <c r="G207" s="105"/>
    </row>
    <row r="208" spans="1:7" ht="14.95" customHeight="1" x14ac:dyDescent="0.25">
      <c r="A208" s="63"/>
      <c r="B208" s="64"/>
      <c r="C208" s="63"/>
      <c r="D208" s="64"/>
      <c r="E208" s="64"/>
      <c r="F208" s="63"/>
      <c r="G208" s="105"/>
    </row>
    <row r="209" spans="1:7" ht="14.95" customHeight="1" x14ac:dyDescent="0.25">
      <c r="A209" s="63"/>
      <c r="B209" s="64"/>
      <c r="C209" s="63"/>
      <c r="D209" s="64"/>
      <c r="E209" s="64"/>
      <c r="F209" s="63"/>
      <c r="G209" s="105"/>
    </row>
    <row r="210" spans="1:7" ht="14.95" customHeight="1" x14ac:dyDescent="0.25">
      <c r="A210" s="63"/>
      <c r="B210" s="64"/>
      <c r="C210" s="63"/>
      <c r="D210" s="64"/>
      <c r="E210" s="64"/>
      <c r="F210" s="63"/>
      <c r="G210" s="105"/>
    </row>
    <row r="211" spans="1:7" ht="14.95" customHeight="1" x14ac:dyDescent="0.25">
      <c r="A211" s="63"/>
      <c r="B211" s="64"/>
      <c r="C211" s="63"/>
      <c r="D211" s="64"/>
      <c r="E211" s="64"/>
      <c r="F211" s="63"/>
      <c r="G211" s="105"/>
    </row>
    <row r="212" spans="1:7" ht="14.95" customHeight="1" x14ac:dyDescent="0.25">
      <c r="A212" s="63"/>
      <c r="B212" s="64"/>
      <c r="C212" s="63"/>
      <c r="D212" s="64"/>
      <c r="E212" s="64"/>
      <c r="F212" s="63"/>
      <c r="G212" s="105"/>
    </row>
    <row r="213" spans="1:7" ht="14.95" customHeight="1" x14ac:dyDescent="0.25">
      <c r="A213" s="63"/>
      <c r="B213" s="64"/>
      <c r="C213" s="63"/>
      <c r="D213" s="64"/>
      <c r="E213" s="64"/>
      <c r="F213" s="63"/>
      <c r="G213" s="105"/>
    </row>
    <row r="214" spans="1:7" ht="14.95" customHeight="1" x14ac:dyDescent="0.25">
      <c r="A214" s="63"/>
      <c r="B214" s="64"/>
      <c r="C214" s="63"/>
      <c r="D214" s="64"/>
      <c r="E214" s="64"/>
      <c r="F214" s="63"/>
      <c r="G214" s="105"/>
    </row>
    <row r="215" spans="1:7" ht="14.95" customHeight="1" x14ac:dyDescent="0.25">
      <c r="A215" s="63"/>
      <c r="B215" s="64"/>
      <c r="C215" s="63"/>
      <c r="D215" s="64"/>
      <c r="E215" s="64"/>
      <c r="F215" s="63"/>
      <c r="G215" s="105"/>
    </row>
    <row r="216" spans="1:7" ht="14.95" customHeight="1" x14ac:dyDescent="0.25">
      <c r="A216" s="63"/>
      <c r="B216" s="64"/>
      <c r="C216" s="63"/>
      <c r="D216" s="64"/>
      <c r="E216" s="64"/>
      <c r="F216" s="63"/>
      <c r="G216" s="105"/>
    </row>
    <row r="217" spans="1:7" ht="14.95" customHeight="1" x14ac:dyDescent="0.25">
      <c r="A217" s="63"/>
      <c r="B217" s="64"/>
      <c r="C217" s="63"/>
      <c r="D217" s="64"/>
      <c r="E217" s="64"/>
      <c r="F217" s="63"/>
      <c r="G217" s="105"/>
    </row>
    <row r="218" spans="1:7" ht="14.95" customHeight="1" x14ac:dyDescent="0.25">
      <c r="A218" s="63"/>
      <c r="B218" s="64"/>
      <c r="C218" s="63"/>
      <c r="D218" s="64"/>
      <c r="E218" s="64"/>
      <c r="F218" s="63"/>
      <c r="G218" s="105"/>
    </row>
    <row r="219" spans="1:7" ht="14.95" customHeight="1" x14ac:dyDescent="0.25">
      <c r="A219" s="63"/>
      <c r="B219" s="64"/>
      <c r="C219" s="63"/>
      <c r="D219" s="64"/>
      <c r="E219" s="64"/>
      <c r="F219" s="63"/>
      <c r="G219" s="105"/>
    </row>
    <row r="220" spans="1:7" ht="14.95" customHeight="1" x14ac:dyDescent="0.25">
      <c r="A220" s="63"/>
      <c r="B220" s="64"/>
      <c r="C220" s="63"/>
      <c r="D220" s="64"/>
      <c r="E220" s="64"/>
      <c r="F220" s="63"/>
      <c r="G220" s="105"/>
    </row>
    <row r="221" spans="1:7" ht="14.95" customHeight="1" x14ac:dyDescent="0.25">
      <c r="A221" s="63"/>
      <c r="B221" s="64"/>
      <c r="C221" s="63"/>
      <c r="D221" s="64"/>
      <c r="E221" s="64"/>
      <c r="F221" s="63"/>
      <c r="G221" s="105"/>
    </row>
    <row r="222" spans="1:7" ht="14.95" customHeight="1" x14ac:dyDescent="0.25">
      <c r="A222" s="63"/>
      <c r="B222" s="64"/>
      <c r="C222" s="63"/>
      <c r="D222" s="64"/>
      <c r="E222" s="64"/>
      <c r="F222" s="63"/>
      <c r="G222" s="105"/>
    </row>
    <row r="223" spans="1:7" ht="14.95" customHeight="1" x14ac:dyDescent="0.25">
      <c r="A223" s="63"/>
      <c r="B223" s="64"/>
      <c r="C223" s="63"/>
      <c r="D223" s="64"/>
      <c r="E223" s="64"/>
      <c r="F223" s="63"/>
      <c r="G223" s="105"/>
    </row>
    <row r="224" spans="1:7" ht="14.95" customHeight="1" x14ac:dyDescent="0.25">
      <c r="A224" s="63"/>
      <c r="B224" s="64"/>
      <c r="C224" s="63"/>
      <c r="D224" s="64"/>
      <c r="E224" s="64"/>
      <c r="F224" s="63"/>
      <c r="G224" s="105"/>
    </row>
    <row r="225" spans="1:7" ht="14.95" customHeight="1" x14ac:dyDescent="0.25">
      <c r="A225" s="63"/>
      <c r="B225" s="64"/>
      <c r="C225" s="63"/>
      <c r="D225" s="64"/>
      <c r="E225" s="64"/>
      <c r="F225" s="63"/>
      <c r="G225" s="105"/>
    </row>
    <row r="226" spans="1:7" ht="14.95" customHeight="1" x14ac:dyDescent="0.25">
      <c r="A226" s="63"/>
      <c r="B226" s="64"/>
      <c r="C226" s="63"/>
      <c r="D226" s="64"/>
      <c r="E226" s="64"/>
      <c r="F226" s="63"/>
      <c r="G226" s="105"/>
    </row>
    <row r="227" spans="1:7" ht="14.95" customHeight="1" x14ac:dyDescent="0.25">
      <c r="A227" s="63"/>
      <c r="B227" s="64"/>
      <c r="C227" s="63"/>
      <c r="D227" s="64"/>
      <c r="E227" s="64"/>
      <c r="F227" s="63"/>
      <c r="G227" s="105"/>
    </row>
    <row r="228" spans="1:7" ht="14.95" customHeight="1" x14ac:dyDescent="0.25">
      <c r="A228" s="63"/>
      <c r="B228" s="64"/>
      <c r="C228" s="63"/>
      <c r="D228" s="64"/>
      <c r="E228" s="64"/>
      <c r="F228" s="63"/>
      <c r="G228" s="105"/>
    </row>
    <row r="229" spans="1:7" ht="14.95" customHeight="1" x14ac:dyDescent="0.25">
      <c r="A229" s="63"/>
      <c r="B229" s="64"/>
      <c r="C229" s="63"/>
      <c r="D229" s="64"/>
      <c r="E229" s="64"/>
      <c r="F229" s="63"/>
      <c r="G229" s="105"/>
    </row>
    <row r="230" spans="1:7" ht="14.95" customHeight="1" x14ac:dyDescent="0.25">
      <c r="A230" s="63"/>
      <c r="B230" s="64"/>
      <c r="C230" s="63"/>
      <c r="D230" s="64"/>
      <c r="E230" s="64"/>
      <c r="F230" s="63"/>
      <c r="G230" s="105"/>
    </row>
    <row r="231" spans="1:7" ht="14.95" customHeight="1" x14ac:dyDescent="0.25">
      <c r="A231" s="63"/>
      <c r="B231" s="64"/>
      <c r="C231" s="63"/>
      <c r="D231" s="64"/>
      <c r="E231" s="64"/>
      <c r="F231" s="63"/>
      <c r="G231" s="105"/>
    </row>
    <row r="232" spans="1:7" ht="14.95" customHeight="1" x14ac:dyDescent="0.25">
      <c r="A232" s="63"/>
      <c r="B232" s="64"/>
      <c r="C232" s="63"/>
      <c r="D232" s="64"/>
      <c r="E232" s="64"/>
      <c r="F232" s="63"/>
      <c r="G232" s="105"/>
    </row>
    <row r="233" spans="1:7" ht="14.95" customHeight="1" x14ac:dyDescent="0.25">
      <c r="A233" s="63"/>
      <c r="B233" s="64"/>
      <c r="C233" s="63"/>
      <c r="D233" s="64"/>
      <c r="E233" s="64"/>
      <c r="F233" s="63"/>
      <c r="G233" s="105"/>
    </row>
    <row r="234" spans="1:7" ht="14.95" customHeight="1" x14ac:dyDescent="0.25">
      <c r="A234" s="63"/>
      <c r="B234" s="64"/>
      <c r="C234" s="63"/>
      <c r="D234" s="64"/>
      <c r="E234" s="64"/>
      <c r="F234" s="63"/>
      <c r="G234" s="105"/>
    </row>
    <row r="235" spans="1:7" ht="14.95" customHeight="1" x14ac:dyDescent="0.25">
      <c r="A235" s="63"/>
      <c r="B235" s="64"/>
      <c r="C235" s="63"/>
      <c r="D235" s="64"/>
      <c r="E235" s="64"/>
      <c r="F235" s="63"/>
      <c r="G235" s="105"/>
    </row>
    <row r="236" spans="1:7" ht="14.95" customHeight="1" x14ac:dyDescent="0.25">
      <c r="A236" s="63"/>
      <c r="B236" s="64"/>
      <c r="C236" s="63"/>
      <c r="D236" s="64"/>
      <c r="E236" s="64"/>
      <c r="F236" s="63"/>
      <c r="G236" s="105"/>
    </row>
    <row r="237" spans="1:7" ht="14.95" customHeight="1" x14ac:dyDescent="0.25">
      <c r="A237" s="63"/>
      <c r="B237" s="64"/>
      <c r="C237" s="63"/>
      <c r="D237" s="64"/>
      <c r="E237" s="64"/>
      <c r="F237" s="63"/>
      <c r="G237" s="105"/>
    </row>
    <row r="238" spans="1:7" ht="14.95" customHeight="1" x14ac:dyDescent="0.25">
      <c r="A238" s="63"/>
      <c r="B238" s="64"/>
      <c r="C238" s="63"/>
      <c r="D238" s="64"/>
      <c r="E238" s="64"/>
      <c r="F238" s="63"/>
      <c r="G238" s="105"/>
    </row>
    <row r="239" spans="1:7" ht="14.95" customHeight="1" x14ac:dyDescent="0.25">
      <c r="A239" s="63"/>
      <c r="B239" s="64"/>
      <c r="C239" s="63"/>
      <c r="D239" s="64"/>
      <c r="E239" s="64"/>
      <c r="F239" s="63"/>
      <c r="G239" s="105"/>
    </row>
    <row r="240" spans="1:7" ht="14.95" customHeight="1" x14ac:dyDescent="0.25">
      <c r="A240" s="63"/>
      <c r="B240" s="64"/>
      <c r="C240" s="63"/>
      <c r="D240" s="64"/>
      <c r="E240" s="64"/>
      <c r="F240" s="63"/>
      <c r="G240" s="105"/>
    </row>
    <row r="241" spans="1:7" ht="14.95" customHeight="1" x14ac:dyDescent="0.25">
      <c r="A241" s="63"/>
      <c r="B241" s="64"/>
      <c r="C241" s="63"/>
      <c r="D241" s="64"/>
      <c r="E241" s="64"/>
      <c r="F241" s="63"/>
      <c r="G241" s="105"/>
    </row>
    <row r="242" spans="1:7" ht="14.95" customHeight="1" x14ac:dyDescent="0.25">
      <c r="A242" s="63"/>
      <c r="B242" s="64"/>
      <c r="C242" s="63"/>
      <c r="D242" s="64"/>
      <c r="E242" s="64"/>
      <c r="F242" s="63"/>
      <c r="G242" s="105"/>
    </row>
    <row r="243" spans="1:7" ht="14.95" customHeight="1" x14ac:dyDescent="0.25">
      <c r="A243" s="63"/>
      <c r="B243" s="64"/>
      <c r="C243" s="63"/>
      <c r="D243" s="64"/>
      <c r="E243" s="64"/>
      <c r="F243" s="63"/>
      <c r="G243" s="105"/>
    </row>
    <row r="244" spans="1:7" ht="14.95" customHeight="1" x14ac:dyDescent="0.25">
      <c r="A244" s="63"/>
      <c r="B244" s="64"/>
      <c r="C244" s="63"/>
      <c r="D244" s="64"/>
      <c r="E244" s="64"/>
      <c r="F244" s="63"/>
      <c r="G244" s="105"/>
    </row>
    <row r="245" spans="1:7" ht="14.95" customHeight="1" x14ac:dyDescent="0.25">
      <c r="A245" s="63"/>
      <c r="B245" s="64"/>
      <c r="C245" s="63"/>
      <c r="D245" s="64"/>
      <c r="E245" s="64"/>
      <c r="F245" s="63"/>
      <c r="G245" s="105"/>
    </row>
    <row r="246" spans="1:7" ht="14.95" customHeight="1" x14ac:dyDescent="0.25">
      <c r="A246" s="63"/>
      <c r="B246" s="64"/>
      <c r="C246" s="63"/>
      <c r="D246" s="64"/>
      <c r="E246" s="64"/>
      <c r="F246" s="63"/>
      <c r="G246" s="105"/>
    </row>
    <row r="247" spans="1:7" ht="14.95" customHeight="1" x14ac:dyDescent="0.25">
      <c r="A247" s="63"/>
      <c r="B247" s="64"/>
      <c r="C247" s="63"/>
      <c r="D247" s="64"/>
      <c r="E247" s="64"/>
      <c r="F247" s="63"/>
      <c r="G247" s="105"/>
    </row>
    <row r="248" spans="1:7" ht="14.95" customHeight="1" x14ac:dyDescent="0.25">
      <c r="A248" s="63"/>
      <c r="B248" s="64"/>
      <c r="C248" s="63"/>
      <c r="D248" s="64"/>
      <c r="E248" s="64"/>
      <c r="F248" s="63"/>
      <c r="G248" s="105"/>
    </row>
    <row r="249" spans="1:7" ht="14.95" customHeight="1" x14ac:dyDescent="0.25">
      <c r="A249" s="63"/>
      <c r="B249" s="64"/>
      <c r="C249" s="63"/>
      <c r="D249" s="64"/>
      <c r="E249" s="64"/>
      <c r="F249" s="63"/>
      <c r="G249" s="105"/>
    </row>
    <row r="250" spans="1:7" ht="14.95" customHeight="1" x14ac:dyDescent="0.25">
      <c r="A250" s="63"/>
      <c r="B250" s="64"/>
      <c r="C250" s="63"/>
      <c r="D250" s="64"/>
      <c r="E250" s="64"/>
      <c r="F250" s="63"/>
      <c r="G250" s="105"/>
    </row>
    <row r="251" spans="1:7" ht="14.95" customHeight="1" x14ac:dyDescent="0.25">
      <c r="A251" s="63"/>
      <c r="B251" s="64"/>
      <c r="C251" s="63"/>
      <c r="D251" s="64"/>
      <c r="E251" s="64"/>
      <c r="F251" s="63"/>
      <c r="G251" s="105"/>
    </row>
    <row r="252" spans="1:7" ht="14.95" customHeight="1" x14ac:dyDescent="0.25">
      <c r="A252" s="63"/>
      <c r="B252" s="64"/>
      <c r="C252" s="63"/>
      <c r="D252" s="64"/>
      <c r="E252" s="64"/>
      <c r="F252" s="63"/>
      <c r="G252" s="105"/>
    </row>
    <row r="253" spans="1:7" ht="14.95" customHeight="1" x14ac:dyDescent="0.25">
      <c r="A253" s="63"/>
      <c r="B253" s="64"/>
      <c r="C253" s="63"/>
      <c r="D253" s="64"/>
      <c r="E253" s="64"/>
      <c r="F253" s="63"/>
      <c r="G253" s="105"/>
    </row>
    <row r="254" spans="1:7" ht="14.95" customHeight="1" x14ac:dyDescent="0.25">
      <c r="A254" s="63"/>
      <c r="B254" s="64"/>
      <c r="C254" s="63"/>
      <c r="D254" s="64"/>
      <c r="E254" s="64"/>
      <c r="F254" s="63"/>
      <c r="G254" s="105"/>
    </row>
    <row r="255" spans="1:7" ht="14.95" customHeight="1" x14ac:dyDescent="0.25">
      <c r="A255" s="63"/>
      <c r="B255" s="64"/>
      <c r="C255" s="63"/>
      <c r="D255" s="64"/>
      <c r="E255" s="64"/>
      <c r="F255" s="63"/>
      <c r="G255" s="105"/>
    </row>
    <row r="256" spans="1:7" ht="14.95" customHeight="1" x14ac:dyDescent="0.25">
      <c r="A256" s="63"/>
      <c r="B256" s="64"/>
      <c r="C256" s="63"/>
      <c r="D256" s="64"/>
      <c r="E256" s="64"/>
      <c r="F256" s="63"/>
      <c r="G256" s="105"/>
    </row>
    <row r="257" spans="1:7" ht="14.95" customHeight="1" x14ac:dyDescent="0.25">
      <c r="A257" s="63"/>
      <c r="B257" s="64"/>
      <c r="C257" s="63"/>
      <c r="D257" s="64"/>
      <c r="E257" s="64"/>
      <c r="F257" s="63"/>
      <c r="G257" s="105"/>
    </row>
    <row r="258" spans="1:7" ht="14.95" customHeight="1" x14ac:dyDescent="0.25">
      <c r="A258" s="63"/>
      <c r="B258" s="64"/>
      <c r="C258" s="63"/>
      <c r="D258" s="64"/>
      <c r="E258" s="64"/>
      <c r="F258" s="63"/>
      <c r="G258" s="105"/>
    </row>
    <row r="259" spans="1:7" ht="14.95" customHeight="1" x14ac:dyDescent="0.25">
      <c r="A259" s="63"/>
      <c r="B259" s="64"/>
      <c r="C259" s="63"/>
      <c r="D259" s="64"/>
      <c r="E259" s="64"/>
      <c r="F259" s="63"/>
      <c r="G259" s="105"/>
    </row>
    <row r="260" spans="1:7" ht="14.95" customHeight="1" x14ac:dyDescent="0.25">
      <c r="A260" s="63"/>
      <c r="B260" s="64"/>
      <c r="C260" s="63"/>
      <c r="D260" s="64"/>
      <c r="E260" s="64"/>
      <c r="F260" s="63"/>
      <c r="G260" s="105"/>
    </row>
    <row r="261" spans="1:7" ht="14.95" customHeight="1" x14ac:dyDescent="0.25">
      <c r="A261" s="63"/>
      <c r="B261" s="64"/>
      <c r="C261" s="63"/>
      <c r="D261" s="64"/>
      <c r="E261" s="64"/>
      <c r="F261" s="63"/>
      <c r="G261" s="105"/>
    </row>
    <row r="262" spans="1:7" ht="14.95" customHeight="1" x14ac:dyDescent="0.25">
      <c r="A262" s="63"/>
      <c r="B262" s="64"/>
      <c r="C262" s="63"/>
      <c r="D262" s="64"/>
      <c r="E262" s="64"/>
      <c r="F262" s="63"/>
      <c r="G262" s="105"/>
    </row>
    <row r="263" spans="1:7" ht="14.95" customHeight="1" x14ac:dyDescent="0.25">
      <c r="A263" s="63"/>
      <c r="B263" s="64"/>
      <c r="C263" s="63"/>
      <c r="D263" s="64"/>
      <c r="E263" s="64"/>
      <c r="F263" s="63"/>
      <c r="G263" s="105"/>
    </row>
    <row r="264" spans="1:7" ht="14.95" customHeight="1" x14ac:dyDescent="0.25">
      <c r="A264" s="63"/>
      <c r="B264" s="64"/>
      <c r="C264" s="63"/>
      <c r="D264" s="64"/>
      <c r="E264" s="64"/>
      <c r="F264" s="63"/>
      <c r="G264" s="105"/>
    </row>
    <row r="265" spans="1:7" ht="14.95" customHeight="1" x14ac:dyDescent="0.25">
      <c r="A265" s="63"/>
      <c r="B265" s="64"/>
      <c r="C265" s="63"/>
      <c r="D265" s="64"/>
      <c r="E265" s="64"/>
      <c r="F265" s="63"/>
      <c r="G265" s="105"/>
    </row>
    <row r="266" spans="1:7" ht="14.95" customHeight="1" x14ac:dyDescent="0.25">
      <c r="A266" s="63"/>
      <c r="B266" s="64"/>
      <c r="C266" s="63"/>
      <c r="D266" s="64"/>
      <c r="E266" s="64"/>
      <c r="F266" s="63"/>
      <c r="G266" s="105"/>
    </row>
    <row r="267" spans="1:7" ht="14.95" customHeight="1" x14ac:dyDescent="0.25">
      <c r="A267" s="63"/>
      <c r="B267" s="64"/>
      <c r="C267" s="63"/>
      <c r="D267" s="64"/>
      <c r="E267" s="64"/>
      <c r="F267" s="63"/>
      <c r="G267" s="105"/>
    </row>
    <row r="268" spans="1:7" ht="14.95" customHeight="1" x14ac:dyDescent="0.25">
      <c r="A268" s="63"/>
      <c r="B268" s="64"/>
      <c r="C268" s="63"/>
      <c r="D268" s="64"/>
      <c r="E268" s="64"/>
      <c r="F268" s="63"/>
      <c r="G268" s="105"/>
    </row>
    <row r="269" spans="1:7" ht="14.95" customHeight="1" x14ac:dyDescent="0.25">
      <c r="A269" s="63"/>
      <c r="B269" s="64"/>
      <c r="C269" s="63"/>
      <c r="D269" s="64"/>
      <c r="E269" s="64"/>
      <c r="F269" s="63"/>
      <c r="G269" s="105"/>
    </row>
    <row r="270" spans="1:7" ht="14.95" customHeight="1" x14ac:dyDescent="0.25">
      <c r="A270" s="69"/>
      <c r="B270" s="70"/>
      <c r="C270" s="69"/>
      <c r="D270" s="70"/>
      <c r="E270" s="70"/>
      <c r="F270" s="69"/>
      <c r="G270" s="105"/>
    </row>
    <row r="271" spans="1:7" ht="14.95" customHeight="1" x14ac:dyDescent="0.25">
      <c r="A271" s="69"/>
      <c r="B271" s="70"/>
      <c r="C271" s="69"/>
      <c r="D271" s="70"/>
      <c r="E271" s="70"/>
      <c r="F271" s="69"/>
      <c r="G271" s="105"/>
    </row>
    <row r="272" spans="1:7" ht="14.95" customHeight="1" x14ac:dyDescent="0.25">
      <c r="A272" s="69"/>
      <c r="B272" s="70"/>
      <c r="C272" s="69"/>
      <c r="D272" s="70"/>
      <c r="E272" s="70"/>
      <c r="F272" s="69"/>
      <c r="G272" s="105"/>
    </row>
    <row r="273" spans="1:7" ht="14.95" customHeight="1" x14ac:dyDescent="0.25">
      <c r="A273" s="69"/>
      <c r="B273" s="70"/>
      <c r="C273" s="69"/>
      <c r="D273" s="70"/>
      <c r="E273" s="70"/>
      <c r="F273" s="69"/>
      <c r="G273" s="105"/>
    </row>
    <row r="274" spans="1:7" ht="14.95" customHeight="1" x14ac:dyDescent="0.25">
      <c r="A274" s="69"/>
      <c r="B274" s="70"/>
      <c r="C274" s="69"/>
      <c r="D274" s="70"/>
      <c r="E274" s="70"/>
      <c r="F274" s="69"/>
      <c r="G274" s="105"/>
    </row>
    <row r="275" spans="1:7" ht="14.95" customHeight="1" x14ac:dyDescent="0.25">
      <c r="A275" s="69"/>
      <c r="B275" s="70"/>
      <c r="C275" s="69"/>
      <c r="D275" s="70"/>
      <c r="E275" s="70"/>
      <c r="F275" s="69"/>
      <c r="G275" s="105"/>
    </row>
    <row r="276" spans="1:7" ht="14.95" customHeight="1" x14ac:dyDescent="0.25">
      <c r="A276" s="69"/>
      <c r="B276" s="70"/>
      <c r="C276" s="69"/>
      <c r="D276" s="70"/>
      <c r="E276" s="70"/>
      <c r="F276" s="69"/>
      <c r="G276" s="105"/>
    </row>
    <row r="277" spans="1:7" ht="14.95" customHeight="1" x14ac:dyDescent="0.25">
      <c r="A277" s="69"/>
      <c r="B277" s="70"/>
      <c r="C277" s="69"/>
      <c r="D277" s="70"/>
      <c r="E277" s="70"/>
      <c r="F277" s="69"/>
      <c r="G277" s="105"/>
    </row>
    <row r="278" spans="1:7" ht="14.95" customHeight="1" x14ac:dyDescent="0.25">
      <c r="A278" s="69"/>
      <c r="B278" s="70"/>
      <c r="C278" s="69"/>
      <c r="D278" s="70"/>
      <c r="E278" s="70"/>
      <c r="F278" s="69"/>
      <c r="G278" s="105"/>
    </row>
    <row r="279" spans="1:7" ht="14.95" customHeight="1" x14ac:dyDescent="0.25">
      <c r="A279" s="69"/>
      <c r="B279" s="70"/>
      <c r="C279" s="69"/>
      <c r="D279" s="70"/>
      <c r="E279" s="70"/>
      <c r="F279" s="69"/>
      <c r="G279" s="105"/>
    </row>
    <row r="280" spans="1:7" ht="14.95" customHeight="1" x14ac:dyDescent="0.25">
      <c r="A280" s="69"/>
      <c r="B280" s="70"/>
      <c r="C280" s="69"/>
      <c r="D280" s="70"/>
      <c r="E280" s="70"/>
      <c r="F280" s="69"/>
      <c r="G280" s="105"/>
    </row>
    <row r="281" spans="1:7" ht="14.95" customHeight="1" x14ac:dyDescent="0.25">
      <c r="A281" s="69"/>
      <c r="B281" s="70"/>
      <c r="C281" s="69"/>
      <c r="D281" s="70"/>
      <c r="E281" s="70"/>
      <c r="F281" s="69"/>
      <c r="G281" s="105"/>
    </row>
    <row r="282" spans="1:7" ht="14.95" customHeight="1" x14ac:dyDescent="0.25">
      <c r="A282" s="69"/>
      <c r="B282" s="70"/>
      <c r="C282" s="69"/>
      <c r="D282" s="70"/>
      <c r="E282" s="70"/>
      <c r="F282" s="69"/>
      <c r="G282" s="105"/>
    </row>
    <row r="283" spans="1:7" ht="14.95" customHeight="1" x14ac:dyDescent="0.25">
      <c r="A283" s="69"/>
      <c r="B283" s="70"/>
      <c r="C283" s="69"/>
      <c r="D283" s="70"/>
      <c r="E283" s="70"/>
      <c r="F283" s="69"/>
      <c r="G283" s="105"/>
    </row>
    <row r="284" spans="1:7" ht="14.95" customHeight="1" x14ac:dyDescent="0.25">
      <c r="A284" s="69"/>
      <c r="B284" s="70"/>
      <c r="C284" s="69"/>
      <c r="D284" s="70"/>
      <c r="E284" s="70"/>
      <c r="F284" s="69"/>
      <c r="G284" s="105"/>
    </row>
    <row r="285" spans="1:7" ht="14.95" customHeight="1" x14ac:dyDescent="0.25">
      <c r="A285" s="69"/>
      <c r="B285" s="70"/>
      <c r="C285" s="69"/>
      <c r="D285" s="70"/>
      <c r="E285" s="70"/>
      <c r="F285" s="69"/>
      <c r="G285" s="105"/>
    </row>
    <row r="286" spans="1:7" ht="14.95" customHeight="1" x14ac:dyDescent="0.25">
      <c r="A286" s="69"/>
      <c r="B286" s="70"/>
      <c r="C286" s="69"/>
      <c r="D286" s="70"/>
      <c r="E286" s="70"/>
      <c r="F286" s="69"/>
      <c r="G286" s="105"/>
    </row>
    <row r="287" spans="1:7" ht="14.95" customHeight="1" x14ac:dyDescent="0.25">
      <c r="A287" s="69"/>
      <c r="B287" s="70"/>
      <c r="C287" s="69"/>
      <c r="D287" s="70"/>
      <c r="E287" s="70"/>
      <c r="F287" s="69"/>
      <c r="G287" s="105"/>
    </row>
    <row r="288" spans="1:7" ht="14.95" customHeight="1" x14ac:dyDescent="0.25">
      <c r="A288" s="69"/>
      <c r="B288" s="70"/>
      <c r="C288" s="69"/>
      <c r="D288" s="70"/>
      <c r="E288" s="70"/>
      <c r="F288" s="69"/>
      <c r="G288" s="105"/>
    </row>
    <row r="289" spans="1:7" ht="14.95" customHeight="1" x14ac:dyDescent="0.25">
      <c r="A289" s="69"/>
      <c r="B289" s="70"/>
      <c r="C289" s="69"/>
      <c r="D289" s="70"/>
      <c r="E289" s="70"/>
      <c r="F289" s="69"/>
      <c r="G289" s="105"/>
    </row>
    <row r="290" spans="1:7" ht="14.95" customHeight="1" x14ac:dyDescent="0.25">
      <c r="A290" s="69"/>
      <c r="B290" s="70"/>
      <c r="C290" s="69"/>
      <c r="D290" s="70"/>
      <c r="E290" s="70"/>
      <c r="F290" s="69"/>
      <c r="G290" s="105"/>
    </row>
    <row r="291" spans="1:7" ht="14.95" customHeight="1" x14ac:dyDescent="0.25">
      <c r="A291" s="69"/>
      <c r="B291" s="70"/>
      <c r="C291" s="69"/>
      <c r="D291" s="70"/>
      <c r="E291" s="70"/>
      <c r="F291" s="69"/>
      <c r="G291" s="105"/>
    </row>
    <row r="292" spans="1:7" ht="14.95" customHeight="1" x14ac:dyDescent="0.25">
      <c r="A292" s="69"/>
      <c r="B292" s="70"/>
      <c r="C292" s="69"/>
      <c r="D292" s="70"/>
      <c r="E292" s="70"/>
      <c r="F292" s="69"/>
      <c r="G292" s="105"/>
    </row>
    <row r="293" spans="1:7" ht="14.95" customHeight="1" x14ac:dyDescent="0.25">
      <c r="A293" s="69"/>
      <c r="B293" s="70"/>
      <c r="C293" s="69"/>
      <c r="D293" s="70"/>
      <c r="E293" s="70"/>
      <c r="F293" s="69"/>
      <c r="G293" s="105"/>
    </row>
    <row r="294" spans="1:7" ht="14.95" customHeight="1" x14ac:dyDescent="0.25">
      <c r="A294" s="69"/>
      <c r="B294" s="70"/>
      <c r="C294" s="69"/>
      <c r="D294" s="70"/>
      <c r="E294" s="70"/>
      <c r="F294" s="69"/>
      <c r="G294" s="105"/>
    </row>
    <row r="295" spans="1:7" ht="14.95" customHeight="1" x14ac:dyDescent="0.25">
      <c r="A295" s="69"/>
      <c r="B295" s="70"/>
      <c r="C295" s="69"/>
      <c r="D295" s="70"/>
      <c r="E295" s="70"/>
      <c r="F295" s="69"/>
      <c r="G295" s="105"/>
    </row>
    <row r="296" spans="1:7" ht="14.95" customHeight="1" x14ac:dyDescent="0.25">
      <c r="A296" s="69"/>
      <c r="B296" s="70"/>
      <c r="C296" s="69"/>
      <c r="D296" s="70"/>
      <c r="E296" s="70"/>
      <c r="F296" s="69"/>
      <c r="G296" s="105"/>
    </row>
    <row r="297" spans="1:7" ht="14.95" customHeight="1" x14ac:dyDescent="0.25">
      <c r="A297" s="69"/>
      <c r="B297" s="70"/>
      <c r="C297" s="69"/>
      <c r="D297" s="70"/>
      <c r="E297" s="70"/>
      <c r="F297" s="69"/>
      <c r="G297" s="105"/>
    </row>
    <row r="298" spans="1:7" ht="14.95" customHeight="1" x14ac:dyDescent="0.25">
      <c r="A298" s="69"/>
      <c r="B298" s="70"/>
      <c r="C298" s="69"/>
      <c r="D298" s="70"/>
      <c r="E298" s="70"/>
      <c r="F298" s="69"/>
      <c r="G298" s="105"/>
    </row>
    <row r="299" spans="1:7" ht="14.95" customHeight="1" x14ac:dyDescent="0.25">
      <c r="A299" s="69"/>
      <c r="B299" s="70"/>
      <c r="C299" s="69"/>
      <c r="D299" s="70"/>
      <c r="E299" s="70"/>
      <c r="F299" s="69"/>
      <c r="G299" s="105"/>
    </row>
    <row r="300" spans="1:7" ht="14.95" customHeight="1" x14ac:dyDescent="0.25">
      <c r="A300" s="69"/>
      <c r="B300" s="70"/>
      <c r="C300" s="69"/>
      <c r="D300" s="70"/>
      <c r="E300" s="70"/>
      <c r="F300" s="69"/>
      <c r="G300" s="105"/>
    </row>
    <row r="301" spans="1:7" ht="14.95" customHeight="1" x14ac:dyDescent="0.25">
      <c r="A301" s="69"/>
      <c r="B301" s="70"/>
      <c r="C301" s="69"/>
      <c r="D301" s="70"/>
      <c r="E301" s="70"/>
      <c r="F301" s="69"/>
      <c r="G301" s="105"/>
    </row>
    <row r="302" spans="1:7" ht="14.95" customHeight="1" x14ac:dyDescent="0.25">
      <c r="A302" s="69"/>
      <c r="B302" s="70"/>
      <c r="C302" s="69"/>
      <c r="D302" s="70"/>
      <c r="E302" s="70"/>
      <c r="F302" s="69"/>
      <c r="G302" s="105"/>
    </row>
    <row r="303" spans="1:7" ht="14.95" customHeight="1" x14ac:dyDescent="0.25">
      <c r="A303" s="69"/>
      <c r="B303" s="70"/>
      <c r="C303" s="69"/>
      <c r="D303" s="70"/>
      <c r="E303" s="70"/>
      <c r="F303" s="69"/>
      <c r="G303" s="105"/>
    </row>
    <row r="304" spans="1:7" ht="14.95" customHeight="1" x14ac:dyDescent="0.25">
      <c r="A304" s="69"/>
      <c r="B304" s="70"/>
      <c r="C304" s="69"/>
      <c r="D304" s="70"/>
      <c r="E304" s="70"/>
      <c r="F304" s="69"/>
      <c r="G304" s="105"/>
    </row>
    <row r="305" spans="1:7" ht="14.95" customHeight="1" x14ac:dyDescent="0.25">
      <c r="A305" s="69"/>
      <c r="B305" s="70"/>
      <c r="C305" s="69"/>
      <c r="D305" s="70"/>
      <c r="E305" s="70"/>
      <c r="F305" s="69"/>
      <c r="G305" s="105"/>
    </row>
    <row r="306" spans="1:7" ht="14.95" customHeight="1" x14ac:dyDescent="0.25">
      <c r="A306" s="69"/>
      <c r="B306" s="70"/>
      <c r="C306" s="69"/>
      <c r="D306" s="70"/>
      <c r="E306" s="70"/>
      <c r="F306" s="69"/>
      <c r="G306" s="105"/>
    </row>
    <row r="307" spans="1:7" ht="14.95" customHeight="1" x14ac:dyDescent="0.25">
      <c r="A307" s="69"/>
      <c r="B307" s="70"/>
      <c r="C307" s="69"/>
      <c r="D307" s="70"/>
      <c r="E307" s="70"/>
      <c r="F307" s="69"/>
      <c r="G307" s="105"/>
    </row>
    <row r="308" spans="1:7" ht="14.95" customHeight="1" x14ac:dyDescent="0.25">
      <c r="A308" s="69"/>
      <c r="B308" s="70"/>
      <c r="C308" s="69"/>
      <c r="D308" s="70"/>
      <c r="E308" s="70"/>
      <c r="F308" s="69"/>
      <c r="G308" s="105"/>
    </row>
    <row r="309" spans="1:7" ht="14.95" customHeight="1" x14ac:dyDescent="0.25">
      <c r="A309" s="69"/>
      <c r="B309" s="70"/>
      <c r="C309" s="69"/>
      <c r="D309" s="70"/>
      <c r="E309" s="70"/>
      <c r="F309" s="69"/>
      <c r="G309" s="105"/>
    </row>
    <row r="310" spans="1:7" ht="14.95" customHeight="1" x14ac:dyDescent="0.25">
      <c r="A310" s="69"/>
      <c r="B310" s="70"/>
      <c r="C310" s="69"/>
      <c r="D310" s="70"/>
      <c r="E310" s="70"/>
      <c r="F310" s="69"/>
      <c r="G310" s="105"/>
    </row>
    <row r="311" spans="1:7" ht="14.95" customHeight="1" x14ac:dyDescent="0.25">
      <c r="A311" s="69"/>
      <c r="B311" s="70"/>
      <c r="C311" s="69"/>
      <c r="D311" s="70"/>
      <c r="E311" s="70"/>
      <c r="F311" s="69"/>
      <c r="G311" s="105"/>
    </row>
    <row r="312" spans="1:7" ht="14.95" customHeight="1" x14ac:dyDescent="0.25">
      <c r="A312" s="69"/>
      <c r="B312" s="70"/>
      <c r="C312" s="69"/>
      <c r="D312" s="70"/>
      <c r="E312" s="70"/>
      <c r="F312" s="69"/>
      <c r="G312" s="105"/>
    </row>
    <row r="313" spans="1:7" ht="14.95" customHeight="1" x14ac:dyDescent="0.25">
      <c r="A313" s="69"/>
      <c r="B313" s="70"/>
      <c r="C313" s="69"/>
      <c r="D313" s="70"/>
      <c r="E313" s="70"/>
      <c r="F313" s="69"/>
      <c r="G313" s="105"/>
    </row>
    <row r="314" spans="1:7" ht="14.95" customHeight="1" x14ac:dyDescent="0.25">
      <c r="A314" s="69"/>
      <c r="B314" s="70"/>
      <c r="C314" s="69"/>
      <c r="D314" s="70"/>
      <c r="E314" s="70"/>
      <c r="F314" s="69"/>
      <c r="G314" s="105"/>
    </row>
    <row r="315" spans="1:7" ht="14.95" customHeight="1" x14ac:dyDescent="0.25">
      <c r="A315" s="69"/>
      <c r="B315" s="70"/>
      <c r="C315" s="69"/>
      <c r="D315" s="70"/>
      <c r="E315" s="70"/>
      <c r="F315" s="69"/>
      <c r="G315" s="105"/>
    </row>
    <row r="316" spans="1:7" ht="14.95" customHeight="1" x14ac:dyDescent="0.25">
      <c r="A316" s="69"/>
      <c r="B316" s="70"/>
      <c r="C316" s="69"/>
      <c r="D316" s="70"/>
      <c r="E316" s="70"/>
      <c r="F316" s="69"/>
      <c r="G316" s="105"/>
    </row>
    <row r="317" spans="1:7" ht="14.95" customHeight="1" x14ac:dyDescent="0.25">
      <c r="A317" s="69"/>
      <c r="B317" s="70"/>
      <c r="C317" s="69"/>
      <c r="D317" s="70"/>
      <c r="E317" s="70"/>
      <c r="F317" s="69"/>
      <c r="G317" s="105"/>
    </row>
    <row r="318" spans="1:7" ht="14.95" customHeight="1" x14ac:dyDescent="0.25">
      <c r="A318" s="69"/>
      <c r="B318" s="70"/>
      <c r="C318" s="69"/>
      <c r="D318" s="70"/>
      <c r="E318" s="70"/>
      <c r="F318" s="69"/>
      <c r="G318" s="105"/>
    </row>
    <row r="319" spans="1:7" ht="14.95" customHeight="1" x14ac:dyDescent="0.25">
      <c r="A319" s="69"/>
      <c r="B319" s="70"/>
      <c r="C319" s="69"/>
      <c r="D319" s="70"/>
      <c r="E319" s="70"/>
      <c r="F319" s="69"/>
      <c r="G319" s="105"/>
    </row>
    <row r="320" spans="1:7" ht="14.95" customHeight="1" x14ac:dyDescent="0.25">
      <c r="A320" s="69"/>
      <c r="B320" s="70"/>
      <c r="C320" s="69"/>
      <c r="D320" s="70"/>
      <c r="E320" s="70"/>
      <c r="F320" s="69"/>
      <c r="G320" s="105"/>
    </row>
    <row r="321" spans="1:7" ht="14.95" customHeight="1" x14ac:dyDescent="0.25">
      <c r="A321" s="69"/>
      <c r="B321" s="70"/>
      <c r="C321" s="69"/>
      <c r="D321" s="70"/>
      <c r="E321" s="70"/>
      <c r="F321" s="69"/>
      <c r="G321" s="105"/>
    </row>
    <row r="322" spans="1:7" ht="14.95" customHeight="1" x14ac:dyDescent="0.25">
      <c r="A322" s="69"/>
      <c r="B322" s="70"/>
      <c r="C322" s="69"/>
      <c r="D322" s="70"/>
      <c r="E322" s="70"/>
      <c r="F322" s="69"/>
      <c r="G322" s="105"/>
    </row>
    <row r="323" spans="1:7" ht="14.95" customHeight="1" x14ac:dyDescent="0.25">
      <c r="A323" s="69"/>
      <c r="B323" s="70"/>
      <c r="C323" s="69"/>
      <c r="D323" s="70"/>
      <c r="E323" s="70"/>
      <c r="F323" s="69"/>
      <c r="G323" s="105"/>
    </row>
    <row r="324" spans="1:7" ht="14.95" customHeight="1" x14ac:dyDescent="0.25">
      <c r="A324" s="69"/>
      <c r="B324" s="70"/>
      <c r="C324" s="69"/>
      <c r="D324" s="70"/>
      <c r="E324" s="70"/>
      <c r="F324" s="69"/>
      <c r="G324" s="105"/>
    </row>
    <row r="325" spans="1:7" ht="14.95" customHeight="1" x14ac:dyDescent="0.25">
      <c r="A325" s="69"/>
      <c r="B325" s="70"/>
      <c r="C325" s="69"/>
      <c r="D325" s="70"/>
      <c r="E325" s="70"/>
      <c r="F325" s="69"/>
      <c r="G325" s="105"/>
    </row>
    <row r="326" spans="1:7" ht="14.95" customHeight="1" x14ac:dyDescent="0.25">
      <c r="A326" s="69"/>
      <c r="B326" s="70"/>
      <c r="C326" s="69"/>
      <c r="D326" s="70"/>
      <c r="E326" s="70"/>
      <c r="F326" s="69"/>
      <c r="G326" s="105"/>
    </row>
    <row r="327" spans="1:7" ht="14.95" customHeight="1" x14ac:dyDescent="0.25">
      <c r="A327" s="69"/>
      <c r="B327" s="70"/>
      <c r="C327" s="69"/>
      <c r="D327" s="70"/>
      <c r="E327" s="70"/>
      <c r="F327" s="69"/>
      <c r="G327" s="105"/>
    </row>
    <row r="328" spans="1:7" ht="14.95" customHeight="1" x14ac:dyDescent="0.25">
      <c r="A328" s="69"/>
      <c r="B328" s="70"/>
      <c r="C328" s="69"/>
      <c r="D328" s="70"/>
      <c r="E328" s="70"/>
      <c r="F328" s="69"/>
      <c r="G328" s="105"/>
    </row>
    <row r="329" spans="1:7" ht="14.95" customHeight="1" x14ac:dyDescent="0.25">
      <c r="A329" s="69"/>
      <c r="B329" s="70"/>
      <c r="C329" s="69"/>
      <c r="D329" s="70"/>
      <c r="E329" s="70"/>
      <c r="F329" s="69"/>
      <c r="G329" s="105"/>
    </row>
    <row r="330" spans="1:7" ht="14.95" customHeight="1" x14ac:dyDescent="0.25">
      <c r="A330" s="69"/>
      <c r="B330" s="70"/>
      <c r="C330" s="69"/>
      <c r="D330" s="70"/>
      <c r="E330" s="70"/>
      <c r="F330" s="69"/>
      <c r="G330" s="105"/>
    </row>
    <row r="331" spans="1:7" ht="14.95" customHeight="1" x14ac:dyDescent="0.25">
      <c r="A331" s="69"/>
      <c r="B331" s="70"/>
      <c r="C331" s="69"/>
      <c r="D331" s="70"/>
      <c r="E331" s="70"/>
      <c r="F331" s="69"/>
      <c r="G331" s="105"/>
    </row>
    <row r="332" spans="1:7" ht="14.95" customHeight="1" x14ac:dyDescent="0.25">
      <c r="A332" s="69"/>
      <c r="B332" s="70"/>
      <c r="C332" s="69"/>
      <c r="D332" s="70"/>
      <c r="E332" s="70"/>
      <c r="F332" s="69"/>
      <c r="G332" s="105"/>
    </row>
    <row r="333" spans="1:7" ht="14.95" customHeight="1" x14ac:dyDescent="0.25">
      <c r="A333" s="69"/>
      <c r="B333" s="70"/>
      <c r="C333" s="69"/>
      <c r="D333" s="70"/>
      <c r="E333" s="70"/>
      <c r="F333" s="69"/>
      <c r="G333" s="105"/>
    </row>
    <row r="334" spans="1:7" ht="14.95" customHeight="1" x14ac:dyDescent="0.25">
      <c r="A334" s="69"/>
      <c r="B334" s="70"/>
      <c r="C334" s="69"/>
      <c r="D334" s="70"/>
      <c r="E334" s="70"/>
      <c r="F334" s="69"/>
      <c r="G334" s="105"/>
    </row>
    <row r="335" spans="1:7" ht="14.95" customHeight="1" x14ac:dyDescent="0.25">
      <c r="A335" s="69"/>
      <c r="B335" s="70"/>
      <c r="C335" s="69"/>
      <c r="D335" s="70"/>
      <c r="E335" s="70"/>
      <c r="F335" s="69"/>
      <c r="G335" s="105"/>
    </row>
    <row r="336" spans="1:7" ht="14.95" customHeight="1" x14ac:dyDescent="0.25">
      <c r="A336" s="69"/>
      <c r="B336" s="70"/>
      <c r="C336" s="69"/>
      <c r="D336" s="70"/>
      <c r="E336" s="70"/>
      <c r="F336" s="69"/>
      <c r="G336" s="105"/>
    </row>
    <row r="337" spans="1:7" ht="14.95" customHeight="1" x14ac:dyDescent="0.25">
      <c r="A337" s="69"/>
      <c r="B337" s="70"/>
      <c r="C337" s="69"/>
      <c r="D337" s="70"/>
      <c r="E337" s="70"/>
      <c r="F337" s="69"/>
      <c r="G337" s="105"/>
    </row>
    <row r="338" spans="1:7" ht="14.95" customHeight="1" x14ac:dyDescent="0.25">
      <c r="A338" s="69"/>
      <c r="B338" s="70"/>
      <c r="C338" s="69"/>
      <c r="D338" s="70"/>
      <c r="E338" s="70"/>
      <c r="F338" s="69"/>
      <c r="G338" s="105"/>
    </row>
    <row r="339" spans="1:7" ht="14.95" customHeight="1" x14ac:dyDescent="0.25">
      <c r="A339" s="69"/>
      <c r="B339" s="70"/>
      <c r="C339" s="69"/>
      <c r="D339" s="70"/>
      <c r="E339" s="70"/>
      <c r="F339" s="69"/>
      <c r="G339" s="105"/>
    </row>
    <row r="340" spans="1:7" ht="14.95" customHeight="1" x14ac:dyDescent="0.25">
      <c r="A340" s="69"/>
      <c r="B340" s="70"/>
      <c r="C340" s="69"/>
      <c r="D340" s="70"/>
      <c r="E340" s="70"/>
      <c r="F340" s="69"/>
      <c r="G340" s="105"/>
    </row>
    <row r="341" spans="1:7" ht="14.95" customHeight="1" x14ac:dyDescent="0.25">
      <c r="A341" s="69"/>
      <c r="B341" s="70"/>
      <c r="C341" s="69"/>
      <c r="D341" s="70"/>
      <c r="E341" s="70"/>
      <c r="F341" s="69"/>
      <c r="G341" s="105"/>
    </row>
    <row r="342" spans="1:7" ht="14.95" customHeight="1" x14ac:dyDescent="0.25">
      <c r="A342" s="69"/>
      <c r="B342" s="70"/>
      <c r="C342" s="69"/>
      <c r="D342" s="70"/>
      <c r="E342" s="70"/>
      <c r="F342" s="69"/>
      <c r="G342" s="105"/>
    </row>
    <row r="343" spans="1:7" ht="14.95" customHeight="1" x14ac:dyDescent="0.25">
      <c r="A343" s="69"/>
      <c r="B343" s="70"/>
      <c r="C343" s="69"/>
      <c r="D343" s="70"/>
      <c r="E343" s="70"/>
      <c r="F343" s="69"/>
      <c r="G343" s="105"/>
    </row>
    <row r="344" spans="1:7" ht="14.95" customHeight="1" x14ac:dyDescent="0.25">
      <c r="A344" s="69"/>
      <c r="B344" s="70"/>
      <c r="C344" s="69"/>
      <c r="D344" s="70"/>
      <c r="E344" s="70"/>
      <c r="F344" s="69"/>
      <c r="G344" s="105"/>
    </row>
    <row r="345" spans="1:7" ht="14.95" customHeight="1" x14ac:dyDescent="0.25">
      <c r="A345" s="69"/>
      <c r="B345" s="70"/>
      <c r="C345" s="69"/>
      <c r="D345" s="70"/>
      <c r="E345" s="70"/>
      <c r="F345" s="69"/>
      <c r="G345" s="105"/>
    </row>
    <row r="346" spans="1:7" ht="14.95" customHeight="1" x14ac:dyDescent="0.25">
      <c r="A346" s="69"/>
      <c r="B346" s="70"/>
      <c r="C346" s="69"/>
      <c r="D346" s="70"/>
      <c r="E346" s="70"/>
      <c r="F346" s="69"/>
      <c r="G346" s="105"/>
    </row>
    <row r="347" spans="1:7" ht="14.95" customHeight="1" x14ac:dyDescent="0.25">
      <c r="A347" s="69"/>
      <c r="B347" s="70"/>
      <c r="C347" s="69"/>
      <c r="D347" s="70"/>
      <c r="E347" s="70"/>
      <c r="F347" s="69"/>
      <c r="G347" s="105"/>
    </row>
    <row r="348" spans="1:7" ht="14.95" customHeight="1" x14ac:dyDescent="0.25">
      <c r="A348" s="69"/>
      <c r="B348" s="70"/>
      <c r="C348" s="69"/>
      <c r="D348" s="70"/>
      <c r="E348" s="70"/>
      <c r="F348" s="69"/>
      <c r="G348" s="105"/>
    </row>
    <row r="349" spans="1:7" ht="14.95" customHeight="1" x14ac:dyDescent="0.25">
      <c r="A349" s="69"/>
      <c r="B349" s="70"/>
      <c r="C349" s="69"/>
      <c r="D349" s="70"/>
      <c r="E349" s="70"/>
      <c r="F349" s="69"/>
      <c r="G349" s="105"/>
    </row>
    <row r="350" spans="1:7" ht="14.95" customHeight="1" x14ac:dyDescent="0.25">
      <c r="A350" s="69"/>
      <c r="B350" s="70"/>
      <c r="C350" s="69"/>
      <c r="D350" s="70"/>
      <c r="E350" s="70"/>
      <c r="F350" s="69"/>
      <c r="G350" s="105"/>
    </row>
    <row r="351" spans="1:7" ht="14.95" customHeight="1" x14ac:dyDescent="0.25">
      <c r="A351" s="69"/>
      <c r="B351" s="70"/>
      <c r="C351" s="69"/>
      <c r="D351" s="70"/>
      <c r="E351" s="70"/>
      <c r="F351" s="69"/>
      <c r="G351" s="105"/>
    </row>
    <row r="352" spans="1:7" ht="14.95" customHeight="1" x14ac:dyDescent="0.25">
      <c r="A352" s="69"/>
      <c r="B352" s="70"/>
      <c r="C352" s="69"/>
      <c r="D352" s="70"/>
      <c r="E352" s="70"/>
      <c r="F352" s="69"/>
      <c r="G352" s="105"/>
    </row>
    <row r="353" spans="1:7" ht="14.95" customHeight="1" x14ac:dyDescent="0.25">
      <c r="A353" s="69"/>
      <c r="B353" s="70"/>
      <c r="C353" s="69"/>
      <c r="D353" s="70"/>
      <c r="E353" s="70"/>
      <c r="F353" s="69"/>
      <c r="G353" s="105"/>
    </row>
    <row r="354" spans="1:7" ht="14.95" customHeight="1" x14ac:dyDescent="0.25">
      <c r="A354" s="69"/>
      <c r="B354" s="70"/>
      <c r="C354" s="69"/>
      <c r="D354" s="70"/>
      <c r="E354" s="70"/>
      <c r="F354" s="69"/>
      <c r="G354" s="105"/>
    </row>
    <row r="355" spans="1:7" ht="14.95" customHeight="1" x14ac:dyDescent="0.25">
      <c r="A355" s="69"/>
      <c r="B355" s="70"/>
      <c r="C355" s="69"/>
      <c r="D355" s="70"/>
      <c r="E355" s="70"/>
      <c r="F355" s="69"/>
      <c r="G355" s="105"/>
    </row>
    <row r="356" spans="1:7" ht="14.95" customHeight="1" x14ac:dyDescent="0.25">
      <c r="A356" s="69"/>
      <c r="B356" s="70"/>
      <c r="C356" s="69"/>
      <c r="D356" s="70"/>
      <c r="E356" s="70"/>
      <c r="F356" s="69"/>
      <c r="G356" s="105"/>
    </row>
    <row r="357" spans="1:7" ht="14.95" customHeight="1" x14ac:dyDescent="0.25">
      <c r="A357" s="69"/>
      <c r="B357" s="70"/>
      <c r="C357" s="69"/>
      <c r="D357" s="70"/>
      <c r="E357" s="70"/>
      <c r="F357" s="69"/>
      <c r="G357" s="105"/>
    </row>
    <row r="358" spans="1:7" ht="14.95" customHeight="1" x14ac:dyDescent="0.25">
      <c r="A358" s="69"/>
      <c r="B358" s="70"/>
      <c r="C358" s="69"/>
      <c r="D358" s="70"/>
      <c r="E358" s="70"/>
      <c r="F358" s="69"/>
      <c r="G358" s="105"/>
    </row>
    <row r="359" spans="1:7" ht="14.95" customHeight="1" x14ac:dyDescent="0.25">
      <c r="A359" s="69"/>
      <c r="B359" s="70"/>
      <c r="C359" s="69"/>
      <c r="D359" s="70"/>
      <c r="E359" s="70"/>
      <c r="F359" s="69"/>
      <c r="G359" s="105"/>
    </row>
    <row r="360" spans="1:7" ht="14.95" customHeight="1" x14ac:dyDescent="0.25">
      <c r="A360" s="69"/>
      <c r="B360" s="70"/>
      <c r="C360" s="69"/>
      <c r="D360" s="70"/>
      <c r="E360" s="70"/>
      <c r="F360" s="69"/>
      <c r="G360" s="105"/>
    </row>
    <row r="361" spans="1:7" ht="14.95" customHeight="1" x14ac:dyDescent="0.25">
      <c r="A361" s="69"/>
      <c r="B361" s="70"/>
      <c r="C361" s="69"/>
      <c r="D361" s="70"/>
      <c r="E361" s="70"/>
      <c r="F361" s="69"/>
      <c r="G361" s="105"/>
    </row>
    <row r="362" spans="1:7" ht="14.95" customHeight="1" x14ac:dyDescent="0.25">
      <c r="A362" s="69"/>
      <c r="B362" s="70"/>
      <c r="C362" s="69"/>
      <c r="D362" s="70"/>
      <c r="E362" s="70"/>
      <c r="F362" s="69"/>
      <c r="G362" s="105"/>
    </row>
    <row r="363" spans="1:7" ht="14.95" customHeight="1" x14ac:dyDescent="0.25">
      <c r="A363" s="69"/>
      <c r="B363" s="70"/>
      <c r="C363" s="69"/>
      <c r="D363" s="70"/>
      <c r="E363" s="70"/>
      <c r="F363" s="69"/>
      <c r="G363" s="105"/>
    </row>
    <row r="364" spans="1:7" ht="14.95" customHeight="1" x14ac:dyDescent="0.25">
      <c r="A364" s="69"/>
      <c r="B364" s="70"/>
      <c r="C364" s="69"/>
      <c r="D364" s="70"/>
      <c r="E364" s="70"/>
      <c r="F364" s="69"/>
      <c r="G364" s="105"/>
    </row>
    <row r="365" spans="1:7" ht="14.95" customHeight="1" x14ac:dyDescent="0.25">
      <c r="A365" s="69"/>
      <c r="B365" s="70"/>
      <c r="C365" s="69"/>
      <c r="D365" s="70"/>
      <c r="E365" s="70"/>
      <c r="F365" s="69"/>
      <c r="G365" s="105"/>
    </row>
    <row r="366" spans="1:7" ht="14.95" customHeight="1" x14ac:dyDescent="0.25">
      <c r="A366" s="69"/>
      <c r="B366" s="70"/>
      <c r="C366" s="69"/>
      <c r="D366" s="70"/>
      <c r="E366" s="70"/>
      <c r="F366" s="69"/>
      <c r="G366" s="105"/>
    </row>
    <row r="367" spans="1:7" ht="14.95" customHeight="1" x14ac:dyDescent="0.25">
      <c r="A367" s="69"/>
      <c r="B367" s="70"/>
      <c r="C367" s="69"/>
      <c r="D367" s="70"/>
      <c r="E367" s="70"/>
      <c r="F367" s="69"/>
      <c r="G367" s="105"/>
    </row>
    <row r="368" spans="1:7" ht="14.95" customHeight="1" x14ac:dyDescent="0.25">
      <c r="A368" s="69"/>
      <c r="B368" s="70"/>
      <c r="C368" s="69"/>
      <c r="D368" s="70"/>
      <c r="E368" s="70"/>
      <c r="F368" s="69"/>
      <c r="G368" s="105"/>
    </row>
    <row r="369" spans="1:7" ht="14.95" customHeight="1" x14ac:dyDescent="0.25">
      <c r="A369" s="69"/>
      <c r="B369" s="70"/>
      <c r="C369" s="69"/>
      <c r="D369" s="70"/>
      <c r="E369" s="70"/>
      <c r="F369" s="69"/>
      <c r="G369" s="105"/>
    </row>
    <row r="370" spans="1:7" ht="14.95" customHeight="1" x14ac:dyDescent="0.25">
      <c r="A370" s="69"/>
      <c r="B370" s="70"/>
      <c r="C370" s="69"/>
      <c r="D370" s="70"/>
      <c r="E370" s="70"/>
      <c r="F370" s="69"/>
      <c r="G370" s="105"/>
    </row>
    <row r="371" spans="1:7" ht="14.95" customHeight="1" x14ac:dyDescent="0.25">
      <c r="A371" s="69"/>
      <c r="B371" s="70"/>
      <c r="C371" s="69"/>
      <c r="D371" s="70"/>
      <c r="E371" s="70"/>
      <c r="F371" s="69"/>
      <c r="G371" s="105"/>
    </row>
    <row r="372" spans="1:7" ht="14.95" customHeight="1" x14ac:dyDescent="0.25">
      <c r="A372" s="69"/>
      <c r="B372" s="70"/>
      <c r="C372" s="69"/>
      <c r="D372" s="70"/>
      <c r="E372" s="70"/>
      <c r="F372" s="69"/>
      <c r="G372" s="105"/>
    </row>
    <row r="373" spans="1:7" ht="14.95" customHeight="1" x14ac:dyDescent="0.25">
      <c r="A373" s="69"/>
      <c r="B373" s="70"/>
      <c r="C373" s="69"/>
      <c r="D373" s="70"/>
      <c r="E373" s="70"/>
      <c r="F373" s="69"/>
      <c r="G373" s="105"/>
    </row>
    <row r="374" spans="1:7" ht="14.95" customHeight="1" x14ac:dyDescent="0.25">
      <c r="A374" s="69"/>
      <c r="B374" s="70"/>
      <c r="C374" s="69"/>
      <c r="D374" s="70"/>
      <c r="E374" s="70"/>
      <c r="F374" s="69"/>
      <c r="G374" s="105"/>
    </row>
    <row r="375" spans="1:7" ht="14.95" customHeight="1" x14ac:dyDescent="0.25">
      <c r="A375" s="69"/>
      <c r="B375" s="70"/>
      <c r="C375" s="69"/>
      <c r="D375" s="70"/>
      <c r="E375" s="70"/>
      <c r="F375" s="69"/>
      <c r="G375" s="105"/>
    </row>
    <row r="376" spans="1:7" ht="14.95" customHeight="1" x14ac:dyDescent="0.25">
      <c r="A376" s="69"/>
      <c r="B376" s="70"/>
      <c r="C376" s="69"/>
      <c r="D376" s="70"/>
      <c r="E376" s="70"/>
      <c r="F376" s="69"/>
      <c r="G376" s="105"/>
    </row>
    <row r="377" spans="1:7" ht="14.95" customHeight="1" x14ac:dyDescent="0.25">
      <c r="A377" s="69"/>
      <c r="B377" s="70"/>
      <c r="C377" s="69"/>
      <c r="D377" s="70"/>
      <c r="E377" s="70"/>
      <c r="F377" s="69"/>
      <c r="G377" s="105"/>
    </row>
    <row r="378" spans="1:7" ht="14.95" customHeight="1" x14ac:dyDescent="0.25">
      <c r="A378" s="69"/>
      <c r="B378" s="70"/>
      <c r="C378" s="69"/>
      <c r="D378" s="70"/>
      <c r="E378" s="70"/>
      <c r="F378" s="69"/>
      <c r="G378" s="105"/>
    </row>
    <row r="379" spans="1:7" ht="14.95" customHeight="1" x14ac:dyDescent="0.25">
      <c r="A379" s="69"/>
      <c r="B379" s="70"/>
      <c r="C379" s="69"/>
      <c r="D379" s="70"/>
      <c r="E379" s="70"/>
      <c r="F379" s="69"/>
      <c r="G379" s="105"/>
    </row>
    <row r="380" spans="1:7" ht="14.95" customHeight="1" x14ac:dyDescent="0.25">
      <c r="A380" s="69"/>
      <c r="B380" s="70"/>
      <c r="C380" s="69"/>
      <c r="D380" s="70"/>
      <c r="E380" s="70"/>
      <c r="F380" s="69"/>
      <c r="G380" s="105"/>
    </row>
    <row r="381" spans="1:7" ht="14.95" customHeight="1" x14ac:dyDescent="0.25">
      <c r="A381" s="69"/>
      <c r="B381" s="70"/>
      <c r="C381" s="69"/>
      <c r="D381" s="70"/>
      <c r="E381" s="70"/>
      <c r="F381" s="69"/>
      <c r="G381" s="105"/>
    </row>
    <row r="382" spans="1:7" ht="14.95" customHeight="1" x14ac:dyDescent="0.25">
      <c r="A382" s="69"/>
      <c r="B382" s="70"/>
      <c r="C382" s="69"/>
      <c r="D382" s="70"/>
      <c r="E382" s="70"/>
      <c r="F382" s="69"/>
      <c r="G382" s="105"/>
    </row>
    <row r="383" spans="1:7" ht="14.95" customHeight="1" x14ac:dyDescent="0.25">
      <c r="A383" s="69"/>
      <c r="B383" s="70"/>
      <c r="C383" s="69"/>
      <c r="D383" s="70"/>
      <c r="E383" s="70"/>
      <c r="F383" s="69"/>
      <c r="G383" s="105"/>
    </row>
    <row r="384" spans="1:7" ht="14.95" customHeight="1" x14ac:dyDescent="0.25">
      <c r="A384" s="69"/>
      <c r="B384" s="70"/>
      <c r="C384" s="69"/>
      <c r="D384" s="70"/>
      <c r="E384" s="70"/>
      <c r="F384" s="69"/>
      <c r="G384" s="105"/>
    </row>
    <row r="385" spans="1:7" ht="14.95" customHeight="1" x14ac:dyDescent="0.25">
      <c r="A385" s="69"/>
      <c r="B385" s="70"/>
      <c r="C385" s="69"/>
      <c r="D385" s="70"/>
      <c r="E385" s="70"/>
      <c r="F385" s="69"/>
      <c r="G385" s="105"/>
    </row>
    <row r="386" spans="1:7" ht="14.95" customHeight="1" x14ac:dyDescent="0.25">
      <c r="A386" s="69"/>
      <c r="B386" s="70"/>
      <c r="C386" s="69"/>
      <c r="D386" s="70"/>
      <c r="E386" s="70"/>
      <c r="F386" s="69"/>
      <c r="G386" s="105"/>
    </row>
    <row r="387" spans="1:7" ht="14.95" customHeight="1" x14ac:dyDescent="0.25">
      <c r="A387" s="69"/>
      <c r="B387" s="70"/>
      <c r="C387" s="69"/>
      <c r="D387" s="70"/>
      <c r="E387" s="70"/>
      <c r="F387" s="69"/>
      <c r="G387" s="105"/>
    </row>
    <row r="388" spans="1:7" ht="14.95" customHeight="1" x14ac:dyDescent="0.25">
      <c r="A388" s="69"/>
      <c r="B388" s="70"/>
      <c r="C388" s="69"/>
      <c r="D388" s="70"/>
      <c r="E388" s="70"/>
      <c r="F388" s="69"/>
      <c r="G388" s="105"/>
    </row>
    <row r="389" spans="1:7" ht="14.95" customHeight="1" x14ac:dyDescent="0.25">
      <c r="A389" s="69"/>
      <c r="B389" s="70"/>
      <c r="C389" s="69"/>
      <c r="D389" s="70"/>
      <c r="E389" s="70"/>
      <c r="F389" s="69"/>
      <c r="G389" s="105"/>
    </row>
    <row r="390" spans="1:7" ht="14.95" customHeight="1" x14ac:dyDescent="0.25">
      <c r="A390" s="69"/>
      <c r="B390" s="70"/>
      <c r="C390" s="69"/>
      <c r="D390" s="70"/>
      <c r="E390" s="70"/>
      <c r="F390" s="69"/>
      <c r="G390" s="105"/>
    </row>
    <row r="391" spans="1:7" ht="14.95" customHeight="1" x14ac:dyDescent="0.25">
      <c r="A391" s="69"/>
      <c r="B391" s="70"/>
      <c r="C391" s="69"/>
      <c r="D391" s="70"/>
      <c r="E391" s="70"/>
      <c r="F391" s="69"/>
      <c r="G391" s="105"/>
    </row>
    <row r="392" spans="1:7" ht="14.95" customHeight="1" x14ac:dyDescent="0.25">
      <c r="A392" s="69"/>
      <c r="B392" s="70"/>
      <c r="C392" s="69"/>
      <c r="D392" s="70"/>
      <c r="E392" s="70"/>
      <c r="F392" s="69"/>
      <c r="G392" s="105"/>
    </row>
    <row r="393" spans="1:7" ht="14.95" customHeight="1" x14ac:dyDescent="0.25">
      <c r="A393" s="69"/>
      <c r="B393" s="70"/>
      <c r="C393" s="69"/>
      <c r="D393" s="70"/>
      <c r="E393" s="70"/>
      <c r="F393" s="69"/>
      <c r="G393" s="105"/>
    </row>
    <row r="394" spans="1:7" ht="14.95" customHeight="1" x14ac:dyDescent="0.25">
      <c r="A394" s="69"/>
      <c r="B394" s="70"/>
      <c r="C394" s="69"/>
      <c r="D394" s="70"/>
      <c r="E394" s="70"/>
      <c r="F394" s="69"/>
      <c r="G394" s="105"/>
    </row>
    <row r="395" spans="1:7" ht="14.95" customHeight="1" x14ac:dyDescent="0.25">
      <c r="A395" s="69"/>
      <c r="B395" s="70"/>
      <c r="C395" s="69"/>
      <c r="D395" s="70"/>
      <c r="E395" s="70"/>
      <c r="F395" s="69"/>
      <c r="G395" s="105"/>
    </row>
    <row r="396" spans="1:7" ht="14.95" customHeight="1" x14ac:dyDescent="0.25">
      <c r="A396" s="69"/>
      <c r="B396" s="70"/>
      <c r="C396" s="69"/>
      <c r="D396" s="70"/>
      <c r="E396" s="70"/>
      <c r="F396" s="69"/>
      <c r="G396" s="105"/>
    </row>
    <row r="397" spans="1:7" ht="14.95" customHeight="1" x14ac:dyDescent="0.25">
      <c r="A397" s="69"/>
      <c r="B397" s="70"/>
      <c r="C397" s="69"/>
      <c r="D397" s="70"/>
      <c r="E397" s="70"/>
      <c r="F397" s="69"/>
      <c r="G397" s="105"/>
    </row>
    <row r="398" spans="1:7" ht="14.95" customHeight="1" x14ac:dyDescent="0.25">
      <c r="A398" s="69"/>
      <c r="B398" s="70"/>
      <c r="C398" s="69"/>
      <c r="D398" s="70"/>
      <c r="E398" s="70"/>
      <c r="F398" s="69"/>
      <c r="G398" s="105"/>
    </row>
    <row r="399" spans="1:7" ht="14.95" customHeight="1" x14ac:dyDescent="0.25">
      <c r="A399" s="69"/>
      <c r="B399" s="70"/>
      <c r="C399" s="69"/>
      <c r="D399" s="70"/>
      <c r="E399" s="70"/>
      <c r="F399" s="69"/>
      <c r="G399" s="105"/>
    </row>
    <row r="400" spans="1:7" ht="14.95" customHeight="1" x14ac:dyDescent="0.25">
      <c r="A400" s="69"/>
      <c r="B400" s="70"/>
      <c r="C400" s="69"/>
      <c r="D400" s="70"/>
      <c r="E400" s="70"/>
      <c r="F400" s="69"/>
      <c r="G400" s="105"/>
    </row>
    <row r="401" spans="1:7" ht="14.95" customHeight="1" x14ac:dyDescent="0.25">
      <c r="A401" s="69"/>
      <c r="B401" s="70"/>
      <c r="C401" s="69"/>
      <c r="D401" s="70"/>
      <c r="E401" s="70"/>
      <c r="F401" s="69"/>
      <c r="G401" s="105"/>
    </row>
    <row r="402" spans="1:7" ht="14.95" customHeight="1" x14ac:dyDescent="0.25">
      <c r="A402" s="69"/>
      <c r="B402" s="70"/>
      <c r="C402" s="69"/>
      <c r="D402" s="70"/>
      <c r="E402" s="70"/>
      <c r="F402" s="69"/>
      <c r="G402" s="105"/>
    </row>
    <row r="403" spans="1:7" ht="14.95" customHeight="1" x14ac:dyDescent="0.25">
      <c r="A403" s="69"/>
      <c r="B403" s="70"/>
      <c r="C403" s="69"/>
      <c r="D403" s="70"/>
      <c r="E403" s="70"/>
      <c r="F403" s="69"/>
      <c r="G403" s="105"/>
    </row>
    <row r="404" spans="1:7" ht="14.95" customHeight="1" x14ac:dyDescent="0.25">
      <c r="A404" s="69"/>
      <c r="B404" s="70"/>
      <c r="C404" s="69"/>
      <c r="D404" s="70"/>
      <c r="E404" s="70"/>
      <c r="F404" s="69"/>
      <c r="G404" s="105"/>
    </row>
    <row r="405" spans="1:7" ht="14.95" customHeight="1" x14ac:dyDescent="0.25">
      <c r="A405" s="69"/>
      <c r="B405" s="70"/>
      <c r="C405" s="69"/>
      <c r="D405" s="70"/>
      <c r="E405" s="70"/>
      <c r="F405" s="69"/>
      <c r="G405" s="105"/>
    </row>
    <row r="406" spans="1:7" ht="14.95" customHeight="1" x14ac:dyDescent="0.25">
      <c r="A406" s="69"/>
      <c r="B406" s="70"/>
      <c r="C406" s="69"/>
      <c r="D406" s="70"/>
      <c r="E406" s="70"/>
      <c r="F406" s="69"/>
      <c r="G406" s="105"/>
    </row>
    <row r="407" spans="1:7" ht="14.95" customHeight="1" x14ac:dyDescent="0.25">
      <c r="A407" s="69"/>
      <c r="B407" s="70"/>
      <c r="C407" s="69"/>
      <c r="D407" s="70"/>
      <c r="E407" s="70"/>
      <c r="F407" s="69"/>
      <c r="G407" s="105"/>
    </row>
    <row r="408" spans="1:7" ht="14.95" customHeight="1" x14ac:dyDescent="0.25">
      <c r="A408" s="69"/>
      <c r="B408" s="70"/>
      <c r="C408" s="69"/>
      <c r="D408" s="70"/>
      <c r="E408" s="70"/>
      <c r="F408" s="69"/>
      <c r="G408" s="105"/>
    </row>
    <row r="409" spans="1:7" ht="14.95" customHeight="1" x14ac:dyDescent="0.25">
      <c r="A409" s="69"/>
      <c r="B409" s="70"/>
      <c r="C409" s="69"/>
      <c r="D409" s="70"/>
      <c r="E409" s="70"/>
      <c r="F409" s="69"/>
      <c r="G409" s="105"/>
    </row>
    <row r="410" spans="1:7" ht="14.95" customHeight="1" x14ac:dyDescent="0.25">
      <c r="A410" s="69"/>
      <c r="B410" s="70"/>
      <c r="C410" s="69"/>
      <c r="D410" s="70"/>
      <c r="E410" s="70"/>
      <c r="F410" s="69"/>
      <c r="G410" s="105"/>
    </row>
    <row r="411" spans="1:7" ht="14.95" customHeight="1" x14ac:dyDescent="0.25">
      <c r="A411" s="69"/>
      <c r="B411" s="70"/>
      <c r="C411" s="69"/>
      <c r="D411" s="70"/>
      <c r="E411" s="70"/>
      <c r="F411" s="69"/>
      <c r="G411" s="105"/>
    </row>
    <row r="412" spans="1:7" ht="14.95" customHeight="1" x14ac:dyDescent="0.25">
      <c r="A412" s="69"/>
      <c r="B412" s="70"/>
      <c r="C412" s="69"/>
      <c r="D412" s="70"/>
      <c r="E412" s="70"/>
      <c r="F412" s="69"/>
      <c r="G412" s="105"/>
    </row>
    <row r="413" spans="1:7" ht="14.95" customHeight="1" x14ac:dyDescent="0.25">
      <c r="A413" s="69"/>
      <c r="B413" s="70"/>
      <c r="C413" s="69"/>
      <c r="D413" s="70"/>
      <c r="E413" s="70"/>
      <c r="F413" s="69"/>
      <c r="G413" s="105"/>
    </row>
    <row r="414" spans="1:7" ht="14.95" customHeight="1" x14ac:dyDescent="0.25">
      <c r="A414" s="69"/>
      <c r="B414" s="70"/>
      <c r="C414" s="69"/>
      <c r="D414" s="70"/>
      <c r="E414" s="70"/>
      <c r="F414" s="69"/>
      <c r="G414" s="105"/>
    </row>
    <row r="415" spans="1:7" ht="14.95" customHeight="1" x14ac:dyDescent="0.25">
      <c r="A415" s="69"/>
      <c r="B415" s="70"/>
      <c r="C415" s="69"/>
      <c r="D415" s="70"/>
      <c r="E415" s="70"/>
      <c r="F415" s="69"/>
      <c r="G415" s="105"/>
    </row>
    <row r="416" spans="1:7" ht="14.95" customHeight="1" x14ac:dyDescent="0.25">
      <c r="A416" s="69"/>
      <c r="B416" s="70"/>
      <c r="C416" s="69"/>
      <c r="D416" s="70"/>
      <c r="E416" s="70"/>
      <c r="F416" s="69"/>
      <c r="G416" s="105"/>
    </row>
    <row r="417" spans="1:7" ht="14.95" customHeight="1" x14ac:dyDescent="0.25">
      <c r="A417" s="69"/>
      <c r="B417" s="70"/>
      <c r="C417" s="69"/>
      <c r="D417" s="70"/>
      <c r="E417" s="70"/>
      <c r="F417" s="69"/>
      <c r="G417" s="105"/>
    </row>
    <row r="418" spans="1:7" ht="14.95" customHeight="1" x14ac:dyDescent="0.25">
      <c r="A418" s="69"/>
      <c r="B418" s="70"/>
      <c r="C418" s="69"/>
      <c r="D418" s="70"/>
      <c r="E418" s="70"/>
      <c r="F418" s="69"/>
      <c r="G418" s="105"/>
    </row>
    <row r="419" spans="1:7" ht="14.95" customHeight="1" x14ac:dyDescent="0.25">
      <c r="A419" s="69"/>
      <c r="B419" s="70"/>
      <c r="C419" s="69"/>
      <c r="D419" s="70"/>
      <c r="E419" s="70"/>
      <c r="F419" s="69"/>
      <c r="G419" s="105"/>
    </row>
    <row r="420" spans="1:7" ht="14.95" customHeight="1" x14ac:dyDescent="0.25">
      <c r="A420" s="69"/>
      <c r="B420" s="70"/>
      <c r="C420" s="69"/>
      <c r="D420" s="70"/>
      <c r="E420" s="70"/>
      <c r="F420" s="69"/>
      <c r="G420" s="105"/>
    </row>
    <row r="421" spans="1:7" ht="14.95" customHeight="1" x14ac:dyDescent="0.25">
      <c r="A421" s="69"/>
      <c r="B421" s="70"/>
      <c r="C421" s="69"/>
      <c r="D421" s="70"/>
      <c r="E421" s="70"/>
      <c r="F421" s="69"/>
      <c r="G421" s="105"/>
    </row>
    <row r="422" spans="1:7" ht="14.95" customHeight="1" x14ac:dyDescent="0.25">
      <c r="A422" s="69"/>
      <c r="B422" s="70"/>
      <c r="C422" s="69"/>
      <c r="D422" s="70"/>
      <c r="E422" s="70"/>
      <c r="F422" s="69"/>
      <c r="G422" s="105"/>
    </row>
    <row r="423" spans="1:7" ht="14.95" customHeight="1" x14ac:dyDescent="0.25">
      <c r="A423" s="69"/>
      <c r="B423" s="70"/>
      <c r="C423" s="69"/>
      <c r="D423" s="70"/>
      <c r="E423" s="70"/>
      <c r="F423" s="69"/>
      <c r="G423" s="105"/>
    </row>
    <row r="424" spans="1:7" ht="14.95" customHeight="1" x14ac:dyDescent="0.25">
      <c r="A424" s="69"/>
      <c r="B424" s="70"/>
      <c r="C424" s="69"/>
      <c r="D424" s="70"/>
      <c r="E424" s="70"/>
      <c r="F424" s="69"/>
      <c r="G424" s="105"/>
    </row>
    <row r="425" spans="1:7" ht="14.95" customHeight="1" x14ac:dyDescent="0.25">
      <c r="A425" s="69"/>
      <c r="B425" s="70"/>
      <c r="C425" s="69"/>
      <c r="D425" s="70"/>
      <c r="E425" s="70"/>
      <c r="F425" s="69"/>
      <c r="G425" s="105"/>
    </row>
    <row r="426" spans="1:7" ht="14.95" customHeight="1" x14ac:dyDescent="0.25">
      <c r="A426" s="69"/>
      <c r="B426" s="70"/>
      <c r="C426" s="69"/>
      <c r="D426" s="70"/>
      <c r="E426" s="70"/>
      <c r="F426" s="69"/>
      <c r="G426" s="105"/>
    </row>
    <row r="427" spans="1:7" ht="14.95" customHeight="1" x14ac:dyDescent="0.25">
      <c r="A427" s="69"/>
      <c r="B427" s="70"/>
      <c r="C427" s="69"/>
      <c r="D427" s="70"/>
      <c r="E427" s="70"/>
      <c r="F427" s="69"/>
      <c r="G427" s="105"/>
    </row>
    <row r="428" spans="1:7" ht="14.95" customHeight="1" x14ac:dyDescent="0.25">
      <c r="A428" s="69"/>
      <c r="B428" s="70"/>
      <c r="C428" s="69"/>
      <c r="D428" s="70"/>
      <c r="E428" s="70"/>
      <c r="F428" s="69"/>
      <c r="G428" s="105"/>
    </row>
    <row r="429" spans="1:7" ht="14.95" customHeight="1" x14ac:dyDescent="0.25">
      <c r="A429" s="69"/>
      <c r="B429" s="70"/>
      <c r="C429" s="69"/>
      <c r="D429" s="70"/>
      <c r="E429" s="70"/>
      <c r="F429" s="69"/>
      <c r="G429" s="105"/>
    </row>
    <row r="430" spans="1:7" ht="14.95" customHeight="1" x14ac:dyDescent="0.25">
      <c r="A430" s="69"/>
      <c r="B430" s="70"/>
      <c r="C430" s="69"/>
      <c r="D430" s="70"/>
      <c r="E430" s="70"/>
      <c r="F430" s="69"/>
      <c r="G430" s="105"/>
    </row>
    <row r="431" spans="1:7" ht="14.95" customHeight="1" x14ac:dyDescent="0.25">
      <c r="A431" s="69"/>
      <c r="B431" s="70"/>
      <c r="C431" s="69"/>
      <c r="D431" s="70"/>
      <c r="E431" s="70"/>
      <c r="F431" s="69"/>
      <c r="G431" s="105"/>
    </row>
    <row r="432" spans="1:7" ht="14.95" customHeight="1" x14ac:dyDescent="0.25">
      <c r="A432" s="69"/>
      <c r="B432" s="70"/>
      <c r="C432" s="69"/>
      <c r="D432" s="70"/>
      <c r="E432" s="70"/>
      <c r="F432" s="69"/>
      <c r="G432" s="105"/>
    </row>
    <row r="433" spans="1:7" ht="14.95" customHeight="1" x14ac:dyDescent="0.25">
      <c r="A433" s="69"/>
      <c r="B433" s="70"/>
      <c r="C433" s="69"/>
      <c r="D433" s="70"/>
      <c r="E433" s="70"/>
      <c r="F433" s="69"/>
      <c r="G433" s="105"/>
    </row>
    <row r="434" spans="1:7" ht="14.95" customHeight="1" x14ac:dyDescent="0.25">
      <c r="A434" s="69"/>
      <c r="B434" s="70"/>
      <c r="C434" s="69"/>
      <c r="D434" s="70"/>
      <c r="E434" s="70"/>
      <c r="F434" s="69"/>
      <c r="G434" s="105"/>
    </row>
    <row r="435" spans="1:7" ht="14.95" customHeight="1" x14ac:dyDescent="0.25">
      <c r="A435" s="69"/>
      <c r="B435" s="70"/>
      <c r="C435" s="69"/>
      <c r="D435" s="70"/>
      <c r="E435" s="70"/>
      <c r="F435" s="69"/>
      <c r="G435" s="105"/>
    </row>
    <row r="436" spans="1:7" ht="14.95" customHeight="1" x14ac:dyDescent="0.25">
      <c r="A436" s="69"/>
      <c r="B436" s="70"/>
      <c r="C436" s="69"/>
      <c r="D436" s="70"/>
      <c r="E436" s="70"/>
      <c r="F436" s="69"/>
      <c r="G436" s="105"/>
    </row>
    <row r="437" spans="1:7" ht="14.95" customHeight="1" x14ac:dyDescent="0.25">
      <c r="A437" s="69"/>
      <c r="B437" s="70"/>
      <c r="C437" s="69"/>
      <c r="D437" s="70"/>
      <c r="E437" s="70"/>
      <c r="F437" s="69"/>
      <c r="G437" s="105"/>
    </row>
    <row r="438" spans="1:7" ht="14.95" customHeight="1" x14ac:dyDescent="0.25">
      <c r="A438" s="69"/>
      <c r="B438" s="70"/>
      <c r="C438" s="69"/>
      <c r="D438" s="70"/>
      <c r="E438" s="70"/>
      <c r="F438" s="69"/>
      <c r="G438" s="105"/>
    </row>
    <row r="439" spans="1:7" ht="14.95" customHeight="1" x14ac:dyDescent="0.25">
      <c r="A439" s="69"/>
      <c r="B439" s="70"/>
      <c r="C439" s="69"/>
      <c r="D439" s="70"/>
      <c r="E439" s="70"/>
      <c r="F439" s="69"/>
      <c r="G439" s="105"/>
    </row>
    <row r="440" spans="1:7" ht="14.95" customHeight="1" x14ac:dyDescent="0.25">
      <c r="A440" s="69"/>
      <c r="B440" s="70"/>
      <c r="C440" s="69"/>
      <c r="D440" s="70"/>
      <c r="E440" s="70"/>
      <c r="F440" s="69"/>
      <c r="G440" s="105"/>
    </row>
    <row r="441" spans="1:7" ht="14.95" customHeight="1" x14ac:dyDescent="0.25">
      <c r="A441" s="69"/>
      <c r="B441" s="70"/>
      <c r="C441" s="69"/>
      <c r="D441" s="70"/>
      <c r="E441" s="70"/>
      <c r="F441" s="69"/>
      <c r="G441" s="105"/>
    </row>
    <row r="442" spans="1:7" ht="14.95" customHeight="1" x14ac:dyDescent="0.25">
      <c r="A442" s="69"/>
      <c r="B442" s="70"/>
      <c r="C442" s="69"/>
      <c r="D442" s="70"/>
      <c r="E442" s="70"/>
      <c r="F442" s="69"/>
      <c r="G442" s="105"/>
    </row>
    <row r="443" spans="1:7" ht="14.95" customHeight="1" x14ac:dyDescent="0.25">
      <c r="A443" s="69"/>
      <c r="B443" s="70"/>
      <c r="C443" s="69"/>
      <c r="D443" s="70"/>
      <c r="E443" s="70"/>
      <c r="F443" s="69"/>
      <c r="G443" s="105"/>
    </row>
    <row r="444" spans="1:7" ht="14.95" customHeight="1" x14ac:dyDescent="0.25">
      <c r="A444" s="69"/>
      <c r="B444" s="70"/>
      <c r="C444" s="69"/>
      <c r="D444" s="70"/>
      <c r="E444" s="70"/>
      <c r="F444" s="69"/>
      <c r="G444" s="105"/>
    </row>
    <row r="445" spans="1:7" ht="14.95" customHeight="1" x14ac:dyDescent="0.25">
      <c r="A445" s="69"/>
      <c r="B445" s="70"/>
      <c r="C445" s="69"/>
      <c r="D445" s="70"/>
      <c r="E445" s="70"/>
      <c r="F445" s="69"/>
      <c r="G445" s="105"/>
    </row>
    <row r="446" spans="1:7" ht="14.95" customHeight="1" x14ac:dyDescent="0.25">
      <c r="A446" s="69"/>
      <c r="B446" s="70"/>
      <c r="C446" s="69"/>
      <c r="D446" s="70"/>
      <c r="E446" s="70"/>
      <c r="F446" s="69"/>
      <c r="G446" s="105"/>
    </row>
    <row r="447" spans="1:7" ht="14.95" customHeight="1" x14ac:dyDescent="0.25">
      <c r="A447" s="69"/>
      <c r="B447" s="70"/>
      <c r="C447" s="69"/>
      <c r="D447" s="70"/>
      <c r="E447" s="70"/>
      <c r="F447" s="69"/>
      <c r="G447" s="105"/>
    </row>
    <row r="448" spans="1:7" ht="14.95" customHeight="1" x14ac:dyDescent="0.25">
      <c r="A448" s="69"/>
      <c r="B448" s="70"/>
      <c r="C448" s="69"/>
      <c r="D448" s="70"/>
      <c r="E448" s="70"/>
      <c r="F448" s="69"/>
      <c r="G448" s="105"/>
    </row>
    <row r="449" spans="1:7" ht="14.95" customHeight="1" x14ac:dyDescent="0.25">
      <c r="A449" s="69"/>
      <c r="B449" s="70"/>
      <c r="C449" s="69"/>
      <c r="D449" s="70"/>
      <c r="E449" s="70"/>
      <c r="F449" s="69"/>
      <c r="G449" s="105"/>
    </row>
    <row r="450" spans="1:7" ht="14.95" customHeight="1" x14ac:dyDescent="0.25">
      <c r="A450" s="69"/>
      <c r="B450" s="70"/>
      <c r="C450" s="69"/>
      <c r="D450" s="70"/>
      <c r="E450" s="70"/>
      <c r="F450" s="69"/>
      <c r="G450" s="105"/>
    </row>
    <row r="451" spans="1:7" ht="14.95" customHeight="1" x14ac:dyDescent="0.25">
      <c r="A451" s="69"/>
      <c r="B451" s="70"/>
      <c r="C451" s="69"/>
      <c r="D451" s="70"/>
      <c r="E451" s="70"/>
      <c r="F451" s="69"/>
      <c r="G451" s="105"/>
    </row>
    <row r="452" spans="1:7" ht="14.95" customHeight="1" x14ac:dyDescent="0.25">
      <c r="A452" s="69"/>
      <c r="B452" s="70"/>
      <c r="C452" s="69"/>
      <c r="D452" s="70"/>
      <c r="E452" s="70"/>
      <c r="F452" s="69"/>
      <c r="G452" s="105"/>
    </row>
    <row r="453" spans="1:7" ht="14.95" customHeight="1" x14ac:dyDescent="0.25">
      <c r="A453" s="69"/>
      <c r="B453" s="70"/>
      <c r="C453" s="69"/>
      <c r="D453" s="70"/>
      <c r="E453" s="70"/>
      <c r="F453" s="69"/>
      <c r="G453" s="105"/>
    </row>
    <row r="454" spans="1:7" ht="14.95" customHeight="1" x14ac:dyDescent="0.25">
      <c r="A454" s="69"/>
      <c r="B454" s="70"/>
      <c r="C454" s="69"/>
      <c r="D454" s="70"/>
      <c r="E454" s="70"/>
      <c r="F454" s="69"/>
      <c r="G454" s="105"/>
    </row>
    <row r="455" spans="1:7" ht="14.95" customHeight="1" x14ac:dyDescent="0.25">
      <c r="A455" s="69"/>
      <c r="B455" s="70"/>
      <c r="C455" s="69"/>
      <c r="D455" s="70"/>
      <c r="E455" s="70"/>
      <c r="F455" s="69"/>
      <c r="G455" s="105"/>
    </row>
    <row r="456" spans="1:7" ht="14.95" customHeight="1" x14ac:dyDescent="0.25">
      <c r="A456" s="69"/>
      <c r="B456" s="70"/>
      <c r="C456" s="69"/>
      <c r="D456" s="70"/>
      <c r="E456" s="70"/>
      <c r="F456" s="69"/>
      <c r="G456" s="105"/>
    </row>
    <row r="457" spans="1:7" ht="14.95" customHeight="1" x14ac:dyDescent="0.25">
      <c r="A457" s="69"/>
      <c r="B457" s="70"/>
      <c r="C457" s="69"/>
      <c r="D457" s="70"/>
      <c r="E457" s="70"/>
      <c r="F457" s="69"/>
      <c r="G457" s="105"/>
    </row>
    <row r="458" spans="1:7" ht="14.95" customHeight="1" x14ac:dyDescent="0.25">
      <c r="A458" s="69"/>
      <c r="B458" s="70"/>
      <c r="C458" s="69"/>
      <c r="D458" s="70"/>
      <c r="E458" s="70"/>
      <c r="F458" s="69"/>
      <c r="G458" s="105"/>
    </row>
    <row r="459" spans="1:7" ht="14.95" customHeight="1" x14ac:dyDescent="0.25">
      <c r="A459" s="69"/>
      <c r="B459" s="70"/>
      <c r="C459" s="69"/>
      <c r="D459" s="70"/>
      <c r="E459" s="70"/>
      <c r="F459" s="69"/>
      <c r="G459" s="105"/>
    </row>
    <row r="460" spans="1:7" ht="14.95" customHeight="1" x14ac:dyDescent="0.25">
      <c r="A460" s="69"/>
      <c r="B460" s="70"/>
      <c r="C460" s="69"/>
      <c r="D460" s="70"/>
      <c r="E460" s="70"/>
      <c r="F460" s="69"/>
      <c r="G460" s="105"/>
    </row>
    <row r="461" spans="1:7" ht="14.95" customHeight="1" x14ac:dyDescent="0.25">
      <c r="A461" s="69"/>
      <c r="B461" s="70"/>
      <c r="C461" s="69"/>
      <c r="D461" s="70"/>
      <c r="E461" s="70"/>
      <c r="F461" s="69"/>
      <c r="G461" s="105"/>
    </row>
    <row r="462" spans="1:7" ht="14.95" customHeight="1" x14ac:dyDescent="0.25">
      <c r="A462" s="69"/>
      <c r="B462" s="70"/>
      <c r="C462" s="69"/>
      <c r="D462" s="70"/>
      <c r="E462" s="70"/>
      <c r="F462" s="69"/>
      <c r="G462" s="105"/>
    </row>
    <row r="463" spans="1:7" ht="14.95" customHeight="1" x14ac:dyDescent="0.25">
      <c r="A463" s="69"/>
      <c r="B463" s="70"/>
      <c r="C463" s="69"/>
      <c r="D463" s="70"/>
      <c r="E463" s="70"/>
      <c r="F463" s="69"/>
      <c r="G463" s="105"/>
    </row>
    <row r="464" spans="1:7" ht="14.95" customHeight="1" x14ac:dyDescent="0.25">
      <c r="A464" s="69"/>
      <c r="B464" s="70"/>
      <c r="C464" s="69"/>
      <c r="D464" s="70"/>
      <c r="E464" s="70"/>
      <c r="F464" s="69"/>
      <c r="G464" s="105"/>
    </row>
    <row r="465" spans="1:7" ht="14.95" customHeight="1" x14ac:dyDescent="0.25">
      <c r="A465" s="69"/>
      <c r="B465" s="70"/>
      <c r="C465" s="69"/>
      <c r="D465" s="70"/>
      <c r="E465" s="70"/>
      <c r="F465" s="69"/>
      <c r="G465" s="105"/>
    </row>
    <row r="466" spans="1:7" ht="14.95" customHeight="1" x14ac:dyDescent="0.25">
      <c r="A466" s="69"/>
      <c r="B466" s="70"/>
      <c r="C466" s="69"/>
      <c r="D466" s="70"/>
      <c r="E466" s="70"/>
      <c r="F466" s="69"/>
      <c r="G466" s="105"/>
    </row>
    <row r="467" spans="1:7" ht="14.95" customHeight="1" x14ac:dyDescent="0.25">
      <c r="A467" s="69"/>
      <c r="B467" s="70"/>
      <c r="C467" s="69"/>
      <c r="D467" s="70"/>
      <c r="E467" s="70"/>
      <c r="F467" s="69"/>
      <c r="G467" s="105"/>
    </row>
    <row r="468" spans="1:7" ht="14.95" customHeight="1" x14ac:dyDescent="0.25">
      <c r="A468" s="69"/>
      <c r="B468" s="70"/>
      <c r="C468" s="69"/>
      <c r="D468" s="70"/>
      <c r="E468" s="70"/>
      <c r="F468" s="69"/>
      <c r="G468" s="105"/>
    </row>
    <row r="469" spans="1:7" ht="14.95" customHeight="1" x14ac:dyDescent="0.25">
      <c r="A469" s="69"/>
      <c r="B469" s="70"/>
      <c r="C469" s="69"/>
      <c r="D469" s="70"/>
      <c r="E469" s="70"/>
      <c r="F469" s="69"/>
      <c r="G469" s="105"/>
    </row>
    <row r="470" spans="1:7" ht="14.95" customHeight="1" x14ac:dyDescent="0.25">
      <c r="A470" s="69"/>
      <c r="B470" s="70"/>
      <c r="C470" s="69"/>
      <c r="D470" s="70"/>
      <c r="E470" s="70"/>
      <c r="F470" s="69"/>
      <c r="G470" s="105"/>
    </row>
    <row r="471" spans="1:7" ht="14.95" customHeight="1" x14ac:dyDescent="0.25">
      <c r="A471" s="69"/>
      <c r="B471" s="70"/>
      <c r="C471" s="69"/>
      <c r="D471" s="70"/>
      <c r="E471" s="70"/>
      <c r="F471" s="69"/>
      <c r="G471" s="105"/>
    </row>
    <row r="472" spans="1:7" ht="14.95" customHeight="1" x14ac:dyDescent="0.25">
      <c r="A472" s="69"/>
      <c r="B472" s="70"/>
      <c r="C472" s="69"/>
      <c r="D472" s="70"/>
      <c r="E472" s="70"/>
      <c r="F472" s="69"/>
      <c r="G472" s="105"/>
    </row>
    <row r="473" spans="1:7" ht="14.95" customHeight="1" x14ac:dyDescent="0.25">
      <c r="A473" s="69"/>
      <c r="B473" s="70"/>
      <c r="C473" s="69"/>
      <c r="D473" s="70"/>
      <c r="E473" s="70"/>
      <c r="F473" s="69"/>
      <c r="G473" s="105"/>
    </row>
    <row r="474" spans="1:7" ht="14.95" customHeight="1" x14ac:dyDescent="0.25">
      <c r="A474" s="69"/>
      <c r="B474" s="70"/>
      <c r="C474" s="69"/>
      <c r="D474" s="70"/>
      <c r="E474" s="70"/>
      <c r="F474" s="69"/>
      <c r="G474" s="105"/>
    </row>
    <row r="475" spans="1:7" ht="14.95" customHeight="1" x14ac:dyDescent="0.25">
      <c r="A475" s="69"/>
      <c r="B475" s="70"/>
      <c r="C475" s="69"/>
      <c r="D475" s="70"/>
      <c r="E475" s="70"/>
      <c r="F475" s="69"/>
      <c r="G475" s="105"/>
    </row>
    <row r="476" spans="1:7" ht="14.95" customHeight="1" x14ac:dyDescent="0.25">
      <c r="A476" s="69"/>
      <c r="B476" s="70"/>
      <c r="C476" s="69"/>
      <c r="D476" s="70"/>
      <c r="E476" s="70"/>
      <c r="F476" s="69"/>
      <c r="G476" s="105"/>
    </row>
    <row r="477" spans="1:7" ht="14.95" customHeight="1" x14ac:dyDescent="0.25">
      <c r="A477" s="69"/>
      <c r="B477" s="70"/>
      <c r="C477" s="69"/>
      <c r="D477" s="70"/>
      <c r="E477" s="70"/>
      <c r="F477" s="69"/>
      <c r="G477" s="105"/>
    </row>
    <row r="478" spans="1:7" ht="14.95" customHeight="1" x14ac:dyDescent="0.25">
      <c r="A478" s="69"/>
      <c r="B478" s="70"/>
      <c r="C478" s="69"/>
      <c r="D478" s="70"/>
      <c r="E478" s="70"/>
      <c r="F478" s="69"/>
      <c r="G478" s="105"/>
    </row>
    <row r="479" spans="1:7" ht="14.95" customHeight="1" x14ac:dyDescent="0.25">
      <c r="A479" s="69"/>
      <c r="B479" s="70"/>
      <c r="C479" s="69"/>
      <c r="D479" s="70"/>
      <c r="E479" s="70"/>
      <c r="F479" s="69"/>
      <c r="G479" s="105"/>
    </row>
    <row r="480" spans="1:7" ht="14.95" customHeight="1" x14ac:dyDescent="0.25">
      <c r="A480" s="69"/>
      <c r="B480" s="70"/>
      <c r="C480" s="69"/>
      <c r="D480" s="70"/>
      <c r="E480" s="70"/>
      <c r="F480" s="69"/>
      <c r="G480" s="105"/>
    </row>
    <row r="481" spans="1:7" ht="14.95" customHeight="1" x14ac:dyDescent="0.25">
      <c r="A481" s="69"/>
      <c r="B481" s="70"/>
      <c r="C481" s="69"/>
      <c r="D481" s="70"/>
      <c r="E481" s="70"/>
      <c r="F481" s="69"/>
      <c r="G481" s="105"/>
    </row>
    <row r="482" spans="1:7" ht="14.95" customHeight="1" x14ac:dyDescent="0.25">
      <c r="A482" s="69"/>
      <c r="B482" s="70"/>
      <c r="C482" s="69"/>
      <c r="D482" s="70"/>
      <c r="E482" s="70"/>
      <c r="F482" s="69"/>
      <c r="G482" s="105"/>
    </row>
    <row r="483" spans="1:7" ht="14.95" customHeight="1" x14ac:dyDescent="0.25">
      <c r="A483" s="69"/>
      <c r="B483" s="70"/>
      <c r="C483" s="69"/>
      <c r="D483" s="70"/>
      <c r="E483" s="70"/>
      <c r="F483" s="69"/>
      <c r="G483" s="105"/>
    </row>
    <row r="484" spans="1:7" ht="14.95" customHeight="1" x14ac:dyDescent="0.25">
      <c r="A484" s="69"/>
      <c r="B484" s="70"/>
      <c r="C484" s="69"/>
      <c r="D484" s="70"/>
      <c r="E484" s="70"/>
      <c r="F484" s="69"/>
      <c r="G484" s="105"/>
    </row>
    <row r="485" spans="1:7" ht="14.95" customHeight="1" x14ac:dyDescent="0.25">
      <c r="A485" s="69"/>
      <c r="B485" s="70"/>
      <c r="C485" s="69"/>
      <c r="D485" s="70"/>
      <c r="E485" s="70"/>
      <c r="F485" s="69"/>
      <c r="G485" s="105"/>
    </row>
    <row r="486" spans="1:7" ht="14.95" customHeight="1" x14ac:dyDescent="0.25">
      <c r="A486" s="69"/>
      <c r="B486" s="70"/>
      <c r="C486" s="69"/>
      <c r="D486" s="70"/>
      <c r="E486" s="70"/>
      <c r="F486" s="69"/>
      <c r="G486" s="105"/>
    </row>
    <row r="487" spans="1:7" ht="14.95" customHeight="1" x14ac:dyDescent="0.25">
      <c r="A487" s="69"/>
      <c r="B487" s="70"/>
      <c r="C487" s="69"/>
      <c r="D487" s="70"/>
      <c r="E487" s="70"/>
      <c r="F487" s="69"/>
      <c r="G487" s="105"/>
    </row>
    <row r="488" spans="1:7" ht="14.95" customHeight="1" x14ac:dyDescent="0.25">
      <c r="A488" s="69"/>
      <c r="B488" s="70"/>
      <c r="C488" s="69"/>
      <c r="D488" s="70"/>
      <c r="E488" s="70"/>
      <c r="F488" s="69"/>
      <c r="G488" s="105"/>
    </row>
    <row r="489" spans="1:7" ht="14.95" customHeight="1" x14ac:dyDescent="0.25">
      <c r="A489" s="69"/>
      <c r="B489" s="70"/>
      <c r="C489" s="69"/>
      <c r="D489" s="70"/>
      <c r="E489" s="70"/>
      <c r="F489" s="69"/>
      <c r="G489" s="105"/>
    </row>
    <row r="490" spans="1:7" ht="14.95" customHeight="1" x14ac:dyDescent="0.25">
      <c r="A490" s="69"/>
      <c r="B490" s="70"/>
      <c r="C490" s="69"/>
      <c r="D490" s="70"/>
      <c r="E490" s="70"/>
      <c r="F490" s="69"/>
      <c r="G490" s="105"/>
    </row>
    <row r="491" spans="1:7" ht="14.95" customHeight="1" x14ac:dyDescent="0.25">
      <c r="A491" s="69"/>
      <c r="B491" s="70"/>
      <c r="C491" s="69"/>
      <c r="D491" s="70"/>
      <c r="E491" s="70"/>
      <c r="F491" s="69"/>
      <c r="G491" s="105"/>
    </row>
    <row r="492" spans="1:7" ht="14.95" customHeight="1" x14ac:dyDescent="0.25">
      <c r="A492" s="69"/>
      <c r="B492" s="70"/>
      <c r="C492" s="69"/>
      <c r="D492" s="70"/>
      <c r="E492" s="70"/>
      <c r="F492" s="69"/>
      <c r="G492" s="105"/>
    </row>
    <row r="493" spans="1:7" ht="14.95" customHeight="1" x14ac:dyDescent="0.25">
      <c r="A493" s="69"/>
      <c r="B493" s="70"/>
      <c r="C493" s="69"/>
      <c r="D493" s="70"/>
      <c r="E493" s="70"/>
      <c r="F493" s="69"/>
      <c r="G493" s="105"/>
    </row>
    <row r="494" spans="1:7" ht="14.95" customHeight="1" x14ac:dyDescent="0.25">
      <c r="A494" s="69"/>
      <c r="B494" s="70"/>
      <c r="C494" s="69"/>
      <c r="D494" s="70"/>
      <c r="E494" s="70"/>
      <c r="F494" s="69"/>
      <c r="G494" s="105"/>
    </row>
    <row r="495" spans="1:7" ht="14.95" customHeight="1" x14ac:dyDescent="0.25">
      <c r="A495" s="69"/>
      <c r="B495" s="70"/>
      <c r="C495" s="69"/>
      <c r="D495" s="70"/>
      <c r="E495" s="70"/>
      <c r="F495" s="69"/>
      <c r="G495" s="105"/>
    </row>
    <row r="496" spans="1:7" ht="14.95" customHeight="1" x14ac:dyDescent="0.25">
      <c r="A496" s="69"/>
      <c r="B496" s="70"/>
      <c r="C496" s="69"/>
      <c r="D496" s="70"/>
      <c r="E496" s="70"/>
      <c r="F496" s="69"/>
      <c r="G496" s="105"/>
    </row>
    <row r="497" spans="1:7" ht="14.95" customHeight="1" x14ac:dyDescent="0.25">
      <c r="A497" s="69"/>
      <c r="B497" s="70"/>
      <c r="C497" s="69"/>
      <c r="D497" s="70"/>
      <c r="E497" s="70"/>
      <c r="F497" s="69"/>
      <c r="G497" s="105"/>
    </row>
    <row r="498" spans="1:7" ht="14.95" customHeight="1" x14ac:dyDescent="0.25">
      <c r="A498" s="69"/>
      <c r="B498" s="70"/>
      <c r="C498" s="69"/>
      <c r="D498" s="70"/>
      <c r="E498" s="70"/>
      <c r="F498" s="69"/>
      <c r="G498" s="105"/>
    </row>
    <row r="499" spans="1:7" ht="14.95" customHeight="1" x14ac:dyDescent="0.25">
      <c r="A499" s="69"/>
      <c r="B499" s="70"/>
      <c r="C499" s="69"/>
      <c r="D499" s="70"/>
      <c r="E499" s="70"/>
      <c r="F499" s="69"/>
      <c r="G499" s="105"/>
    </row>
    <row r="500" spans="1:7" ht="14.95" customHeight="1" x14ac:dyDescent="0.25">
      <c r="A500" s="69"/>
      <c r="B500" s="70"/>
      <c r="C500" s="69"/>
      <c r="D500" s="70"/>
      <c r="E500" s="70"/>
      <c r="F500" s="69"/>
      <c r="G500" s="105"/>
    </row>
    <row r="501" spans="1:7" ht="14.95" customHeight="1" x14ac:dyDescent="0.25">
      <c r="A501" s="69"/>
      <c r="B501" s="70"/>
      <c r="C501" s="69"/>
      <c r="D501" s="70"/>
      <c r="E501" s="70"/>
      <c r="F501" s="69"/>
      <c r="G501" s="105"/>
    </row>
    <row r="502" spans="1:7" ht="14.95" customHeight="1" x14ac:dyDescent="0.25">
      <c r="A502" s="69"/>
      <c r="B502" s="70"/>
      <c r="C502" s="69"/>
      <c r="D502" s="70"/>
      <c r="E502" s="70"/>
      <c r="F502" s="69"/>
      <c r="G502" s="105"/>
    </row>
    <row r="503" spans="1:7" ht="14.95" customHeight="1" x14ac:dyDescent="0.25">
      <c r="A503" s="69"/>
      <c r="B503" s="70"/>
      <c r="C503" s="69"/>
      <c r="D503" s="70"/>
      <c r="E503" s="70"/>
      <c r="F503" s="69"/>
      <c r="G503" s="105"/>
    </row>
    <row r="504" spans="1:7" ht="14.95" customHeight="1" x14ac:dyDescent="0.25">
      <c r="A504" s="69"/>
      <c r="B504" s="70"/>
      <c r="C504" s="69"/>
      <c r="D504" s="70"/>
      <c r="E504" s="70"/>
      <c r="F504" s="69"/>
      <c r="G504" s="105"/>
    </row>
    <row r="505" spans="1:7" ht="14.95" customHeight="1" x14ac:dyDescent="0.25">
      <c r="A505" s="69"/>
      <c r="B505" s="70"/>
      <c r="C505" s="69"/>
      <c r="D505" s="70"/>
      <c r="E505" s="70"/>
      <c r="F505" s="69"/>
      <c r="G505" s="105"/>
    </row>
    <row r="506" spans="1:7" ht="14.95" customHeight="1" x14ac:dyDescent="0.25">
      <c r="A506" s="69"/>
      <c r="B506" s="70"/>
      <c r="C506" s="69"/>
      <c r="D506" s="70"/>
      <c r="E506" s="70"/>
      <c r="F506" s="69"/>
      <c r="G506" s="105"/>
    </row>
    <row r="507" spans="1:7" ht="14.95" customHeight="1" x14ac:dyDescent="0.25">
      <c r="A507" s="69"/>
      <c r="B507" s="70"/>
      <c r="C507" s="69"/>
      <c r="D507" s="70"/>
      <c r="E507" s="70"/>
      <c r="F507" s="69"/>
      <c r="G507" s="105"/>
    </row>
    <row r="508" spans="1:7" ht="14.95" customHeight="1" x14ac:dyDescent="0.25">
      <c r="A508" s="69"/>
      <c r="B508" s="70"/>
      <c r="C508" s="69"/>
      <c r="D508" s="70"/>
      <c r="E508" s="70"/>
      <c r="F508" s="69"/>
      <c r="G508" s="105"/>
    </row>
    <row r="509" spans="1:7" ht="14.95" customHeight="1" x14ac:dyDescent="0.25">
      <c r="A509" s="69"/>
      <c r="B509" s="70"/>
      <c r="C509" s="69"/>
      <c r="D509" s="70"/>
      <c r="E509" s="70"/>
      <c r="F509" s="69"/>
      <c r="G509" s="105"/>
    </row>
    <row r="510" spans="1:7" ht="14.95" customHeight="1" x14ac:dyDescent="0.25">
      <c r="A510" s="69"/>
      <c r="B510" s="70"/>
      <c r="C510" s="69"/>
      <c r="D510" s="70"/>
      <c r="E510" s="70"/>
      <c r="F510" s="69"/>
      <c r="G510" s="105"/>
    </row>
    <row r="511" spans="1:7" ht="14.95" customHeight="1" x14ac:dyDescent="0.25">
      <c r="A511" s="69"/>
      <c r="B511" s="70"/>
      <c r="C511" s="69"/>
      <c r="D511" s="70"/>
      <c r="E511" s="70"/>
      <c r="F511" s="69"/>
      <c r="G511" s="105"/>
    </row>
    <row r="512" spans="1:7" ht="14.95" customHeight="1" x14ac:dyDescent="0.25">
      <c r="A512" s="69"/>
      <c r="B512" s="70"/>
      <c r="C512" s="69"/>
      <c r="D512" s="70"/>
      <c r="E512" s="70"/>
      <c r="F512" s="69"/>
      <c r="G512" s="105"/>
    </row>
    <row r="513" spans="1:7" ht="14.95" customHeight="1" x14ac:dyDescent="0.25">
      <c r="A513" s="69"/>
      <c r="B513" s="70"/>
      <c r="C513" s="69"/>
      <c r="D513" s="70"/>
      <c r="E513" s="70"/>
      <c r="F513" s="69"/>
      <c r="G513" s="105"/>
    </row>
    <row r="514" spans="1:7" ht="14.95" customHeight="1" x14ac:dyDescent="0.25">
      <c r="A514" s="69"/>
      <c r="B514" s="70"/>
      <c r="C514" s="69"/>
      <c r="D514" s="70"/>
      <c r="E514" s="70"/>
      <c r="F514" s="69"/>
      <c r="G514" s="105"/>
    </row>
    <row r="515" spans="1:7" ht="14.95" customHeight="1" x14ac:dyDescent="0.25">
      <c r="A515" s="69"/>
      <c r="B515" s="70"/>
      <c r="C515" s="69"/>
      <c r="D515" s="70"/>
      <c r="E515" s="70"/>
      <c r="F515" s="69"/>
      <c r="G515" s="105"/>
    </row>
    <row r="516" spans="1:7" ht="14.95" customHeight="1" x14ac:dyDescent="0.25">
      <c r="A516" s="69"/>
      <c r="B516" s="70"/>
      <c r="C516" s="69"/>
      <c r="D516" s="70"/>
      <c r="E516" s="70"/>
      <c r="F516" s="69"/>
      <c r="G516" s="105"/>
    </row>
    <row r="517" spans="1:7" ht="14.95" customHeight="1" x14ac:dyDescent="0.25">
      <c r="A517" s="69"/>
      <c r="B517" s="70"/>
      <c r="C517" s="69"/>
      <c r="D517" s="70"/>
      <c r="E517" s="70"/>
      <c r="F517" s="69"/>
      <c r="G517" s="105"/>
    </row>
    <row r="518" spans="1:7" ht="14.95" customHeight="1" x14ac:dyDescent="0.25">
      <c r="A518" s="69"/>
      <c r="B518" s="70"/>
      <c r="C518" s="69"/>
      <c r="D518" s="70"/>
      <c r="E518" s="70"/>
      <c r="F518" s="69"/>
      <c r="G518" s="105"/>
    </row>
    <row r="519" spans="1:7" ht="14.95" customHeight="1" x14ac:dyDescent="0.25">
      <c r="A519" s="69"/>
      <c r="B519" s="70"/>
      <c r="C519" s="69"/>
      <c r="D519" s="70"/>
      <c r="E519" s="70"/>
      <c r="F519" s="69"/>
      <c r="G519" s="105"/>
    </row>
    <row r="520" spans="1:7" ht="14.95" customHeight="1" x14ac:dyDescent="0.25">
      <c r="A520" s="69"/>
      <c r="B520" s="70"/>
      <c r="C520" s="69"/>
      <c r="D520" s="70"/>
      <c r="E520" s="70"/>
      <c r="F520" s="69"/>
      <c r="G520" s="105"/>
    </row>
    <row r="521" spans="1:7" ht="14.95" customHeight="1" x14ac:dyDescent="0.25">
      <c r="A521" s="69"/>
      <c r="B521" s="70"/>
      <c r="C521" s="69"/>
      <c r="D521" s="70"/>
      <c r="E521" s="70"/>
      <c r="F521" s="69"/>
      <c r="G521" s="105"/>
    </row>
    <row r="522" spans="1:7" ht="14.95" customHeight="1" x14ac:dyDescent="0.25">
      <c r="A522" s="69"/>
      <c r="B522" s="70"/>
      <c r="C522" s="69"/>
      <c r="D522" s="70"/>
      <c r="E522" s="70"/>
      <c r="F522" s="69"/>
      <c r="G522" s="105"/>
    </row>
    <row r="523" spans="1:7" ht="14.95" customHeight="1" x14ac:dyDescent="0.25">
      <c r="A523" s="69"/>
      <c r="B523" s="70"/>
      <c r="C523" s="69"/>
      <c r="D523" s="70"/>
      <c r="E523" s="70"/>
      <c r="F523" s="69"/>
      <c r="G523" s="105"/>
    </row>
    <row r="524" spans="1:7" ht="14.95" customHeight="1" x14ac:dyDescent="0.25">
      <c r="A524" s="69"/>
      <c r="B524" s="70"/>
      <c r="C524" s="69"/>
      <c r="D524" s="70"/>
      <c r="E524" s="70"/>
      <c r="F524" s="69"/>
      <c r="G524" s="105"/>
    </row>
    <row r="525" spans="1:7" ht="14.95" customHeight="1" x14ac:dyDescent="0.25">
      <c r="A525" s="69"/>
      <c r="B525" s="70"/>
      <c r="C525" s="69"/>
      <c r="D525" s="70"/>
      <c r="E525" s="70"/>
      <c r="F525" s="69"/>
      <c r="G525" s="105"/>
    </row>
    <row r="526" spans="1:7" ht="14.95" customHeight="1" x14ac:dyDescent="0.25">
      <c r="A526" s="69"/>
      <c r="B526" s="70"/>
      <c r="C526" s="69"/>
      <c r="D526" s="70"/>
      <c r="E526" s="70"/>
      <c r="F526" s="69"/>
      <c r="G526" s="105"/>
    </row>
    <row r="527" spans="1:7" ht="14.95" customHeight="1" x14ac:dyDescent="0.25">
      <c r="A527" s="69"/>
      <c r="B527" s="70"/>
      <c r="C527" s="69"/>
      <c r="D527" s="70"/>
      <c r="E527" s="70"/>
      <c r="F527" s="69"/>
      <c r="G527" s="105"/>
    </row>
    <row r="528" spans="1:7" ht="14.95" customHeight="1" x14ac:dyDescent="0.25">
      <c r="A528" s="69"/>
      <c r="B528" s="70"/>
      <c r="C528" s="69"/>
      <c r="D528" s="70"/>
      <c r="E528" s="70"/>
      <c r="F528" s="69"/>
      <c r="G528" s="105"/>
    </row>
    <row r="529" spans="1:7" ht="14.95" customHeight="1" x14ac:dyDescent="0.25">
      <c r="A529" s="69"/>
      <c r="B529" s="70"/>
      <c r="C529" s="69"/>
      <c r="D529" s="70"/>
      <c r="E529" s="70"/>
      <c r="F529" s="69"/>
      <c r="G529" s="105"/>
    </row>
    <row r="530" spans="1:7" ht="14.95" customHeight="1" x14ac:dyDescent="0.25">
      <c r="A530" s="69"/>
      <c r="B530" s="70"/>
      <c r="C530" s="69"/>
      <c r="D530" s="70"/>
      <c r="E530" s="70"/>
      <c r="F530" s="69"/>
      <c r="G530" s="105"/>
    </row>
    <row r="531" spans="1:7" ht="14.95" customHeight="1" x14ac:dyDescent="0.25">
      <c r="A531" s="69"/>
      <c r="B531" s="70"/>
      <c r="C531" s="69"/>
      <c r="D531" s="70"/>
      <c r="E531" s="70"/>
      <c r="F531" s="69"/>
      <c r="G531" s="105"/>
    </row>
    <row r="532" spans="1:7" ht="14.95" customHeight="1" x14ac:dyDescent="0.25">
      <c r="A532" s="69"/>
      <c r="B532" s="70"/>
      <c r="C532" s="69"/>
      <c r="D532" s="70"/>
      <c r="E532" s="70"/>
      <c r="F532" s="69"/>
      <c r="G532" s="105"/>
    </row>
    <row r="533" spans="1:7" ht="14.95" customHeight="1" x14ac:dyDescent="0.25">
      <c r="A533" s="69"/>
      <c r="B533" s="70"/>
      <c r="C533" s="69"/>
      <c r="D533" s="70"/>
      <c r="E533" s="70"/>
      <c r="F533" s="69"/>
      <c r="G533" s="105"/>
    </row>
    <row r="534" spans="1:7" ht="14.95" customHeight="1" x14ac:dyDescent="0.25">
      <c r="A534" s="69"/>
      <c r="B534" s="70"/>
      <c r="C534" s="69"/>
      <c r="D534" s="70"/>
      <c r="E534" s="70"/>
      <c r="F534" s="69"/>
      <c r="G534" s="105"/>
    </row>
    <row r="535" spans="1:7" ht="14.95" customHeight="1" x14ac:dyDescent="0.25">
      <c r="A535" s="69"/>
      <c r="B535" s="70"/>
      <c r="C535" s="69"/>
      <c r="D535" s="70"/>
      <c r="E535" s="70"/>
      <c r="F535" s="69"/>
      <c r="G535" s="105"/>
    </row>
    <row r="536" spans="1:7" ht="14.95" customHeight="1" x14ac:dyDescent="0.25">
      <c r="A536" s="69"/>
      <c r="B536" s="70"/>
      <c r="C536" s="69"/>
      <c r="D536" s="70"/>
      <c r="E536" s="70"/>
      <c r="F536" s="69"/>
      <c r="G536" s="105"/>
    </row>
    <row r="537" spans="1:7" ht="14.95" customHeight="1" x14ac:dyDescent="0.25">
      <c r="A537" s="69"/>
      <c r="B537" s="70"/>
      <c r="C537" s="69"/>
      <c r="D537" s="70"/>
      <c r="E537" s="70"/>
      <c r="F537" s="69"/>
      <c r="G537" s="105"/>
    </row>
    <row r="538" spans="1:7" ht="14.95" customHeight="1" x14ac:dyDescent="0.25">
      <c r="A538" s="69"/>
      <c r="B538" s="70"/>
      <c r="C538" s="69"/>
      <c r="D538" s="70"/>
      <c r="E538" s="70"/>
      <c r="F538" s="69"/>
      <c r="G538" s="105"/>
    </row>
    <row r="539" spans="1:7" ht="14.95" customHeight="1" x14ac:dyDescent="0.25">
      <c r="A539" s="69"/>
      <c r="B539" s="70"/>
      <c r="C539" s="69"/>
      <c r="D539" s="70"/>
      <c r="E539" s="70"/>
      <c r="F539" s="69"/>
      <c r="G539" s="105"/>
    </row>
    <row r="540" spans="1:7" ht="14.95" customHeight="1" x14ac:dyDescent="0.25">
      <c r="A540" s="69"/>
      <c r="B540" s="70"/>
      <c r="C540" s="69"/>
      <c r="D540" s="70"/>
      <c r="E540" s="70"/>
      <c r="F540" s="69"/>
      <c r="G540" s="105"/>
    </row>
    <row r="541" spans="1:7" ht="14.95" customHeight="1" x14ac:dyDescent="0.25">
      <c r="A541" s="69"/>
      <c r="B541" s="70"/>
      <c r="C541" s="69"/>
      <c r="D541" s="70"/>
      <c r="E541" s="70"/>
      <c r="F541" s="69"/>
      <c r="G541" s="105"/>
    </row>
    <row r="542" spans="1:7" ht="14.95" customHeight="1" x14ac:dyDescent="0.25">
      <c r="A542" s="69"/>
      <c r="B542" s="70"/>
      <c r="C542" s="69"/>
      <c r="D542" s="70"/>
      <c r="E542" s="70"/>
      <c r="F542" s="69"/>
      <c r="G542" s="105"/>
    </row>
    <row r="543" spans="1:7" ht="14.95" customHeight="1" x14ac:dyDescent="0.25">
      <c r="A543" s="69"/>
      <c r="B543" s="70"/>
      <c r="C543" s="69"/>
      <c r="D543" s="70"/>
      <c r="E543" s="70"/>
      <c r="F543" s="69"/>
      <c r="G543" s="105"/>
    </row>
    <row r="544" spans="1:7" ht="14.95" customHeight="1" x14ac:dyDescent="0.25">
      <c r="A544" s="69"/>
      <c r="B544" s="70"/>
      <c r="C544" s="69"/>
      <c r="D544" s="70"/>
      <c r="E544" s="70"/>
      <c r="F544" s="69"/>
      <c r="G544" s="105"/>
    </row>
    <row r="545" spans="1:7" ht="14.95" customHeight="1" x14ac:dyDescent="0.25">
      <c r="A545" s="69"/>
      <c r="B545" s="70"/>
      <c r="C545" s="69"/>
      <c r="D545" s="70"/>
      <c r="E545" s="70"/>
      <c r="F545" s="69"/>
      <c r="G545" s="105"/>
    </row>
    <row r="546" spans="1:7" ht="14.95" customHeight="1" x14ac:dyDescent="0.25">
      <c r="A546" s="69"/>
      <c r="B546" s="70"/>
      <c r="C546" s="69"/>
      <c r="D546" s="70"/>
      <c r="E546" s="70"/>
      <c r="F546" s="69"/>
      <c r="G546" s="105"/>
    </row>
    <row r="547" spans="1:7" ht="14.95" customHeight="1" x14ac:dyDescent="0.25">
      <c r="A547" s="69"/>
      <c r="B547" s="70"/>
      <c r="C547" s="69"/>
      <c r="D547" s="70"/>
      <c r="E547" s="70"/>
      <c r="F547" s="69"/>
      <c r="G547" s="105"/>
    </row>
    <row r="548" spans="1:7" ht="14.95" customHeight="1" x14ac:dyDescent="0.25">
      <c r="A548" s="69"/>
      <c r="B548" s="70"/>
      <c r="C548" s="69"/>
      <c r="D548" s="70"/>
      <c r="E548" s="70"/>
      <c r="F548" s="69"/>
      <c r="G548" s="105"/>
    </row>
    <row r="549" spans="1:7" ht="14.95" customHeight="1" x14ac:dyDescent="0.25">
      <c r="A549" s="69"/>
      <c r="B549" s="70"/>
      <c r="C549" s="69"/>
      <c r="D549" s="70"/>
      <c r="E549" s="70"/>
      <c r="F549" s="69"/>
      <c r="G549" s="105"/>
    </row>
    <row r="550" spans="1:7" ht="14.95" customHeight="1" x14ac:dyDescent="0.25">
      <c r="A550" s="69"/>
      <c r="B550" s="70"/>
      <c r="C550" s="69"/>
      <c r="D550" s="70"/>
      <c r="E550" s="70"/>
      <c r="F550" s="69"/>
      <c r="G550" s="105"/>
    </row>
    <row r="551" spans="1:7" ht="14.95" customHeight="1" x14ac:dyDescent="0.25">
      <c r="A551" s="69"/>
      <c r="B551" s="70"/>
      <c r="C551" s="69"/>
      <c r="D551" s="70"/>
      <c r="E551" s="70"/>
      <c r="F551" s="69"/>
      <c r="G551" s="105"/>
    </row>
    <row r="552" spans="1:7" ht="14.95" customHeight="1" x14ac:dyDescent="0.25">
      <c r="A552" s="69"/>
      <c r="B552" s="70"/>
      <c r="C552" s="69"/>
      <c r="D552" s="70"/>
      <c r="E552" s="70"/>
      <c r="F552" s="69"/>
      <c r="G552" s="105"/>
    </row>
    <row r="553" spans="1:7" ht="14.95" customHeight="1" x14ac:dyDescent="0.25">
      <c r="A553" s="69"/>
      <c r="B553" s="70"/>
      <c r="C553" s="69"/>
      <c r="D553" s="70"/>
      <c r="E553" s="70"/>
      <c r="F553" s="69"/>
      <c r="G553" s="105"/>
    </row>
    <row r="554" spans="1:7" ht="14.95" customHeight="1" x14ac:dyDescent="0.25">
      <c r="A554" s="69"/>
      <c r="B554" s="70"/>
      <c r="C554" s="69"/>
      <c r="D554" s="70"/>
      <c r="E554" s="70"/>
      <c r="F554" s="69"/>
      <c r="G554" s="105"/>
    </row>
    <row r="555" spans="1:7" ht="14.95" customHeight="1" x14ac:dyDescent="0.25">
      <c r="A555" s="69"/>
      <c r="B555" s="70"/>
      <c r="C555" s="69"/>
      <c r="D555" s="70"/>
      <c r="E555" s="70"/>
      <c r="F555" s="69"/>
      <c r="G555" s="105"/>
    </row>
    <row r="556" spans="1:7" ht="14.95" customHeight="1" x14ac:dyDescent="0.25">
      <c r="A556" s="69"/>
      <c r="B556" s="70"/>
      <c r="C556" s="69"/>
      <c r="D556" s="70"/>
      <c r="E556" s="70"/>
      <c r="F556" s="69"/>
      <c r="G556" s="105"/>
    </row>
    <row r="557" spans="1:7" ht="14.95" customHeight="1" x14ac:dyDescent="0.25">
      <c r="A557" s="69"/>
      <c r="B557" s="70"/>
      <c r="C557" s="69"/>
      <c r="D557" s="70"/>
      <c r="E557" s="70"/>
      <c r="F557" s="69"/>
      <c r="G557" s="105"/>
    </row>
    <row r="558" spans="1:7" ht="14.95" customHeight="1" x14ac:dyDescent="0.25">
      <c r="A558" s="69"/>
      <c r="B558" s="70"/>
      <c r="C558" s="69"/>
      <c r="D558" s="70"/>
      <c r="E558" s="70"/>
      <c r="F558" s="69"/>
      <c r="G558" s="105"/>
    </row>
    <row r="559" spans="1:7" ht="14.95" customHeight="1" x14ac:dyDescent="0.25">
      <c r="A559" s="69"/>
      <c r="B559" s="70"/>
      <c r="C559" s="69"/>
      <c r="D559" s="70"/>
      <c r="E559" s="70"/>
      <c r="F559" s="69"/>
      <c r="G559" s="105"/>
    </row>
    <row r="560" spans="1:7" ht="14.95" customHeight="1" x14ac:dyDescent="0.25">
      <c r="A560" s="69"/>
      <c r="B560" s="70"/>
      <c r="C560" s="69"/>
      <c r="D560" s="70"/>
      <c r="E560" s="70"/>
      <c r="F560" s="69"/>
      <c r="G560" s="105"/>
    </row>
    <row r="561" spans="1:7" ht="14.95" customHeight="1" x14ac:dyDescent="0.25">
      <c r="A561" s="69"/>
      <c r="B561" s="70"/>
      <c r="C561" s="69"/>
      <c r="D561" s="70"/>
      <c r="E561" s="70"/>
      <c r="F561" s="69"/>
      <c r="G561" s="105"/>
    </row>
    <row r="562" spans="1:7" ht="14.95" customHeight="1" x14ac:dyDescent="0.25">
      <c r="A562" s="69"/>
      <c r="B562" s="70"/>
      <c r="C562" s="69"/>
      <c r="D562" s="70"/>
      <c r="E562" s="70"/>
      <c r="F562" s="69"/>
      <c r="G562" s="105"/>
    </row>
    <row r="563" spans="1:7" ht="14.95" customHeight="1" x14ac:dyDescent="0.25">
      <c r="A563" s="69"/>
      <c r="B563" s="70"/>
      <c r="C563" s="69"/>
      <c r="D563" s="70"/>
      <c r="E563" s="70"/>
      <c r="F563" s="69"/>
      <c r="G563" s="105"/>
    </row>
    <row r="564" spans="1:7" ht="14.95" customHeight="1" x14ac:dyDescent="0.25">
      <c r="A564" s="69"/>
      <c r="B564" s="70"/>
      <c r="C564" s="69"/>
      <c r="D564" s="70"/>
      <c r="E564" s="70"/>
      <c r="F564" s="69"/>
      <c r="G564" s="105"/>
    </row>
    <row r="565" spans="1:7" ht="14.95" customHeight="1" x14ac:dyDescent="0.25">
      <c r="A565" s="69"/>
      <c r="B565" s="70"/>
      <c r="C565" s="69"/>
      <c r="D565" s="70"/>
      <c r="E565" s="70"/>
      <c r="F565" s="69"/>
      <c r="G565" s="105"/>
    </row>
    <row r="566" spans="1:7" ht="14.95" customHeight="1" x14ac:dyDescent="0.25">
      <c r="A566" s="69"/>
      <c r="B566" s="70"/>
      <c r="C566" s="69"/>
      <c r="D566" s="70"/>
      <c r="E566" s="70"/>
      <c r="F566" s="69"/>
      <c r="G566" s="105"/>
    </row>
    <row r="567" spans="1:7" ht="14.95" customHeight="1" x14ac:dyDescent="0.25">
      <c r="A567" s="69"/>
      <c r="B567" s="70"/>
      <c r="C567" s="69"/>
      <c r="D567" s="70"/>
      <c r="E567" s="70"/>
      <c r="F567" s="69"/>
      <c r="G567" s="105"/>
    </row>
    <row r="568" spans="1:7" ht="14.95" customHeight="1" x14ac:dyDescent="0.25">
      <c r="A568" s="69"/>
      <c r="B568" s="70"/>
      <c r="C568" s="69"/>
      <c r="D568" s="70"/>
      <c r="E568" s="70"/>
      <c r="F568" s="69"/>
      <c r="G568" s="105"/>
    </row>
    <row r="569" spans="1:7" ht="14.95" customHeight="1" x14ac:dyDescent="0.25">
      <c r="A569" s="69"/>
      <c r="B569" s="70"/>
      <c r="C569" s="69"/>
      <c r="D569" s="70"/>
      <c r="E569" s="70"/>
      <c r="F569" s="69"/>
      <c r="G569" s="105"/>
    </row>
    <row r="570" spans="1:7" ht="14.95" customHeight="1" x14ac:dyDescent="0.25">
      <c r="A570" s="69"/>
      <c r="B570" s="70"/>
      <c r="C570" s="69"/>
      <c r="D570" s="70"/>
      <c r="E570" s="70"/>
      <c r="F570" s="69"/>
      <c r="G570" s="105"/>
    </row>
    <row r="571" spans="1:7" ht="14.95" customHeight="1" x14ac:dyDescent="0.25">
      <c r="A571" s="69"/>
      <c r="B571" s="70"/>
      <c r="C571" s="69"/>
      <c r="D571" s="70"/>
      <c r="E571" s="70"/>
      <c r="F571" s="69"/>
      <c r="G571" s="105"/>
    </row>
    <row r="572" spans="1:7" ht="14.95" customHeight="1" x14ac:dyDescent="0.25">
      <c r="A572" s="69"/>
      <c r="B572" s="70"/>
      <c r="C572" s="69"/>
      <c r="D572" s="70"/>
      <c r="E572" s="70"/>
      <c r="F572" s="69"/>
      <c r="G572" s="105"/>
    </row>
    <row r="573" spans="1:7" ht="14.95" customHeight="1" x14ac:dyDescent="0.25">
      <c r="A573" s="69"/>
      <c r="B573" s="70"/>
      <c r="C573" s="69"/>
      <c r="D573" s="70"/>
      <c r="E573" s="70"/>
      <c r="F573" s="69"/>
      <c r="G573" s="105"/>
    </row>
    <row r="574" spans="1:7" ht="14.95" customHeight="1" x14ac:dyDescent="0.25">
      <c r="A574" s="69"/>
      <c r="B574" s="70"/>
      <c r="C574" s="69"/>
      <c r="D574" s="70"/>
      <c r="E574" s="70"/>
      <c r="F574" s="69"/>
      <c r="G574" s="105"/>
    </row>
    <row r="575" spans="1:7" ht="14.95" customHeight="1" x14ac:dyDescent="0.25">
      <c r="A575" s="69"/>
      <c r="B575" s="70"/>
      <c r="C575" s="69"/>
      <c r="D575" s="70"/>
      <c r="E575" s="70"/>
      <c r="F575" s="69"/>
      <c r="G575" s="105"/>
    </row>
    <row r="576" spans="1:7" ht="14.95" customHeight="1" x14ac:dyDescent="0.25">
      <c r="A576" s="69"/>
      <c r="B576" s="70"/>
      <c r="C576" s="69"/>
      <c r="D576" s="70"/>
      <c r="E576" s="70"/>
      <c r="F576" s="69"/>
      <c r="G576" s="105"/>
    </row>
    <row r="577" spans="1:7" ht="14.95" customHeight="1" x14ac:dyDescent="0.25">
      <c r="A577" s="69"/>
      <c r="B577" s="70"/>
      <c r="C577" s="69"/>
      <c r="D577" s="70"/>
      <c r="E577" s="70"/>
      <c r="F577" s="69"/>
      <c r="G577" s="105"/>
    </row>
    <row r="578" spans="1:7" ht="14.95" customHeight="1" x14ac:dyDescent="0.25">
      <c r="A578" s="69"/>
      <c r="B578" s="70"/>
      <c r="C578" s="69"/>
      <c r="D578" s="70"/>
      <c r="E578" s="70"/>
      <c r="F578" s="69"/>
      <c r="G578" s="105"/>
    </row>
    <row r="579" spans="1:7" ht="14.95" customHeight="1" x14ac:dyDescent="0.25">
      <c r="A579" s="69"/>
      <c r="B579" s="70"/>
      <c r="C579" s="69"/>
      <c r="D579" s="70"/>
      <c r="E579" s="70"/>
      <c r="F579" s="69"/>
      <c r="G579" s="105"/>
    </row>
    <row r="580" spans="1:7" ht="14.95" customHeight="1" x14ac:dyDescent="0.25">
      <c r="A580" s="69"/>
      <c r="B580" s="70"/>
      <c r="C580" s="69"/>
      <c r="D580" s="70"/>
      <c r="E580" s="70"/>
      <c r="F580" s="69"/>
      <c r="G580" s="105"/>
    </row>
    <row r="581" spans="1:7" ht="14.95" customHeight="1" x14ac:dyDescent="0.25">
      <c r="A581" s="69"/>
      <c r="B581" s="70"/>
      <c r="C581" s="69"/>
      <c r="D581" s="70"/>
      <c r="E581" s="70"/>
      <c r="F581" s="69"/>
      <c r="G581" s="105"/>
    </row>
    <row r="582" spans="1:7" ht="14.95" customHeight="1" x14ac:dyDescent="0.25">
      <c r="A582" s="69"/>
      <c r="B582" s="70"/>
      <c r="C582" s="69"/>
      <c r="D582" s="70"/>
      <c r="E582" s="70"/>
      <c r="F582" s="69"/>
      <c r="G582" s="105"/>
    </row>
    <row r="583" spans="1:7" ht="14.95" customHeight="1" x14ac:dyDescent="0.25">
      <c r="A583" s="69"/>
      <c r="B583" s="70"/>
      <c r="C583" s="69"/>
      <c r="D583" s="70"/>
      <c r="E583" s="70"/>
      <c r="F583" s="69"/>
      <c r="G583" s="105"/>
    </row>
    <row r="584" spans="1:7" ht="14.95" customHeight="1" x14ac:dyDescent="0.25">
      <c r="A584" s="69"/>
      <c r="B584" s="70"/>
      <c r="C584" s="69"/>
      <c r="D584" s="70"/>
      <c r="E584" s="70"/>
      <c r="F584" s="69"/>
      <c r="G584" s="105"/>
    </row>
    <row r="585" spans="1:7" ht="14.95" customHeight="1" x14ac:dyDescent="0.25">
      <c r="A585" s="69"/>
      <c r="B585" s="70"/>
      <c r="C585" s="69"/>
      <c r="D585" s="70"/>
      <c r="E585" s="70"/>
      <c r="F585" s="69"/>
      <c r="G585" s="105"/>
    </row>
    <row r="586" spans="1:7" ht="14.95" customHeight="1" x14ac:dyDescent="0.25">
      <c r="A586" s="69"/>
      <c r="B586" s="70"/>
      <c r="C586" s="69"/>
      <c r="D586" s="70"/>
      <c r="E586" s="70"/>
      <c r="F586" s="69"/>
      <c r="G586" s="105"/>
    </row>
    <row r="587" spans="1:7" ht="14.95" customHeight="1" x14ac:dyDescent="0.25">
      <c r="A587" s="69"/>
      <c r="B587" s="70"/>
      <c r="C587" s="69"/>
      <c r="D587" s="70"/>
      <c r="E587" s="70"/>
      <c r="F587" s="69"/>
      <c r="G587" s="105"/>
    </row>
    <row r="588" spans="1:7" ht="14.95" customHeight="1" x14ac:dyDescent="0.25">
      <c r="A588" s="69"/>
      <c r="B588" s="70"/>
      <c r="C588" s="69"/>
      <c r="D588" s="70"/>
      <c r="E588" s="70"/>
      <c r="F588" s="69"/>
      <c r="G588" s="105"/>
    </row>
    <row r="589" spans="1:7" ht="14.95" customHeight="1" x14ac:dyDescent="0.25">
      <c r="A589" s="69"/>
      <c r="B589" s="70"/>
      <c r="C589" s="69"/>
      <c r="D589" s="70"/>
      <c r="E589" s="70"/>
      <c r="F589" s="69"/>
      <c r="G589" s="105"/>
    </row>
    <row r="590" spans="1:7" ht="14.95" customHeight="1" x14ac:dyDescent="0.25">
      <c r="A590" s="69"/>
      <c r="B590" s="70"/>
      <c r="C590" s="69"/>
      <c r="D590" s="70"/>
      <c r="E590" s="70"/>
      <c r="F590" s="69"/>
      <c r="G590" s="105"/>
    </row>
    <row r="591" spans="1:7" ht="14.95" customHeight="1" x14ac:dyDescent="0.25">
      <c r="A591" s="69"/>
      <c r="B591" s="70"/>
      <c r="C591" s="69"/>
      <c r="D591" s="70"/>
      <c r="E591" s="70"/>
      <c r="F591" s="69"/>
      <c r="G591" s="105"/>
    </row>
    <row r="592" spans="1:7" ht="14.95" customHeight="1" x14ac:dyDescent="0.25">
      <c r="A592" s="69"/>
      <c r="B592" s="70"/>
      <c r="C592" s="69"/>
      <c r="D592" s="70"/>
      <c r="E592" s="70"/>
      <c r="F592" s="69"/>
      <c r="G592" s="105"/>
    </row>
    <row r="593" spans="1:7" ht="14.95" customHeight="1" x14ac:dyDescent="0.25">
      <c r="A593" s="69"/>
      <c r="B593" s="70"/>
      <c r="C593" s="69"/>
      <c r="D593" s="70"/>
      <c r="E593" s="70"/>
      <c r="F593" s="69"/>
      <c r="G593" s="105"/>
    </row>
    <row r="594" spans="1:7" ht="14.95" customHeight="1" x14ac:dyDescent="0.25">
      <c r="A594" s="69"/>
      <c r="B594" s="70"/>
      <c r="C594" s="69"/>
      <c r="D594" s="70"/>
      <c r="E594" s="70"/>
      <c r="F594" s="69"/>
      <c r="G594" s="105"/>
    </row>
    <row r="595" spans="1:7" ht="14.95" customHeight="1" x14ac:dyDescent="0.25">
      <c r="A595" s="69"/>
      <c r="B595" s="70"/>
      <c r="C595" s="69"/>
      <c r="D595" s="70"/>
      <c r="E595" s="70"/>
      <c r="F595" s="69"/>
      <c r="G595" s="105"/>
    </row>
    <row r="596" spans="1:7" ht="14.95" customHeight="1" x14ac:dyDescent="0.25">
      <c r="A596" s="69"/>
      <c r="B596" s="70"/>
      <c r="C596" s="69"/>
      <c r="D596" s="70"/>
      <c r="E596" s="70"/>
      <c r="F596" s="69"/>
      <c r="G596" s="105"/>
    </row>
    <row r="597" spans="1:7" ht="14.95" customHeight="1" x14ac:dyDescent="0.25">
      <c r="A597" s="69"/>
      <c r="B597" s="70"/>
      <c r="C597" s="69"/>
      <c r="D597" s="70"/>
      <c r="E597" s="70"/>
      <c r="F597" s="69"/>
      <c r="G597" s="105"/>
    </row>
    <row r="598" spans="1:7" ht="14.95" customHeight="1" x14ac:dyDescent="0.25">
      <c r="A598" s="69"/>
      <c r="B598" s="70"/>
      <c r="C598" s="69"/>
      <c r="D598" s="70"/>
      <c r="E598" s="70"/>
      <c r="F598" s="69"/>
      <c r="G598" s="105"/>
    </row>
    <row r="599" spans="1:7" ht="14.95" customHeight="1" x14ac:dyDescent="0.25">
      <c r="A599" s="69"/>
      <c r="B599" s="70"/>
      <c r="C599" s="69"/>
      <c r="D599" s="70"/>
      <c r="E599" s="70"/>
      <c r="F599" s="69"/>
      <c r="G599" s="105"/>
    </row>
    <row r="600" spans="1:7" ht="14.95" customHeight="1" x14ac:dyDescent="0.25">
      <c r="A600" s="69"/>
      <c r="B600" s="70"/>
      <c r="C600" s="69"/>
      <c r="D600" s="70"/>
      <c r="E600" s="70"/>
      <c r="F600" s="69"/>
      <c r="G600" s="105"/>
    </row>
    <row r="601" spans="1:7" ht="14.95" customHeight="1" x14ac:dyDescent="0.25">
      <c r="A601" s="69"/>
      <c r="B601" s="70"/>
      <c r="C601" s="69"/>
      <c r="D601" s="70"/>
      <c r="E601" s="70"/>
      <c r="F601" s="69"/>
      <c r="G601" s="105"/>
    </row>
    <row r="602" spans="1:7" ht="14.95" customHeight="1" x14ac:dyDescent="0.25">
      <c r="A602" s="69"/>
      <c r="B602" s="70"/>
      <c r="C602" s="69"/>
      <c r="D602" s="70"/>
      <c r="E602" s="70"/>
      <c r="F602" s="69"/>
      <c r="G602" s="105"/>
    </row>
    <row r="603" spans="1:7" ht="14.95" customHeight="1" x14ac:dyDescent="0.25">
      <c r="A603" s="69"/>
      <c r="B603" s="70"/>
      <c r="C603" s="69"/>
      <c r="D603" s="70"/>
      <c r="E603" s="70"/>
      <c r="F603" s="69"/>
      <c r="G603" s="105"/>
    </row>
    <row r="604" spans="1:7" ht="14.95" customHeight="1" x14ac:dyDescent="0.25">
      <c r="A604" s="69"/>
      <c r="B604" s="70"/>
      <c r="C604" s="69"/>
      <c r="D604" s="70"/>
      <c r="E604" s="70"/>
      <c r="F604" s="69"/>
      <c r="G604" s="105"/>
    </row>
    <row r="605" spans="1:7" ht="14.95" customHeight="1" x14ac:dyDescent="0.25">
      <c r="A605" s="69"/>
      <c r="B605" s="70"/>
      <c r="C605" s="69"/>
      <c r="D605" s="70"/>
      <c r="E605" s="70"/>
      <c r="F605" s="69"/>
      <c r="G605" s="105"/>
    </row>
    <row r="606" spans="1:7" ht="14.95" customHeight="1" x14ac:dyDescent="0.25">
      <c r="A606" s="69"/>
      <c r="B606" s="70"/>
      <c r="C606" s="69"/>
      <c r="D606" s="70"/>
      <c r="E606" s="70"/>
      <c r="F606" s="69"/>
      <c r="G606" s="105"/>
    </row>
    <row r="607" spans="1:7" ht="14.95" customHeight="1" x14ac:dyDescent="0.25">
      <c r="A607" s="69"/>
      <c r="B607" s="70"/>
      <c r="C607" s="69"/>
      <c r="D607" s="70"/>
      <c r="E607" s="70"/>
      <c r="F607" s="69"/>
      <c r="G607" s="105"/>
    </row>
    <row r="608" spans="1:7" ht="14.95" customHeight="1" x14ac:dyDescent="0.25">
      <c r="A608" s="69"/>
      <c r="B608" s="70"/>
      <c r="C608" s="69"/>
      <c r="D608" s="70"/>
      <c r="E608" s="70"/>
      <c r="F608" s="69"/>
      <c r="G608" s="105"/>
    </row>
    <row r="609" spans="1:7" ht="14.95" customHeight="1" x14ac:dyDescent="0.25">
      <c r="A609" s="69"/>
      <c r="B609" s="70"/>
      <c r="C609" s="69"/>
      <c r="D609" s="70"/>
      <c r="E609" s="70"/>
      <c r="F609" s="69"/>
      <c r="G609" s="105"/>
    </row>
    <row r="610" spans="1:7" ht="14.95" customHeight="1" x14ac:dyDescent="0.25">
      <c r="A610" s="69"/>
      <c r="B610" s="70"/>
      <c r="C610" s="69"/>
      <c r="D610" s="70"/>
      <c r="E610" s="70"/>
      <c r="F610" s="69"/>
      <c r="G610" s="105"/>
    </row>
    <row r="611" spans="1:7" ht="14.95" customHeight="1" x14ac:dyDescent="0.25">
      <c r="A611" s="69"/>
      <c r="B611" s="70"/>
      <c r="C611" s="69"/>
      <c r="D611" s="70"/>
      <c r="E611" s="70"/>
      <c r="F611" s="69"/>
      <c r="G611" s="105"/>
    </row>
    <row r="612" spans="1:7" ht="14.95" customHeight="1" x14ac:dyDescent="0.25">
      <c r="A612" s="69"/>
      <c r="B612" s="70"/>
      <c r="C612" s="69"/>
      <c r="D612" s="70"/>
      <c r="E612" s="70"/>
      <c r="F612" s="69"/>
      <c r="G612" s="105"/>
    </row>
    <row r="613" spans="1:7" ht="14.95" customHeight="1" x14ac:dyDescent="0.25">
      <c r="A613" s="69"/>
      <c r="B613" s="70"/>
      <c r="C613" s="69"/>
      <c r="D613" s="70"/>
      <c r="E613" s="70"/>
      <c r="F613" s="69"/>
      <c r="G613" s="105"/>
    </row>
    <row r="614" spans="1:7" ht="14.95" customHeight="1" x14ac:dyDescent="0.25">
      <c r="A614" s="69"/>
      <c r="B614" s="70"/>
      <c r="C614" s="69"/>
      <c r="D614" s="70"/>
      <c r="E614" s="70"/>
      <c r="F614" s="69"/>
      <c r="G614" s="105"/>
    </row>
    <row r="615" spans="1:7" ht="14.95" customHeight="1" x14ac:dyDescent="0.25">
      <c r="A615" s="69"/>
      <c r="B615" s="70"/>
      <c r="C615" s="69"/>
      <c r="D615" s="70"/>
      <c r="E615" s="70"/>
      <c r="F615" s="69"/>
      <c r="G615" s="105"/>
    </row>
    <row r="616" spans="1:7" ht="14.95" customHeight="1" x14ac:dyDescent="0.25">
      <c r="A616" s="69"/>
      <c r="B616" s="70"/>
      <c r="C616" s="69"/>
      <c r="D616" s="70"/>
      <c r="E616" s="70"/>
      <c r="F616" s="69"/>
      <c r="G616" s="105"/>
    </row>
    <row r="617" spans="1:7" ht="14.95" customHeight="1" x14ac:dyDescent="0.25">
      <c r="A617" s="69"/>
      <c r="B617" s="70"/>
      <c r="C617" s="69"/>
      <c r="D617" s="70"/>
      <c r="E617" s="70"/>
      <c r="F617" s="69"/>
      <c r="G617" s="105"/>
    </row>
    <row r="618" spans="1:7" ht="14.95" customHeight="1" x14ac:dyDescent="0.25">
      <c r="A618" s="69"/>
      <c r="B618" s="70"/>
      <c r="C618" s="69"/>
      <c r="D618" s="70"/>
      <c r="E618" s="70"/>
      <c r="F618" s="69"/>
      <c r="G618" s="105"/>
    </row>
    <row r="619" spans="1:7" ht="14.95" customHeight="1" x14ac:dyDescent="0.25">
      <c r="A619" s="69"/>
      <c r="B619" s="70"/>
      <c r="C619" s="69"/>
      <c r="D619" s="70"/>
      <c r="E619" s="70"/>
      <c r="F619" s="69"/>
      <c r="G619" s="105"/>
    </row>
    <row r="620" spans="1:7" ht="14.95" customHeight="1" x14ac:dyDescent="0.25">
      <c r="A620" s="69"/>
      <c r="B620" s="70"/>
      <c r="C620" s="69"/>
      <c r="D620" s="70"/>
      <c r="E620" s="70"/>
      <c r="F620" s="69"/>
      <c r="G620" s="105"/>
    </row>
    <row r="621" spans="1:7" ht="14.95" customHeight="1" x14ac:dyDescent="0.25">
      <c r="A621" s="69"/>
      <c r="B621" s="70"/>
      <c r="C621" s="69"/>
      <c r="D621" s="70"/>
      <c r="E621" s="70"/>
      <c r="F621" s="69"/>
      <c r="G621" s="105"/>
    </row>
    <row r="622" spans="1:7" ht="14.95" customHeight="1" x14ac:dyDescent="0.25">
      <c r="A622" s="69"/>
      <c r="B622" s="70"/>
      <c r="C622" s="69"/>
      <c r="D622" s="70"/>
      <c r="E622" s="70"/>
      <c r="F622" s="69"/>
      <c r="G622" s="105"/>
    </row>
    <row r="623" spans="1:7" ht="14.95" customHeight="1" x14ac:dyDescent="0.25">
      <c r="A623" s="69"/>
      <c r="B623" s="70"/>
      <c r="C623" s="69"/>
      <c r="D623" s="70"/>
      <c r="E623" s="70"/>
      <c r="F623" s="69"/>
      <c r="G623" s="105"/>
    </row>
    <row r="624" spans="1:7" ht="14.95" customHeight="1" x14ac:dyDescent="0.25">
      <c r="A624" s="69"/>
      <c r="B624" s="70"/>
      <c r="C624" s="69"/>
      <c r="D624" s="70"/>
      <c r="E624" s="70"/>
      <c r="F624" s="69"/>
      <c r="G624" s="105"/>
    </row>
    <row r="625" spans="1:7" ht="14.95" customHeight="1" x14ac:dyDescent="0.25">
      <c r="A625" s="69"/>
      <c r="B625" s="70"/>
      <c r="C625" s="69"/>
      <c r="D625" s="70"/>
      <c r="E625" s="70"/>
      <c r="F625" s="69"/>
      <c r="G625" s="105"/>
    </row>
    <row r="626" spans="1:7" ht="14.95" customHeight="1" x14ac:dyDescent="0.25">
      <c r="A626" s="69"/>
      <c r="B626" s="70"/>
      <c r="C626" s="69"/>
      <c r="D626" s="70"/>
      <c r="E626" s="70"/>
      <c r="F626" s="69"/>
      <c r="G626" s="105"/>
    </row>
    <row r="627" spans="1:7" ht="14.95" customHeight="1" x14ac:dyDescent="0.25">
      <c r="A627" s="69"/>
      <c r="B627" s="70"/>
      <c r="C627" s="69"/>
      <c r="D627" s="70"/>
      <c r="E627" s="70"/>
      <c r="F627" s="69"/>
      <c r="G627" s="105"/>
    </row>
    <row r="628" spans="1:7" ht="14.95" customHeight="1" x14ac:dyDescent="0.25">
      <c r="A628" s="69"/>
      <c r="B628" s="70"/>
      <c r="C628" s="69"/>
      <c r="D628" s="70"/>
      <c r="E628" s="70"/>
      <c r="F628" s="69"/>
      <c r="G628" s="105"/>
    </row>
    <row r="629" spans="1:7" ht="14.95" customHeight="1" x14ac:dyDescent="0.25">
      <c r="A629" s="69"/>
      <c r="B629" s="70"/>
      <c r="C629" s="69"/>
      <c r="D629" s="70"/>
      <c r="E629" s="70"/>
      <c r="F629" s="69"/>
      <c r="G629" s="105"/>
    </row>
    <row r="630" spans="1:7" ht="14.95" customHeight="1" x14ac:dyDescent="0.25">
      <c r="A630" s="69"/>
      <c r="B630" s="70"/>
      <c r="C630" s="69"/>
      <c r="D630" s="70"/>
      <c r="E630" s="70"/>
      <c r="F630" s="69"/>
      <c r="G630" s="105"/>
    </row>
    <row r="631" spans="1:7" ht="14.95" customHeight="1" x14ac:dyDescent="0.25">
      <c r="A631" s="69"/>
      <c r="B631" s="70"/>
      <c r="C631" s="69"/>
      <c r="D631" s="70"/>
      <c r="E631" s="70"/>
      <c r="F631" s="69"/>
      <c r="G631" s="105"/>
    </row>
    <row r="632" spans="1:7" ht="14.95" customHeight="1" x14ac:dyDescent="0.25">
      <c r="A632" s="69"/>
      <c r="B632" s="70"/>
      <c r="C632" s="69"/>
      <c r="D632" s="70"/>
      <c r="E632" s="70"/>
      <c r="F632" s="69"/>
      <c r="G632" s="105"/>
    </row>
    <row r="633" spans="1:7" ht="14.95" customHeight="1" x14ac:dyDescent="0.25">
      <c r="A633" s="69"/>
      <c r="B633" s="70"/>
      <c r="C633" s="69"/>
      <c r="D633" s="70"/>
      <c r="E633" s="70"/>
      <c r="F633" s="69"/>
      <c r="G633" s="105"/>
    </row>
    <row r="634" spans="1:7" ht="14.95" customHeight="1" x14ac:dyDescent="0.25">
      <c r="A634" s="69"/>
      <c r="B634" s="70"/>
      <c r="C634" s="69"/>
      <c r="D634" s="70"/>
      <c r="E634" s="70"/>
      <c r="F634" s="69"/>
      <c r="G634" s="105"/>
    </row>
    <row r="635" spans="1:7" ht="14.95" customHeight="1" x14ac:dyDescent="0.25">
      <c r="A635" s="69"/>
      <c r="B635" s="70"/>
      <c r="C635" s="69"/>
      <c r="D635" s="70"/>
      <c r="E635" s="70"/>
      <c r="F635" s="69"/>
      <c r="G635" s="105"/>
    </row>
    <row r="636" spans="1:7" ht="14.95" customHeight="1" x14ac:dyDescent="0.25">
      <c r="A636" s="69"/>
      <c r="B636" s="70"/>
      <c r="C636" s="69"/>
      <c r="D636" s="70"/>
      <c r="E636" s="70"/>
      <c r="F636" s="69"/>
      <c r="G636" s="105"/>
    </row>
    <row r="637" spans="1:7" ht="14.95" customHeight="1" x14ac:dyDescent="0.25">
      <c r="A637" s="69"/>
      <c r="B637" s="70"/>
      <c r="C637" s="69"/>
      <c r="D637" s="70"/>
      <c r="E637" s="70"/>
      <c r="F637" s="69"/>
      <c r="G637" s="105"/>
    </row>
    <row r="638" spans="1:7" ht="14.95" customHeight="1" x14ac:dyDescent="0.25">
      <c r="A638" s="69"/>
      <c r="B638" s="70"/>
      <c r="C638" s="69"/>
      <c r="D638" s="70"/>
      <c r="E638" s="70"/>
      <c r="F638" s="69"/>
      <c r="G638" s="105"/>
    </row>
    <row r="639" spans="1:7" ht="14.95" customHeight="1" x14ac:dyDescent="0.25">
      <c r="A639" s="69"/>
      <c r="B639" s="70"/>
      <c r="C639" s="69"/>
      <c r="D639" s="70"/>
      <c r="E639" s="70"/>
      <c r="F639" s="69"/>
      <c r="G639" s="105"/>
    </row>
    <row r="640" spans="1:7" ht="14.95" customHeight="1" x14ac:dyDescent="0.25">
      <c r="A640" s="69"/>
      <c r="B640" s="70"/>
      <c r="C640" s="69"/>
      <c r="D640" s="70"/>
      <c r="E640" s="70"/>
      <c r="F640" s="69"/>
      <c r="G640" s="105"/>
    </row>
    <row r="641" spans="1:7" ht="14.95" customHeight="1" x14ac:dyDescent="0.25">
      <c r="A641" s="69"/>
      <c r="B641" s="70"/>
      <c r="C641" s="69"/>
      <c r="D641" s="70"/>
      <c r="E641" s="70"/>
      <c r="F641" s="69"/>
      <c r="G641" s="105"/>
    </row>
    <row r="642" spans="1:7" ht="14.95" customHeight="1" x14ac:dyDescent="0.25">
      <c r="A642" s="69"/>
      <c r="B642" s="70"/>
      <c r="C642" s="69"/>
      <c r="D642" s="70"/>
      <c r="E642" s="70"/>
      <c r="F642" s="69"/>
      <c r="G642" s="105"/>
    </row>
    <row r="643" spans="1:7" ht="14.95" customHeight="1" x14ac:dyDescent="0.25">
      <c r="A643" s="69"/>
      <c r="B643" s="70"/>
      <c r="C643" s="69"/>
      <c r="D643" s="70"/>
      <c r="E643" s="70"/>
      <c r="F643" s="69"/>
      <c r="G643" s="105"/>
    </row>
    <row r="644" spans="1:7" ht="14.95" customHeight="1" x14ac:dyDescent="0.25">
      <c r="A644" s="69"/>
      <c r="B644" s="70"/>
      <c r="C644" s="69"/>
      <c r="D644" s="70"/>
      <c r="E644" s="70"/>
      <c r="F644" s="69"/>
      <c r="G644" s="105"/>
    </row>
    <row r="645" spans="1:7" ht="14.95" customHeight="1" x14ac:dyDescent="0.25">
      <c r="A645" s="69"/>
      <c r="B645" s="70"/>
      <c r="C645" s="69"/>
      <c r="D645" s="70"/>
      <c r="E645" s="70"/>
      <c r="F645" s="69"/>
      <c r="G645" s="105"/>
    </row>
    <row r="646" spans="1:7" ht="14.95" customHeight="1" x14ac:dyDescent="0.25">
      <c r="A646" s="69"/>
      <c r="B646" s="70"/>
      <c r="C646" s="69"/>
      <c r="D646" s="70"/>
      <c r="E646" s="70"/>
      <c r="F646" s="69"/>
      <c r="G646" s="105"/>
    </row>
    <row r="647" spans="1:7" ht="14.95" customHeight="1" x14ac:dyDescent="0.25">
      <c r="A647" s="69"/>
      <c r="B647" s="70"/>
      <c r="C647" s="69"/>
      <c r="D647" s="70"/>
      <c r="E647" s="70"/>
      <c r="F647" s="69"/>
      <c r="G647" s="105"/>
    </row>
    <row r="648" spans="1:7" ht="14.95" customHeight="1" x14ac:dyDescent="0.25">
      <c r="A648" s="69"/>
      <c r="B648" s="70"/>
      <c r="C648" s="69"/>
      <c r="D648" s="70"/>
      <c r="E648" s="70"/>
      <c r="F648" s="69"/>
      <c r="G648" s="105"/>
    </row>
    <row r="649" spans="1:7" ht="14.95" customHeight="1" x14ac:dyDescent="0.25">
      <c r="A649" s="69"/>
      <c r="B649" s="70"/>
      <c r="C649" s="69"/>
      <c r="D649" s="70"/>
      <c r="E649" s="70"/>
      <c r="F649" s="69"/>
      <c r="G649" s="105"/>
    </row>
    <row r="650" spans="1:7" ht="14.95" customHeight="1" x14ac:dyDescent="0.25">
      <c r="A650" s="69"/>
      <c r="B650" s="70"/>
      <c r="C650" s="69"/>
      <c r="D650" s="70"/>
      <c r="E650" s="70"/>
      <c r="F650" s="69"/>
      <c r="G650" s="105"/>
    </row>
    <row r="651" spans="1:7" ht="14.95" customHeight="1" x14ac:dyDescent="0.25">
      <c r="A651" s="69"/>
      <c r="B651" s="70"/>
      <c r="C651" s="69"/>
      <c r="D651" s="70"/>
      <c r="E651" s="70"/>
      <c r="F651" s="69"/>
      <c r="G651" s="105"/>
    </row>
    <row r="652" spans="1:7" ht="14.95" customHeight="1" x14ac:dyDescent="0.25">
      <c r="A652" s="69"/>
      <c r="B652" s="70"/>
      <c r="C652" s="69"/>
      <c r="D652" s="70"/>
      <c r="E652" s="70"/>
      <c r="F652" s="69"/>
      <c r="G652" s="105"/>
    </row>
    <row r="653" spans="1:7" ht="14.95" customHeight="1" x14ac:dyDescent="0.25">
      <c r="A653" s="69"/>
      <c r="B653" s="70"/>
      <c r="C653" s="69"/>
      <c r="D653" s="70"/>
      <c r="E653" s="70"/>
      <c r="F653" s="69"/>
      <c r="G653" s="105"/>
    </row>
    <row r="654" spans="1:7" ht="14.95" customHeight="1" x14ac:dyDescent="0.25">
      <c r="A654" s="69"/>
      <c r="B654" s="70"/>
      <c r="C654" s="69"/>
      <c r="D654" s="70"/>
      <c r="E654" s="70"/>
      <c r="F654" s="69"/>
      <c r="G654" s="105"/>
    </row>
    <row r="655" spans="1:7" ht="14.95" customHeight="1" x14ac:dyDescent="0.25">
      <c r="A655" s="69"/>
      <c r="B655" s="70"/>
      <c r="C655" s="69"/>
      <c r="D655" s="70"/>
      <c r="E655" s="70"/>
      <c r="F655" s="69"/>
      <c r="G655" s="105"/>
    </row>
    <row r="656" spans="1:7" ht="14.95" customHeight="1" x14ac:dyDescent="0.25">
      <c r="A656" s="69"/>
      <c r="B656" s="70"/>
      <c r="C656" s="69"/>
      <c r="D656" s="70"/>
      <c r="E656" s="70"/>
      <c r="F656" s="69"/>
      <c r="G656" s="105"/>
    </row>
    <row r="657" spans="1:7" ht="14.95" customHeight="1" x14ac:dyDescent="0.25">
      <c r="A657" s="69"/>
      <c r="B657" s="70"/>
      <c r="C657" s="69"/>
      <c r="D657" s="70"/>
      <c r="E657" s="70"/>
      <c r="F657" s="69"/>
      <c r="G657" s="105"/>
    </row>
    <row r="658" spans="1:7" ht="14.95" customHeight="1" x14ac:dyDescent="0.25">
      <c r="A658" s="69"/>
      <c r="B658" s="70"/>
      <c r="C658" s="69"/>
      <c r="D658" s="70"/>
      <c r="E658" s="70"/>
      <c r="F658" s="69"/>
      <c r="G658" s="105"/>
    </row>
    <row r="659" spans="1:7" ht="14.95" customHeight="1" x14ac:dyDescent="0.25">
      <c r="A659" s="69"/>
      <c r="B659" s="70"/>
      <c r="C659" s="69"/>
      <c r="D659" s="70"/>
      <c r="E659" s="70"/>
      <c r="F659" s="69"/>
      <c r="G659" s="105"/>
    </row>
    <row r="660" spans="1:7" ht="14.95" customHeight="1" x14ac:dyDescent="0.25">
      <c r="A660" s="69"/>
      <c r="B660" s="70"/>
      <c r="C660" s="69"/>
      <c r="D660" s="70"/>
      <c r="E660" s="70"/>
      <c r="F660" s="69"/>
      <c r="G660" s="105"/>
    </row>
    <row r="661" spans="1:7" ht="14.95" customHeight="1" x14ac:dyDescent="0.25">
      <c r="A661" s="69"/>
      <c r="B661" s="70"/>
      <c r="C661" s="69"/>
      <c r="D661" s="70"/>
      <c r="E661" s="70"/>
      <c r="F661" s="69"/>
      <c r="G661" s="105"/>
    </row>
    <row r="662" spans="1:7" ht="14.95" customHeight="1" x14ac:dyDescent="0.25">
      <c r="A662" s="69"/>
      <c r="B662" s="70"/>
      <c r="C662" s="69"/>
      <c r="D662" s="70"/>
      <c r="E662" s="70"/>
      <c r="F662" s="69"/>
      <c r="G662" s="105"/>
    </row>
    <row r="663" spans="1:7" ht="14.95" customHeight="1" x14ac:dyDescent="0.25">
      <c r="A663" s="69"/>
      <c r="B663" s="70"/>
      <c r="C663" s="69"/>
      <c r="D663" s="70"/>
      <c r="E663" s="70"/>
      <c r="F663" s="69"/>
      <c r="G663" s="105"/>
    </row>
    <row r="664" spans="1:7" ht="14.95" customHeight="1" x14ac:dyDescent="0.25">
      <c r="A664" s="69"/>
      <c r="B664" s="70"/>
      <c r="C664" s="69"/>
      <c r="D664" s="70"/>
      <c r="E664" s="70"/>
      <c r="F664" s="69"/>
      <c r="G664" s="105"/>
    </row>
    <row r="665" spans="1:7" ht="14.95" customHeight="1" x14ac:dyDescent="0.25">
      <c r="A665" s="69"/>
      <c r="B665" s="70"/>
      <c r="C665" s="69"/>
      <c r="D665" s="70"/>
      <c r="E665" s="70"/>
      <c r="F665" s="69"/>
      <c r="G665" s="105"/>
    </row>
    <row r="666" spans="1:7" ht="14.95" customHeight="1" x14ac:dyDescent="0.25">
      <c r="A666" s="69"/>
      <c r="B666" s="70"/>
      <c r="C666" s="69"/>
      <c r="D666" s="70"/>
      <c r="E666" s="70"/>
      <c r="F666" s="69"/>
      <c r="G666" s="105"/>
    </row>
    <row r="667" spans="1:7" ht="14.95" customHeight="1" x14ac:dyDescent="0.25">
      <c r="A667" s="69"/>
      <c r="B667" s="70"/>
      <c r="C667" s="69"/>
      <c r="D667" s="70"/>
      <c r="E667" s="70"/>
      <c r="F667" s="69"/>
      <c r="G667" s="105"/>
    </row>
    <row r="668" spans="1:7" ht="14.95" customHeight="1" x14ac:dyDescent="0.25">
      <c r="A668" s="69"/>
      <c r="B668" s="70"/>
      <c r="C668" s="69"/>
      <c r="D668" s="70"/>
      <c r="E668" s="70"/>
      <c r="F668" s="69"/>
      <c r="G668" s="105"/>
    </row>
    <row r="669" spans="1:7" ht="14.95" customHeight="1" x14ac:dyDescent="0.25">
      <c r="A669" s="69"/>
      <c r="B669" s="70"/>
      <c r="C669" s="69"/>
      <c r="D669" s="70"/>
      <c r="E669" s="70"/>
      <c r="F669" s="69"/>
      <c r="G669" s="105"/>
    </row>
    <row r="670" spans="1:7" ht="14.95" customHeight="1" x14ac:dyDescent="0.25">
      <c r="A670" s="69"/>
      <c r="B670" s="70"/>
      <c r="C670" s="69"/>
      <c r="D670" s="70"/>
      <c r="E670" s="70"/>
      <c r="F670" s="69"/>
      <c r="G670" s="105"/>
    </row>
    <row r="671" spans="1:7" ht="14.95" customHeight="1" x14ac:dyDescent="0.25">
      <c r="A671" s="69"/>
      <c r="B671" s="70"/>
      <c r="C671" s="69"/>
      <c r="D671" s="70"/>
      <c r="E671" s="70"/>
      <c r="F671" s="69"/>
      <c r="G671" s="105"/>
    </row>
    <row r="672" spans="1:7" ht="14.95" customHeight="1" x14ac:dyDescent="0.25">
      <c r="A672" s="69"/>
      <c r="B672" s="70"/>
      <c r="C672" s="69"/>
      <c r="D672" s="70"/>
      <c r="E672" s="70"/>
      <c r="F672" s="69"/>
      <c r="G672" s="105"/>
    </row>
    <row r="673" spans="1:7" ht="14.95" customHeight="1" x14ac:dyDescent="0.25">
      <c r="A673" s="69"/>
      <c r="B673" s="70"/>
      <c r="C673" s="69"/>
      <c r="D673" s="70"/>
      <c r="E673" s="70"/>
      <c r="F673" s="69"/>
      <c r="G673" s="105"/>
    </row>
    <row r="674" spans="1:7" ht="14.95" customHeight="1" x14ac:dyDescent="0.25">
      <c r="A674" s="69"/>
      <c r="B674" s="70"/>
      <c r="C674" s="69"/>
      <c r="D674" s="70"/>
      <c r="E674" s="70"/>
      <c r="F674" s="69"/>
      <c r="G674" s="105"/>
    </row>
    <row r="675" spans="1:7" ht="14.95" customHeight="1" x14ac:dyDescent="0.25">
      <c r="A675" s="69"/>
      <c r="B675" s="70"/>
      <c r="C675" s="69"/>
      <c r="D675" s="70"/>
      <c r="E675" s="70"/>
      <c r="F675" s="69"/>
      <c r="G675" s="105"/>
    </row>
    <row r="676" spans="1:7" ht="14.95" customHeight="1" x14ac:dyDescent="0.25">
      <c r="A676" s="69"/>
      <c r="B676" s="70"/>
      <c r="C676" s="69"/>
      <c r="D676" s="70"/>
      <c r="E676" s="70"/>
      <c r="F676" s="69"/>
      <c r="G676" s="105"/>
    </row>
    <row r="677" spans="1:7" ht="14.95" customHeight="1" x14ac:dyDescent="0.25">
      <c r="A677" s="69"/>
      <c r="B677" s="70"/>
      <c r="C677" s="69"/>
      <c r="D677" s="70"/>
      <c r="E677" s="70"/>
      <c r="F677" s="69"/>
      <c r="G677" s="105"/>
    </row>
    <row r="678" spans="1:7" ht="14.95" customHeight="1" x14ac:dyDescent="0.25">
      <c r="A678" s="69"/>
      <c r="B678" s="70"/>
      <c r="C678" s="69"/>
      <c r="D678" s="70"/>
      <c r="E678" s="70"/>
      <c r="F678" s="69"/>
      <c r="G678" s="105"/>
    </row>
    <row r="679" spans="1:7" ht="14.95" customHeight="1" x14ac:dyDescent="0.25">
      <c r="A679" s="69"/>
      <c r="B679" s="70"/>
      <c r="C679" s="69"/>
      <c r="D679" s="70"/>
      <c r="E679" s="70"/>
      <c r="F679" s="69"/>
      <c r="G679" s="105"/>
    </row>
    <row r="680" spans="1:7" ht="14.95" customHeight="1" x14ac:dyDescent="0.25">
      <c r="A680" s="69"/>
      <c r="B680" s="70"/>
      <c r="C680" s="69"/>
      <c r="D680" s="70"/>
      <c r="E680" s="70"/>
      <c r="F680" s="69"/>
      <c r="G680" s="105"/>
    </row>
    <row r="681" spans="1:7" ht="14.95" customHeight="1" x14ac:dyDescent="0.25">
      <c r="A681" s="69"/>
      <c r="B681" s="70"/>
      <c r="C681" s="69"/>
      <c r="D681" s="70"/>
      <c r="E681" s="70"/>
      <c r="F681" s="69"/>
      <c r="G681" s="105"/>
    </row>
    <row r="682" spans="1:7" ht="14.95" customHeight="1" x14ac:dyDescent="0.25">
      <c r="A682" s="69"/>
      <c r="B682" s="70"/>
      <c r="C682" s="69"/>
      <c r="D682" s="70"/>
      <c r="E682" s="70"/>
      <c r="F682" s="69"/>
      <c r="G682" s="105"/>
    </row>
    <row r="683" spans="1:7" ht="14.95" customHeight="1" x14ac:dyDescent="0.25">
      <c r="A683" s="69"/>
      <c r="B683" s="70"/>
      <c r="C683" s="69"/>
      <c r="D683" s="70"/>
      <c r="E683" s="70"/>
      <c r="F683" s="69"/>
      <c r="G683" s="105"/>
    </row>
    <row r="684" spans="1:7" ht="14.95" customHeight="1" x14ac:dyDescent="0.25">
      <c r="A684" s="69"/>
      <c r="B684" s="70"/>
      <c r="C684" s="69"/>
      <c r="D684" s="70"/>
      <c r="E684" s="70"/>
      <c r="F684" s="69"/>
      <c r="G684" s="105"/>
    </row>
    <row r="685" spans="1:7" ht="14.95" customHeight="1" x14ac:dyDescent="0.25">
      <c r="A685" s="69"/>
      <c r="B685" s="70"/>
      <c r="C685" s="69"/>
      <c r="D685" s="70"/>
      <c r="E685" s="70"/>
      <c r="F685" s="69"/>
      <c r="G685" s="105"/>
    </row>
    <row r="686" spans="1:7" ht="14.95" customHeight="1" x14ac:dyDescent="0.25">
      <c r="A686" s="69"/>
      <c r="B686" s="70"/>
      <c r="C686" s="69"/>
      <c r="D686" s="70"/>
      <c r="E686" s="70"/>
      <c r="F686" s="69"/>
      <c r="G686" s="105"/>
    </row>
    <row r="687" spans="1:7" ht="14.95" customHeight="1" x14ac:dyDescent="0.25">
      <c r="A687" s="69"/>
      <c r="B687" s="70"/>
      <c r="C687" s="69"/>
      <c r="D687" s="70"/>
      <c r="E687" s="70"/>
      <c r="F687" s="69"/>
      <c r="G687" s="105"/>
    </row>
    <row r="688" spans="1:7" ht="14.95" customHeight="1" x14ac:dyDescent="0.25">
      <c r="A688" s="69"/>
      <c r="B688" s="70"/>
      <c r="C688" s="69"/>
      <c r="D688" s="70"/>
      <c r="E688" s="70"/>
      <c r="F688" s="69"/>
      <c r="G688" s="105"/>
    </row>
    <row r="689" spans="1:7" ht="14.95" customHeight="1" x14ac:dyDescent="0.25">
      <c r="A689" s="69"/>
      <c r="B689" s="70"/>
      <c r="C689" s="69"/>
      <c r="D689" s="70"/>
      <c r="E689" s="70"/>
      <c r="F689" s="69"/>
      <c r="G689" s="105"/>
    </row>
    <row r="690" spans="1:7" ht="14.95" customHeight="1" x14ac:dyDescent="0.25">
      <c r="A690" s="69"/>
      <c r="B690" s="70"/>
      <c r="C690" s="69"/>
      <c r="D690" s="70"/>
      <c r="E690" s="70"/>
      <c r="F690" s="69"/>
      <c r="G690" s="105"/>
    </row>
    <row r="691" spans="1:7" ht="14.95" customHeight="1" x14ac:dyDescent="0.25">
      <c r="A691" s="69"/>
      <c r="B691" s="70"/>
      <c r="C691" s="69"/>
      <c r="D691" s="70"/>
      <c r="E691" s="70"/>
      <c r="F691" s="69"/>
      <c r="G691" s="105"/>
    </row>
    <row r="692" spans="1:7" ht="14.95" customHeight="1" x14ac:dyDescent="0.25">
      <c r="A692" s="69"/>
      <c r="B692" s="70"/>
      <c r="C692" s="69"/>
      <c r="D692" s="70"/>
      <c r="E692" s="70"/>
      <c r="F692" s="69"/>
      <c r="G692" s="105"/>
    </row>
    <row r="693" spans="1:7" ht="14.95" customHeight="1" x14ac:dyDescent="0.25">
      <c r="A693" s="69"/>
      <c r="B693" s="70"/>
      <c r="C693" s="69"/>
      <c r="D693" s="70"/>
      <c r="E693" s="70"/>
      <c r="F693" s="69"/>
      <c r="G693" s="105"/>
    </row>
    <row r="694" spans="1:7" ht="14.95" customHeight="1" x14ac:dyDescent="0.25">
      <c r="A694" s="69"/>
      <c r="B694" s="70"/>
      <c r="C694" s="69"/>
      <c r="D694" s="70"/>
      <c r="E694" s="70"/>
      <c r="F694" s="69"/>
      <c r="G694" s="105"/>
    </row>
    <row r="695" spans="1:7" ht="14.95" customHeight="1" x14ac:dyDescent="0.25">
      <c r="A695" s="69"/>
      <c r="B695" s="70"/>
      <c r="C695" s="69"/>
      <c r="D695" s="70"/>
      <c r="E695" s="70"/>
      <c r="F695" s="69"/>
      <c r="G695" s="105"/>
    </row>
    <row r="696" spans="1:7" ht="14.95" customHeight="1" x14ac:dyDescent="0.25">
      <c r="A696" s="69"/>
      <c r="B696" s="70"/>
      <c r="C696" s="69"/>
      <c r="D696" s="70"/>
      <c r="E696" s="70"/>
      <c r="F696" s="69"/>
      <c r="G696" s="105"/>
    </row>
    <row r="697" spans="1:7" ht="14.95" customHeight="1" x14ac:dyDescent="0.25">
      <c r="A697" s="69"/>
      <c r="B697" s="70"/>
      <c r="C697" s="69"/>
      <c r="D697" s="70"/>
      <c r="E697" s="70"/>
      <c r="F697" s="69"/>
      <c r="G697" s="105"/>
    </row>
    <row r="698" spans="1:7" ht="14.95" customHeight="1" x14ac:dyDescent="0.25">
      <c r="A698" s="69"/>
      <c r="B698" s="70"/>
      <c r="C698" s="69"/>
      <c r="D698" s="70"/>
      <c r="E698" s="70"/>
      <c r="F698" s="69"/>
      <c r="G698" s="105"/>
    </row>
    <row r="699" spans="1:7" ht="14.95" customHeight="1" x14ac:dyDescent="0.25">
      <c r="A699" s="69"/>
      <c r="B699" s="70"/>
      <c r="C699" s="69"/>
      <c r="D699" s="70"/>
      <c r="E699" s="70"/>
      <c r="F699" s="69"/>
      <c r="G699" s="105"/>
    </row>
    <row r="700" spans="1:7" ht="14.95" customHeight="1" x14ac:dyDescent="0.25">
      <c r="A700" s="69"/>
      <c r="B700" s="70"/>
      <c r="C700" s="69"/>
      <c r="D700" s="70"/>
      <c r="E700" s="70"/>
      <c r="F700" s="69"/>
      <c r="G700" s="105"/>
    </row>
    <row r="701" spans="1:7" ht="14.95" customHeight="1" x14ac:dyDescent="0.25">
      <c r="A701" s="69"/>
      <c r="B701" s="70"/>
      <c r="C701" s="69"/>
      <c r="D701" s="70"/>
      <c r="E701" s="70"/>
      <c r="F701" s="69"/>
      <c r="G701" s="105"/>
    </row>
    <row r="702" spans="1:7" ht="14.95" customHeight="1" x14ac:dyDescent="0.25">
      <c r="A702" s="69"/>
      <c r="B702" s="70"/>
      <c r="C702" s="69"/>
      <c r="D702" s="70"/>
      <c r="E702" s="70"/>
      <c r="F702" s="69"/>
      <c r="G702" s="105"/>
    </row>
    <row r="703" spans="1:7" ht="14.95" customHeight="1" x14ac:dyDescent="0.25">
      <c r="A703" s="69"/>
      <c r="B703" s="70"/>
      <c r="C703" s="69"/>
      <c r="D703" s="70"/>
      <c r="E703" s="70"/>
      <c r="F703" s="69"/>
      <c r="G703" s="105"/>
    </row>
    <row r="704" spans="1:7" ht="14.95" customHeight="1" x14ac:dyDescent="0.25">
      <c r="A704" s="69"/>
      <c r="B704" s="70"/>
      <c r="C704" s="69"/>
      <c r="D704" s="70"/>
      <c r="E704" s="70"/>
      <c r="F704" s="69"/>
      <c r="G704" s="105"/>
    </row>
    <row r="705" spans="1:7" ht="14.95" customHeight="1" x14ac:dyDescent="0.25">
      <c r="A705" s="69"/>
      <c r="B705" s="70"/>
      <c r="C705" s="69"/>
      <c r="D705" s="70"/>
      <c r="E705" s="70"/>
      <c r="F705" s="69"/>
      <c r="G705" s="105"/>
    </row>
    <row r="706" spans="1:7" ht="14.95" customHeight="1" x14ac:dyDescent="0.25">
      <c r="A706" s="69"/>
      <c r="B706" s="70"/>
      <c r="C706" s="69"/>
      <c r="D706" s="70"/>
      <c r="E706" s="70"/>
      <c r="F706" s="69"/>
      <c r="G706" s="105"/>
    </row>
    <row r="707" spans="1:7" ht="14.95" customHeight="1" x14ac:dyDescent="0.25">
      <c r="A707" s="69"/>
      <c r="B707" s="70"/>
      <c r="C707" s="69"/>
      <c r="D707" s="70"/>
      <c r="E707" s="70"/>
      <c r="F707" s="69"/>
      <c r="G707" s="105"/>
    </row>
    <row r="708" spans="1:7" ht="14.95" customHeight="1" x14ac:dyDescent="0.25">
      <c r="A708" s="69"/>
      <c r="B708" s="70"/>
      <c r="C708" s="69"/>
      <c r="D708" s="70"/>
      <c r="E708" s="70"/>
      <c r="F708" s="69"/>
      <c r="G708" s="105"/>
    </row>
    <row r="709" spans="1:7" ht="14.95" customHeight="1" x14ac:dyDescent="0.25">
      <c r="A709" s="69"/>
      <c r="B709" s="70"/>
      <c r="C709" s="69"/>
      <c r="D709" s="70"/>
      <c r="E709" s="70"/>
      <c r="F709" s="69"/>
      <c r="G709" s="105"/>
    </row>
    <row r="710" spans="1:7" ht="14.95" customHeight="1" x14ac:dyDescent="0.25">
      <c r="A710" s="69"/>
      <c r="B710" s="70"/>
      <c r="C710" s="69"/>
      <c r="D710" s="70"/>
      <c r="E710" s="70"/>
      <c r="F710" s="69"/>
      <c r="G710" s="105"/>
    </row>
    <row r="711" spans="1:7" ht="14.95" customHeight="1" x14ac:dyDescent="0.25">
      <c r="A711" s="69"/>
      <c r="B711" s="70"/>
      <c r="C711" s="69"/>
      <c r="D711" s="70"/>
      <c r="E711" s="70"/>
      <c r="F711" s="69"/>
      <c r="G711" s="105"/>
    </row>
    <row r="712" spans="1:7" ht="14.95" customHeight="1" x14ac:dyDescent="0.25">
      <c r="A712" s="69"/>
      <c r="B712" s="70"/>
      <c r="C712" s="69"/>
      <c r="D712" s="70"/>
      <c r="E712" s="70"/>
      <c r="F712" s="69"/>
      <c r="G712" s="105"/>
    </row>
    <row r="713" spans="1:7" ht="14.95" customHeight="1" x14ac:dyDescent="0.25">
      <c r="A713" s="69"/>
      <c r="B713" s="70"/>
      <c r="C713" s="69"/>
      <c r="D713" s="70"/>
      <c r="E713" s="70"/>
      <c r="F713" s="69"/>
      <c r="G713" s="105"/>
    </row>
    <row r="714" spans="1:7" ht="14.95" customHeight="1" x14ac:dyDescent="0.25">
      <c r="A714" s="69"/>
      <c r="B714" s="70"/>
      <c r="C714" s="69"/>
      <c r="D714" s="70"/>
      <c r="E714" s="70"/>
      <c r="F714" s="69"/>
      <c r="G714" s="105"/>
    </row>
    <row r="715" spans="1:7" ht="14.95" customHeight="1" x14ac:dyDescent="0.25">
      <c r="A715" s="69"/>
      <c r="B715" s="70"/>
      <c r="C715" s="69"/>
      <c r="D715" s="70"/>
      <c r="E715" s="70"/>
      <c r="F715" s="69"/>
      <c r="G715" s="105"/>
    </row>
    <row r="716" spans="1:7" ht="14.95" customHeight="1" x14ac:dyDescent="0.25">
      <c r="A716" s="69"/>
      <c r="B716" s="70"/>
      <c r="C716" s="69"/>
      <c r="D716" s="70"/>
      <c r="E716" s="70"/>
      <c r="F716" s="69"/>
      <c r="G716" s="105"/>
    </row>
    <row r="717" spans="1:7" ht="14.95" customHeight="1" x14ac:dyDescent="0.25">
      <c r="A717" s="69"/>
      <c r="B717" s="70"/>
      <c r="C717" s="69"/>
      <c r="D717" s="70"/>
      <c r="E717" s="70"/>
      <c r="F717" s="69"/>
      <c r="G717" s="105"/>
    </row>
    <row r="718" spans="1:7" ht="14.95" customHeight="1" x14ac:dyDescent="0.25">
      <c r="A718" s="69"/>
      <c r="B718" s="70"/>
      <c r="C718" s="69"/>
      <c r="D718" s="70"/>
      <c r="E718" s="70"/>
      <c r="F718" s="69"/>
      <c r="G718" s="105"/>
    </row>
    <row r="719" spans="1:7" ht="14.95" customHeight="1" x14ac:dyDescent="0.25">
      <c r="A719" s="69"/>
      <c r="B719" s="70"/>
      <c r="C719" s="69"/>
      <c r="D719" s="70"/>
      <c r="E719" s="70"/>
      <c r="F719" s="69"/>
      <c r="G719" s="105"/>
    </row>
    <row r="720" spans="1:7" ht="14.95" customHeight="1" x14ac:dyDescent="0.25">
      <c r="A720" s="69"/>
      <c r="B720" s="70"/>
      <c r="C720" s="69"/>
      <c r="D720" s="70"/>
      <c r="E720" s="70"/>
      <c r="F720" s="69"/>
      <c r="G720" s="105"/>
    </row>
    <row r="721" spans="1:7" ht="14.95" customHeight="1" x14ac:dyDescent="0.25">
      <c r="A721" s="69"/>
      <c r="B721" s="70"/>
      <c r="C721" s="69"/>
      <c r="D721" s="70"/>
      <c r="E721" s="70"/>
      <c r="F721" s="69"/>
      <c r="G721" s="105"/>
    </row>
    <row r="722" spans="1:7" ht="14.95" customHeight="1" x14ac:dyDescent="0.25">
      <c r="A722" s="69"/>
      <c r="B722" s="70"/>
      <c r="C722" s="69"/>
      <c r="D722" s="70"/>
      <c r="E722" s="70"/>
      <c r="F722" s="69"/>
      <c r="G722" s="105"/>
    </row>
    <row r="723" spans="1:7" ht="14.95" customHeight="1" x14ac:dyDescent="0.25">
      <c r="A723" s="69"/>
      <c r="B723" s="70"/>
      <c r="C723" s="69"/>
      <c r="D723" s="70"/>
      <c r="E723" s="70"/>
      <c r="F723" s="69"/>
      <c r="G723" s="105"/>
    </row>
    <row r="724" spans="1:7" ht="14.95" customHeight="1" x14ac:dyDescent="0.25">
      <c r="A724" s="69"/>
      <c r="B724" s="70"/>
      <c r="C724" s="69"/>
      <c r="D724" s="70"/>
      <c r="E724" s="70"/>
      <c r="F724" s="69"/>
      <c r="G724" s="105"/>
    </row>
    <row r="725" spans="1:7" ht="14.95" customHeight="1" x14ac:dyDescent="0.25">
      <c r="A725" s="69"/>
      <c r="B725" s="70"/>
      <c r="C725" s="69"/>
      <c r="D725" s="70"/>
      <c r="E725" s="70"/>
      <c r="F725" s="69"/>
      <c r="G725" s="105"/>
    </row>
    <row r="726" spans="1:7" ht="14.95" customHeight="1" x14ac:dyDescent="0.25">
      <c r="A726" s="69"/>
      <c r="B726" s="70"/>
      <c r="C726" s="69"/>
      <c r="D726" s="70"/>
      <c r="E726" s="70"/>
      <c r="F726" s="69"/>
      <c r="G726" s="105"/>
    </row>
    <row r="727" spans="1:7" ht="14.95" customHeight="1" x14ac:dyDescent="0.25">
      <c r="A727" s="69"/>
      <c r="B727" s="70"/>
      <c r="C727" s="69"/>
      <c r="D727" s="70"/>
      <c r="E727" s="70"/>
      <c r="F727" s="69"/>
      <c r="G727" s="105"/>
    </row>
    <row r="728" spans="1:7" ht="14.95" customHeight="1" x14ac:dyDescent="0.25">
      <c r="A728" s="69"/>
      <c r="B728" s="70"/>
      <c r="C728" s="69"/>
      <c r="D728" s="70"/>
      <c r="E728" s="70"/>
      <c r="F728" s="69"/>
      <c r="G728" s="105"/>
    </row>
    <row r="729" spans="1:7" ht="14.95" customHeight="1" x14ac:dyDescent="0.25">
      <c r="A729" s="69"/>
      <c r="B729" s="70"/>
      <c r="C729" s="69"/>
      <c r="D729" s="70"/>
      <c r="E729" s="70"/>
      <c r="F729" s="69"/>
      <c r="G729" s="105"/>
    </row>
    <row r="730" spans="1:7" ht="14.95" customHeight="1" x14ac:dyDescent="0.25">
      <c r="A730" s="69"/>
      <c r="B730" s="70"/>
      <c r="C730" s="69"/>
      <c r="D730" s="70"/>
      <c r="E730" s="70"/>
      <c r="F730" s="69"/>
      <c r="G730" s="105"/>
    </row>
    <row r="731" spans="1:7" ht="14.95" customHeight="1" x14ac:dyDescent="0.25">
      <c r="A731" s="69"/>
      <c r="B731" s="70"/>
      <c r="C731" s="69"/>
      <c r="D731" s="70"/>
      <c r="E731" s="70"/>
      <c r="F731" s="69"/>
      <c r="G731" s="105"/>
    </row>
    <row r="732" spans="1:7" ht="14.95" customHeight="1" x14ac:dyDescent="0.25">
      <c r="A732" s="69"/>
      <c r="B732" s="70"/>
      <c r="C732" s="69"/>
      <c r="D732" s="70"/>
      <c r="E732" s="70"/>
      <c r="F732" s="69"/>
      <c r="G732" s="105"/>
    </row>
    <row r="733" spans="1:7" ht="14.95" customHeight="1" x14ac:dyDescent="0.25">
      <c r="A733" s="69"/>
      <c r="B733" s="70"/>
      <c r="C733" s="69"/>
      <c r="D733" s="70"/>
      <c r="E733" s="70"/>
      <c r="F733" s="69"/>
      <c r="G733" s="105"/>
    </row>
    <row r="734" spans="1:7" ht="14.95" customHeight="1" x14ac:dyDescent="0.25">
      <c r="A734" s="69"/>
      <c r="B734" s="70"/>
      <c r="C734" s="69"/>
      <c r="D734" s="70"/>
      <c r="E734" s="70"/>
      <c r="F734" s="69"/>
      <c r="G734" s="105"/>
    </row>
    <row r="735" spans="1:7" ht="14.95" customHeight="1" x14ac:dyDescent="0.25">
      <c r="A735" s="69"/>
      <c r="B735" s="70"/>
      <c r="C735" s="69"/>
      <c r="D735" s="70"/>
      <c r="E735" s="70"/>
      <c r="F735" s="69"/>
      <c r="G735" s="105"/>
    </row>
    <row r="736" spans="1:7" ht="14.95" customHeight="1" x14ac:dyDescent="0.25">
      <c r="A736" s="69"/>
      <c r="B736" s="70"/>
      <c r="C736" s="69"/>
      <c r="D736" s="70"/>
      <c r="E736" s="70"/>
      <c r="F736" s="69"/>
      <c r="G736" s="105"/>
    </row>
    <row r="737" spans="1:7" ht="14.95" customHeight="1" x14ac:dyDescent="0.25">
      <c r="A737" s="69"/>
      <c r="B737" s="70"/>
      <c r="C737" s="69"/>
      <c r="D737" s="70"/>
      <c r="E737" s="70"/>
      <c r="F737" s="69"/>
      <c r="G737" s="105"/>
    </row>
    <row r="738" spans="1:7" ht="14.95" customHeight="1" x14ac:dyDescent="0.25">
      <c r="A738" s="69"/>
      <c r="B738" s="70"/>
      <c r="C738" s="69"/>
      <c r="D738" s="70"/>
      <c r="E738" s="70"/>
      <c r="F738" s="69"/>
      <c r="G738" s="105"/>
    </row>
    <row r="739" spans="1:7" ht="14.95" customHeight="1" x14ac:dyDescent="0.25">
      <c r="A739" s="69"/>
      <c r="B739" s="70"/>
      <c r="C739" s="69"/>
      <c r="D739" s="70"/>
      <c r="E739" s="70"/>
      <c r="F739" s="69"/>
      <c r="G739" s="105"/>
    </row>
    <row r="740" spans="1:7" ht="14.95" customHeight="1" x14ac:dyDescent="0.25">
      <c r="A740" s="69"/>
      <c r="B740" s="70"/>
      <c r="C740" s="69"/>
      <c r="D740" s="70"/>
      <c r="E740" s="70"/>
      <c r="F740" s="69"/>
      <c r="G740" s="105"/>
    </row>
    <row r="741" spans="1:7" ht="14.95" customHeight="1" x14ac:dyDescent="0.25">
      <c r="A741" s="69"/>
      <c r="B741" s="70"/>
      <c r="C741" s="69"/>
      <c r="D741" s="70"/>
      <c r="E741" s="70"/>
      <c r="F741" s="69"/>
      <c r="G741" s="105"/>
    </row>
    <row r="742" spans="1:7" ht="14.95" customHeight="1" x14ac:dyDescent="0.25">
      <c r="A742" s="69"/>
      <c r="B742" s="70"/>
      <c r="C742" s="69"/>
      <c r="D742" s="70"/>
      <c r="E742" s="70"/>
      <c r="F742" s="69"/>
      <c r="G742" s="105"/>
    </row>
    <row r="743" spans="1:7" ht="14.95" customHeight="1" x14ac:dyDescent="0.25">
      <c r="A743" s="69"/>
      <c r="B743" s="70"/>
      <c r="C743" s="69"/>
      <c r="D743" s="70"/>
      <c r="E743" s="70"/>
      <c r="F743" s="69"/>
      <c r="G743" s="105"/>
    </row>
    <row r="744" spans="1:7" ht="14.95" customHeight="1" x14ac:dyDescent="0.25">
      <c r="A744" s="69"/>
      <c r="B744" s="70"/>
      <c r="C744" s="69"/>
      <c r="D744" s="70"/>
      <c r="E744" s="70"/>
      <c r="F744" s="69"/>
      <c r="G744" s="105"/>
    </row>
    <row r="745" spans="1:7" ht="14.95" customHeight="1" x14ac:dyDescent="0.25">
      <c r="A745" s="69"/>
      <c r="B745" s="70"/>
      <c r="C745" s="69"/>
      <c r="D745" s="70"/>
      <c r="E745" s="70"/>
      <c r="F745" s="69"/>
      <c r="G745" s="105"/>
    </row>
    <row r="746" spans="1:7" ht="14.95" customHeight="1" x14ac:dyDescent="0.25">
      <c r="A746" s="69"/>
      <c r="B746" s="70"/>
      <c r="C746" s="69"/>
      <c r="D746" s="70"/>
      <c r="E746" s="70"/>
      <c r="F746" s="69"/>
      <c r="G746" s="105"/>
    </row>
    <row r="747" spans="1:7" ht="14.95" customHeight="1" x14ac:dyDescent="0.25">
      <c r="A747" s="69"/>
      <c r="B747" s="70"/>
      <c r="C747" s="69"/>
      <c r="D747" s="70"/>
      <c r="E747" s="70"/>
      <c r="F747" s="69"/>
      <c r="G747" s="105"/>
    </row>
    <row r="748" spans="1:7" ht="14.95" customHeight="1" x14ac:dyDescent="0.25">
      <c r="A748" s="69"/>
      <c r="B748" s="70"/>
      <c r="C748" s="69"/>
      <c r="D748" s="70"/>
      <c r="E748" s="70"/>
      <c r="F748" s="69"/>
      <c r="G748" s="105"/>
    </row>
    <row r="749" spans="1:7" ht="14.95" customHeight="1" x14ac:dyDescent="0.25">
      <c r="A749" s="69"/>
      <c r="B749" s="70"/>
      <c r="C749" s="69"/>
      <c r="D749" s="70"/>
      <c r="E749" s="70"/>
      <c r="F749" s="69"/>
      <c r="G749" s="105"/>
    </row>
    <row r="750" spans="1:7" ht="14.95" customHeight="1" x14ac:dyDescent="0.25">
      <c r="A750" s="69"/>
      <c r="B750" s="70"/>
      <c r="C750" s="69"/>
      <c r="D750" s="70"/>
      <c r="E750" s="70"/>
      <c r="F750" s="69"/>
      <c r="G750" s="105"/>
    </row>
    <row r="751" spans="1:7" ht="14.95" customHeight="1" x14ac:dyDescent="0.25">
      <c r="A751" s="69"/>
      <c r="B751" s="70"/>
      <c r="C751" s="69"/>
      <c r="D751" s="70"/>
      <c r="E751" s="70"/>
      <c r="F751" s="69"/>
      <c r="G751" s="105"/>
    </row>
    <row r="752" spans="1:7" ht="14.95" customHeight="1" x14ac:dyDescent="0.25">
      <c r="A752" s="69"/>
      <c r="B752" s="70"/>
      <c r="C752" s="69"/>
      <c r="D752" s="70"/>
      <c r="E752" s="70"/>
      <c r="F752" s="69"/>
      <c r="G752" s="105"/>
    </row>
    <row r="753" spans="1:7" ht="14.95" customHeight="1" x14ac:dyDescent="0.25">
      <c r="A753" s="69"/>
      <c r="B753" s="70"/>
      <c r="C753" s="69"/>
      <c r="D753" s="70"/>
      <c r="E753" s="70"/>
      <c r="F753" s="69"/>
      <c r="G753" s="105"/>
    </row>
    <row r="754" spans="1:7" ht="14.95" customHeight="1" x14ac:dyDescent="0.25">
      <c r="A754" s="69"/>
      <c r="B754" s="70"/>
      <c r="C754" s="69"/>
      <c r="D754" s="70"/>
      <c r="E754" s="70"/>
      <c r="F754" s="69"/>
      <c r="G754" s="105"/>
    </row>
    <row r="755" spans="1:7" ht="14.95" customHeight="1" x14ac:dyDescent="0.25">
      <c r="A755" s="69"/>
      <c r="B755" s="70"/>
      <c r="C755" s="69"/>
      <c r="D755" s="70"/>
      <c r="E755" s="70"/>
      <c r="F755" s="69"/>
      <c r="G755" s="105"/>
    </row>
    <row r="756" spans="1:7" ht="14.95" customHeight="1" x14ac:dyDescent="0.25">
      <c r="A756" s="69"/>
      <c r="B756" s="70"/>
      <c r="C756" s="69"/>
      <c r="D756" s="70"/>
      <c r="E756" s="70"/>
      <c r="F756" s="69"/>
      <c r="G756" s="105"/>
    </row>
    <row r="757" spans="1:7" ht="14.95" customHeight="1" x14ac:dyDescent="0.25">
      <c r="A757" s="69"/>
      <c r="B757" s="70"/>
      <c r="C757" s="69"/>
      <c r="D757" s="70"/>
      <c r="E757" s="70"/>
      <c r="F757" s="69"/>
      <c r="G757" s="105"/>
    </row>
    <row r="758" spans="1:7" ht="14.95" customHeight="1" x14ac:dyDescent="0.25">
      <c r="A758" s="69"/>
      <c r="B758" s="70"/>
      <c r="C758" s="69"/>
      <c r="D758" s="70"/>
      <c r="E758" s="70"/>
      <c r="F758" s="69"/>
      <c r="G758" s="105"/>
    </row>
    <row r="759" spans="1:7" ht="14.95" customHeight="1" x14ac:dyDescent="0.25">
      <c r="A759" s="69"/>
      <c r="B759" s="70"/>
      <c r="C759" s="69"/>
      <c r="D759" s="70"/>
      <c r="E759" s="70"/>
      <c r="F759" s="69"/>
      <c r="G759" s="105"/>
    </row>
    <row r="760" spans="1:7" ht="14.95" customHeight="1" x14ac:dyDescent="0.25">
      <c r="A760" s="69"/>
      <c r="B760" s="70"/>
      <c r="C760" s="69"/>
      <c r="D760" s="70"/>
      <c r="E760" s="70"/>
      <c r="F760" s="69"/>
      <c r="G760" s="105"/>
    </row>
    <row r="761" spans="1:7" ht="14.95" customHeight="1" x14ac:dyDescent="0.25">
      <c r="A761" s="69"/>
      <c r="B761" s="70"/>
      <c r="C761" s="69"/>
      <c r="D761" s="70"/>
      <c r="E761" s="70"/>
      <c r="F761" s="69"/>
      <c r="G761" s="105"/>
    </row>
    <row r="762" spans="1:7" ht="14.95" customHeight="1" x14ac:dyDescent="0.25">
      <c r="A762" s="69"/>
      <c r="B762" s="70"/>
      <c r="C762" s="69"/>
      <c r="D762" s="70"/>
      <c r="E762" s="70"/>
      <c r="F762" s="69"/>
      <c r="G762" s="105"/>
    </row>
    <row r="763" spans="1:7" ht="14.95" customHeight="1" x14ac:dyDescent="0.25">
      <c r="A763" s="69"/>
      <c r="B763" s="70"/>
      <c r="C763" s="69"/>
      <c r="D763" s="70"/>
      <c r="E763" s="70"/>
      <c r="F763" s="69"/>
      <c r="G763" s="105"/>
    </row>
    <row r="764" spans="1:7" ht="14.95" customHeight="1" x14ac:dyDescent="0.25">
      <c r="A764" s="69"/>
      <c r="B764" s="70"/>
      <c r="C764" s="69"/>
      <c r="D764" s="70"/>
      <c r="E764" s="70"/>
      <c r="F764" s="69"/>
      <c r="G764" s="105"/>
    </row>
    <row r="765" spans="1:7" ht="14.95" customHeight="1" x14ac:dyDescent="0.25">
      <c r="A765" s="69"/>
      <c r="B765" s="70"/>
      <c r="C765" s="69"/>
      <c r="D765" s="70"/>
      <c r="E765" s="70"/>
      <c r="F765" s="69"/>
      <c r="G765" s="105"/>
    </row>
    <row r="766" spans="1:7" ht="14.95" customHeight="1" x14ac:dyDescent="0.25">
      <c r="A766" s="69"/>
      <c r="B766" s="70"/>
      <c r="C766" s="69"/>
      <c r="D766" s="70"/>
      <c r="E766" s="70"/>
      <c r="F766" s="69"/>
      <c r="G766" s="105"/>
    </row>
    <row r="767" spans="1:7" ht="14.95" customHeight="1" x14ac:dyDescent="0.25">
      <c r="A767" s="69"/>
      <c r="B767" s="70"/>
      <c r="C767" s="69"/>
      <c r="D767" s="70"/>
      <c r="E767" s="70"/>
      <c r="F767" s="69"/>
      <c r="G767" s="105"/>
    </row>
    <row r="768" spans="1:7" ht="14.95" customHeight="1" x14ac:dyDescent="0.25">
      <c r="A768" s="69"/>
      <c r="B768" s="70"/>
      <c r="C768" s="69"/>
      <c r="D768" s="70"/>
      <c r="E768" s="70"/>
      <c r="F768" s="69"/>
      <c r="G768" s="105"/>
    </row>
    <row r="769" spans="1:7" ht="14.95" customHeight="1" x14ac:dyDescent="0.25">
      <c r="A769" s="69"/>
      <c r="B769" s="70"/>
      <c r="C769" s="69"/>
      <c r="D769" s="70"/>
      <c r="E769" s="70"/>
      <c r="F769" s="69"/>
      <c r="G769" s="105"/>
    </row>
    <row r="770" spans="1:7" ht="14.95" customHeight="1" x14ac:dyDescent="0.25">
      <c r="A770" s="69"/>
      <c r="B770" s="70"/>
      <c r="C770" s="69"/>
      <c r="D770" s="70"/>
      <c r="E770" s="70"/>
      <c r="F770" s="69"/>
      <c r="G770" s="105"/>
    </row>
    <row r="771" spans="1:7" ht="14.95" customHeight="1" x14ac:dyDescent="0.25">
      <c r="A771" s="69"/>
      <c r="B771" s="70"/>
      <c r="C771" s="69"/>
      <c r="D771" s="70"/>
      <c r="E771" s="70"/>
      <c r="F771" s="69"/>
      <c r="G771" s="105"/>
    </row>
    <row r="772" spans="1:7" ht="14.95" customHeight="1" x14ac:dyDescent="0.25">
      <c r="A772" s="69"/>
      <c r="B772" s="70"/>
      <c r="C772" s="69"/>
      <c r="D772" s="70"/>
      <c r="E772" s="70"/>
      <c r="F772" s="69"/>
      <c r="G772" s="105"/>
    </row>
    <row r="773" spans="1:7" ht="14.95" customHeight="1" x14ac:dyDescent="0.25">
      <c r="A773" s="69"/>
      <c r="B773" s="70"/>
      <c r="C773" s="69"/>
      <c r="D773" s="70"/>
      <c r="E773" s="70"/>
      <c r="F773" s="69"/>
      <c r="G773" s="105"/>
    </row>
    <row r="774" spans="1:7" ht="14.95" customHeight="1" x14ac:dyDescent="0.25">
      <c r="A774" s="69"/>
      <c r="B774" s="70"/>
      <c r="C774" s="69"/>
      <c r="D774" s="70"/>
      <c r="E774" s="70"/>
      <c r="F774" s="69"/>
      <c r="G774" s="105"/>
    </row>
    <row r="775" spans="1:7" ht="14.95" customHeight="1" x14ac:dyDescent="0.25">
      <c r="A775" s="69"/>
      <c r="B775" s="70"/>
      <c r="C775" s="69"/>
      <c r="D775" s="70"/>
      <c r="E775" s="70"/>
      <c r="F775" s="69"/>
      <c r="G775" s="105"/>
    </row>
    <row r="776" spans="1:7" ht="14.95" customHeight="1" x14ac:dyDescent="0.25">
      <c r="A776" s="69"/>
      <c r="B776" s="70"/>
      <c r="C776" s="69"/>
      <c r="D776" s="70"/>
      <c r="E776" s="70"/>
      <c r="F776" s="69"/>
      <c r="G776" s="105"/>
    </row>
    <row r="777" spans="1:7" ht="14.95" customHeight="1" x14ac:dyDescent="0.25">
      <c r="A777" s="69"/>
      <c r="B777" s="70"/>
      <c r="C777" s="69"/>
      <c r="D777" s="70"/>
      <c r="E777" s="70"/>
      <c r="F777" s="69"/>
      <c r="G777" s="105"/>
    </row>
    <row r="778" spans="1:7" ht="14.95" customHeight="1" x14ac:dyDescent="0.25">
      <c r="A778" s="69"/>
      <c r="B778" s="70"/>
      <c r="C778" s="69"/>
      <c r="D778" s="70"/>
      <c r="E778" s="70"/>
      <c r="F778" s="69"/>
      <c r="G778" s="105"/>
    </row>
    <row r="779" spans="1:7" ht="14.95" customHeight="1" x14ac:dyDescent="0.25">
      <c r="A779" s="69"/>
      <c r="B779" s="70"/>
      <c r="C779" s="69"/>
      <c r="D779" s="70"/>
      <c r="E779" s="70"/>
      <c r="F779" s="69"/>
      <c r="G779" s="105"/>
    </row>
    <row r="780" spans="1:7" ht="14.95" customHeight="1" x14ac:dyDescent="0.25">
      <c r="A780" s="69"/>
      <c r="B780" s="70"/>
      <c r="C780" s="69"/>
      <c r="D780" s="70"/>
      <c r="E780" s="70"/>
      <c r="F780" s="69"/>
      <c r="G780" s="105"/>
    </row>
    <row r="781" spans="1:7" ht="14.95" customHeight="1" x14ac:dyDescent="0.25">
      <c r="A781" s="69"/>
      <c r="B781" s="70"/>
      <c r="C781" s="69"/>
      <c r="D781" s="70"/>
      <c r="E781" s="70"/>
      <c r="F781" s="69"/>
      <c r="G781" s="105"/>
    </row>
    <row r="782" spans="1:7" ht="14.95" customHeight="1" x14ac:dyDescent="0.25">
      <c r="A782" s="69"/>
      <c r="B782" s="70"/>
      <c r="C782" s="69"/>
      <c r="D782" s="70"/>
      <c r="E782" s="70"/>
      <c r="F782" s="69"/>
      <c r="G782" s="105"/>
    </row>
    <row r="783" spans="1:7" ht="14.95" customHeight="1" x14ac:dyDescent="0.25">
      <c r="A783" s="69"/>
      <c r="B783" s="70"/>
      <c r="C783" s="69"/>
      <c r="D783" s="70"/>
      <c r="E783" s="70"/>
      <c r="F783" s="69"/>
      <c r="G783" s="211"/>
    </row>
    <row r="784" spans="1:7" ht="14.95" customHeight="1" x14ac:dyDescent="0.25">
      <c r="A784" s="69"/>
      <c r="B784" s="70"/>
      <c r="C784" s="69"/>
      <c r="D784" s="70"/>
      <c r="E784" s="70"/>
      <c r="F784" s="69"/>
      <c r="G784" s="211"/>
    </row>
    <row r="785" spans="1:7" ht="14.95" customHeight="1" x14ac:dyDescent="0.25">
      <c r="A785" s="69"/>
      <c r="B785" s="70"/>
      <c r="C785" s="69"/>
      <c r="D785" s="70"/>
      <c r="E785" s="70"/>
      <c r="F785" s="69"/>
      <c r="G785" s="211"/>
    </row>
    <row r="786" spans="1:7" ht="14.95" customHeight="1" x14ac:dyDescent="0.25">
      <c r="A786" s="69"/>
      <c r="B786" s="70"/>
      <c r="C786" s="69"/>
      <c r="D786" s="70"/>
      <c r="E786" s="70"/>
      <c r="F786" s="69"/>
      <c r="G786" s="211"/>
    </row>
    <row r="787" spans="1:7" ht="14.95" customHeight="1" x14ac:dyDescent="0.25">
      <c r="A787" s="69"/>
      <c r="B787" s="70"/>
      <c r="C787" s="69"/>
      <c r="D787" s="70"/>
      <c r="E787" s="70"/>
      <c r="F787" s="69"/>
      <c r="G787" s="211"/>
    </row>
    <row r="788" spans="1:7" ht="14.95" customHeight="1" x14ac:dyDescent="0.25">
      <c r="A788" s="69"/>
      <c r="B788" s="70"/>
      <c r="C788" s="69"/>
      <c r="D788" s="70"/>
      <c r="E788" s="70"/>
      <c r="F788" s="69"/>
      <c r="G788" s="211"/>
    </row>
    <row r="789" spans="1:7" ht="14.95" customHeight="1" x14ac:dyDescent="0.25">
      <c r="A789" s="69"/>
      <c r="B789" s="70"/>
      <c r="C789" s="69"/>
      <c r="D789" s="70"/>
      <c r="E789" s="70"/>
      <c r="F789" s="69"/>
      <c r="G789" s="211"/>
    </row>
    <row r="790" spans="1:7" ht="14.95" customHeight="1" x14ac:dyDescent="0.25">
      <c r="A790" s="69"/>
      <c r="B790" s="70"/>
      <c r="C790" s="69"/>
      <c r="D790" s="70"/>
      <c r="E790" s="70"/>
      <c r="F790" s="69"/>
      <c r="G790" s="211"/>
    </row>
    <row r="791" spans="1:7" ht="14.95" customHeight="1" x14ac:dyDescent="0.25">
      <c r="A791" s="69"/>
      <c r="B791" s="70"/>
      <c r="C791" s="69"/>
      <c r="D791" s="70"/>
      <c r="E791" s="70"/>
      <c r="F791" s="69"/>
      <c r="G791" s="211"/>
    </row>
    <row r="792" spans="1:7" ht="14.95" customHeight="1" x14ac:dyDescent="0.25">
      <c r="A792" s="69"/>
      <c r="B792" s="70"/>
      <c r="C792" s="69"/>
      <c r="D792" s="70"/>
      <c r="E792" s="70"/>
      <c r="F792" s="69"/>
      <c r="G792" s="211"/>
    </row>
    <row r="793" spans="1:7" ht="14.95" customHeight="1" x14ac:dyDescent="0.25">
      <c r="A793" s="69"/>
      <c r="B793" s="70"/>
      <c r="C793" s="69"/>
      <c r="D793" s="70"/>
      <c r="E793" s="70"/>
      <c r="F793" s="69"/>
      <c r="G793" s="211"/>
    </row>
    <row r="794" spans="1:7" ht="14.95" customHeight="1" x14ac:dyDescent="0.25">
      <c r="A794" s="69"/>
      <c r="B794" s="70"/>
      <c r="C794" s="69"/>
      <c r="D794" s="70"/>
      <c r="E794" s="70"/>
      <c r="F794" s="69"/>
      <c r="G794" s="211"/>
    </row>
    <row r="795" spans="1:7" ht="14.95" customHeight="1" x14ac:dyDescent="0.25">
      <c r="A795" s="69"/>
      <c r="B795" s="70"/>
      <c r="C795" s="69"/>
      <c r="D795" s="70"/>
      <c r="E795" s="70"/>
      <c r="F795" s="69"/>
      <c r="G795" s="211"/>
    </row>
    <row r="796" spans="1:7" ht="14.95" customHeight="1" x14ac:dyDescent="0.25">
      <c r="A796" s="69"/>
      <c r="B796" s="70"/>
      <c r="C796" s="69"/>
      <c r="D796" s="70"/>
      <c r="E796" s="70"/>
      <c r="F796" s="69"/>
      <c r="G796" s="211"/>
    </row>
    <row r="797" spans="1:7" ht="14.95" customHeight="1" x14ac:dyDescent="0.25">
      <c r="A797" s="69"/>
      <c r="B797" s="70"/>
      <c r="C797" s="69"/>
      <c r="D797" s="70"/>
      <c r="E797" s="70"/>
      <c r="F797" s="69"/>
      <c r="G797" s="211"/>
    </row>
    <row r="798" spans="1:7" ht="14.95" customHeight="1" x14ac:dyDescent="0.25">
      <c r="A798" s="69"/>
      <c r="B798" s="70"/>
      <c r="C798" s="69"/>
      <c r="D798" s="70"/>
      <c r="E798" s="70"/>
      <c r="F798" s="69"/>
      <c r="G798" s="211"/>
    </row>
    <row r="799" spans="1:7" ht="14.95" customHeight="1" x14ac:dyDescent="0.25">
      <c r="A799" s="69"/>
      <c r="B799" s="70"/>
      <c r="C799" s="69"/>
      <c r="D799" s="70"/>
      <c r="E799" s="70"/>
      <c r="F799" s="69"/>
      <c r="G799" s="211"/>
    </row>
    <row r="800" spans="1:7" ht="14.95" customHeight="1" x14ac:dyDescent="0.25">
      <c r="A800" s="69"/>
      <c r="B800" s="70"/>
      <c r="C800" s="69"/>
      <c r="D800" s="70"/>
      <c r="E800" s="70"/>
      <c r="F800" s="69"/>
      <c r="G800" s="211"/>
    </row>
    <row r="801" spans="1:7" ht="14.95" customHeight="1" x14ac:dyDescent="0.25">
      <c r="A801" s="69"/>
      <c r="B801" s="70"/>
      <c r="C801" s="69"/>
      <c r="D801" s="70"/>
      <c r="E801" s="70"/>
      <c r="F801" s="69"/>
      <c r="G801" s="211"/>
    </row>
    <row r="802" spans="1:7" ht="14.95" customHeight="1" x14ac:dyDescent="0.25">
      <c r="A802" s="69"/>
      <c r="B802" s="70"/>
      <c r="C802" s="69"/>
      <c r="D802" s="70"/>
      <c r="E802" s="70"/>
      <c r="F802" s="69"/>
      <c r="G802" s="211"/>
    </row>
    <row r="803" spans="1:7" ht="14.95" customHeight="1" x14ac:dyDescent="0.2">
      <c r="A803" s="53"/>
      <c r="B803" s="48"/>
      <c r="C803" s="49"/>
      <c r="D803" s="48"/>
      <c r="E803" s="48"/>
      <c r="F803" s="53"/>
      <c r="G803" s="50"/>
    </row>
    <row r="804" spans="1:7" ht="14.95" customHeight="1" x14ac:dyDescent="0.2">
      <c r="A804" s="53"/>
      <c r="B804" s="48"/>
      <c r="C804" s="49"/>
      <c r="D804" s="48"/>
      <c r="E804" s="48"/>
      <c r="F804" s="53"/>
      <c r="G804" s="50"/>
    </row>
    <row r="805" spans="1:7" ht="14.95" customHeight="1" x14ac:dyDescent="0.2">
      <c r="A805" s="53"/>
      <c r="B805" s="48"/>
      <c r="C805" s="49"/>
      <c r="D805" s="48"/>
      <c r="E805" s="48"/>
      <c r="F805" s="53"/>
      <c r="G805" s="50"/>
    </row>
    <row r="806" spans="1:7" ht="14.95" customHeight="1" x14ac:dyDescent="0.2">
      <c r="A806" s="53"/>
      <c r="B806" s="48"/>
      <c r="C806" s="49"/>
      <c r="D806" s="48"/>
      <c r="E806" s="48"/>
      <c r="F806" s="53"/>
      <c r="G806" s="50"/>
    </row>
    <row r="807" spans="1:7" ht="14.95" customHeight="1" x14ac:dyDescent="0.2">
      <c r="A807" s="53"/>
      <c r="B807" s="48"/>
      <c r="C807" s="49"/>
      <c r="D807" s="48"/>
      <c r="E807" s="48"/>
      <c r="F807" s="53"/>
      <c r="G807" s="50"/>
    </row>
    <row r="808" spans="1:7" ht="14.95" customHeight="1" x14ac:dyDescent="0.2">
      <c r="A808" s="53"/>
      <c r="B808" s="48"/>
      <c r="C808" s="49"/>
      <c r="D808" s="48"/>
      <c r="E808" s="48"/>
      <c r="F808" s="53"/>
      <c r="G808" s="50"/>
    </row>
    <row r="809" spans="1:7" ht="14.95" customHeight="1" x14ac:dyDescent="0.2">
      <c r="A809" s="53"/>
      <c r="B809" s="48"/>
      <c r="C809" s="49"/>
      <c r="D809" s="48"/>
      <c r="E809" s="48"/>
      <c r="F809" s="53"/>
      <c r="G809" s="50"/>
    </row>
    <row r="810" spans="1:7" ht="14.95" customHeight="1" x14ac:dyDescent="0.2">
      <c r="A810" s="53"/>
      <c r="B810" s="48"/>
      <c r="C810" s="49"/>
      <c r="D810" s="48"/>
      <c r="E810" s="48"/>
      <c r="F810" s="53"/>
      <c r="G810" s="50"/>
    </row>
    <row r="811" spans="1:7" ht="14.95" customHeight="1" x14ac:dyDescent="0.2">
      <c r="A811" s="53"/>
      <c r="B811" s="48"/>
      <c r="C811" s="49"/>
      <c r="D811" s="48"/>
      <c r="E811" s="48"/>
      <c r="F811" s="53"/>
      <c r="G811" s="50"/>
    </row>
    <row r="812" spans="1:7" ht="14.95" customHeight="1" x14ac:dyDescent="0.2">
      <c r="A812" s="53"/>
      <c r="B812" s="48"/>
      <c r="C812" s="49"/>
      <c r="D812" s="48"/>
      <c r="E812" s="48"/>
      <c r="F812" s="53"/>
      <c r="G812" s="50"/>
    </row>
    <row r="813" spans="1:7" ht="14.95" customHeight="1" x14ac:dyDescent="0.2">
      <c r="A813" s="53"/>
      <c r="B813" s="48"/>
      <c r="C813" s="49"/>
      <c r="D813" s="48"/>
      <c r="E813" s="48"/>
      <c r="F813" s="53"/>
      <c r="G813" s="50"/>
    </row>
    <row r="814" spans="1:7" ht="14.95" customHeight="1" x14ac:dyDescent="0.2">
      <c r="A814" s="53"/>
      <c r="B814" s="48"/>
      <c r="C814" s="49"/>
      <c r="D814" s="48"/>
      <c r="E814" s="48"/>
      <c r="F814" s="53"/>
      <c r="G814" s="50"/>
    </row>
    <row r="815" spans="1:7" ht="14.95" customHeight="1" x14ac:dyDescent="0.2">
      <c r="A815" s="53"/>
      <c r="B815" s="48"/>
      <c r="C815" s="49"/>
      <c r="D815" s="48"/>
      <c r="E815" s="48"/>
      <c r="F815" s="53"/>
      <c r="G815" s="50"/>
    </row>
    <row r="816" spans="1:7" ht="14.95" customHeight="1" x14ac:dyDescent="0.2">
      <c r="A816" s="53"/>
      <c r="B816" s="48"/>
      <c r="C816" s="49"/>
      <c r="D816" s="48"/>
      <c r="E816" s="48"/>
      <c r="F816" s="53"/>
      <c r="G816" s="50"/>
    </row>
    <row r="817" spans="1:7" ht="14.95" customHeight="1" x14ac:dyDescent="0.2">
      <c r="A817" s="53"/>
      <c r="B817" s="48"/>
      <c r="C817" s="49"/>
      <c r="D817" s="48"/>
      <c r="E817" s="48"/>
      <c r="F817" s="53"/>
      <c r="G817" s="50"/>
    </row>
    <row r="818" spans="1:7" ht="14.95" customHeight="1" x14ac:dyDescent="0.2">
      <c r="A818" s="53"/>
      <c r="B818" s="48"/>
      <c r="C818" s="49"/>
      <c r="D818" s="48"/>
      <c r="E818" s="48"/>
      <c r="F818" s="53"/>
      <c r="G818" s="50"/>
    </row>
    <row r="819" spans="1:7" ht="14.95" customHeight="1" x14ac:dyDescent="0.2">
      <c r="A819" s="53"/>
      <c r="B819" s="48"/>
      <c r="C819" s="49"/>
      <c r="D819" s="48"/>
      <c r="E819" s="48"/>
      <c r="F819" s="53"/>
      <c r="G819" s="50"/>
    </row>
    <row r="820" spans="1:7" ht="14.95" customHeight="1" x14ac:dyDescent="0.2">
      <c r="A820" s="53"/>
      <c r="B820" s="48"/>
      <c r="C820" s="49"/>
      <c r="D820" s="48"/>
      <c r="E820" s="48"/>
      <c r="F820" s="53"/>
      <c r="G820" s="50"/>
    </row>
    <row r="821" spans="1:7" ht="14.95" customHeight="1" x14ac:dyDescent="0.2">
      <c r="A821" s="53"/>
      <c r="B821" s="48"/>
      <c r="C821" s="49"/>
      <c r="D821" s="48"/>
      <c r="E821" s="48"/>
      <c r="F821" s="53"/>
      <c r="G821" s="50"/>
    </row>
    <row r="822" spans="1:7" ht="14.95" customHeight="1" x14ac:dyDescent="0.2">
      <c r="A822" s="53"/>
      <c r="B822" s="48"/>
      <c r="C822" s="49"/>
      <c r="D822" s="48"/>
      <c r="E822" s="48"/>
      <c r="F822" s="53"/>
      <c r="G822" s="50"/>
    </row>
    <row r="823" spans="1:7" ht="14.95" customHeight="1" x14ac:dyDescent="0.2">
      <c r="A823" s="53"/>
      <c r="B823" s="48"/>
      <c r="C823" s="49"/>
      <c r="D823" s="48"/>
      <c r="E823" s="48"/>
      <c r="F823" s="53"/>
      <c r="G823" s="50"/>
    </row>
    <row r="824" spans="1:7" ht="14.95" customHeight="1" x14ac:dyDescent="0.2">
      <c r="A824" s="53"/>
      <c r="B824" s="48"/>
      <c r="C824" s="49"/>
      <c r="D824" s="48"/>
      <c r="E824" s="48"/>
      <c r="F824" s="53"/>
      <c r="G824" s="50"/>
    </row>
    <row r="825" spans="1:7" ht="14.95" customHeight="1" x14ac:dyDescent="0.2">
      <c r="A825" s="53"/>
      <c r="B825" s="48"/>
      <c r="C825" s="49"/>
      <c r="D825" s="48"/>
      <c r="E825" s="48"/>
      <c r="F825" s="53"/>
      <c r="G825" s="50"/>
    </row>
    <row r="826" spans="1:7" ht="14.95" customHeight="1" x14ac:dyDescent="0.2">
      <c r="A826" s="53"/>
      <c r="B826" s="48"/>
      <c r="C826" s="49"/>
      <c r="D826" s="48"/>
      <c r="E826" s="48"/>
      <c r="F826" s="53"/>
      <c r="G826" s="50"/>
    </row>
    <row r="827" spans="1:7" ht="14.95" customHeight="1" x14ac:dyDescent="0.2">
      <c r="A827" s="53"/>
      <c r="B827" s="48"/>
      <c r="C827" s="49"/>
      <c r="D827" s="48"/>
      <c r="E827" s="48"/>
      <c r="F827" s="53"/>
      <c r="G827" s="50"/>
    </row>
    <row r="828" spans="1:7" ht="14.95" customHeight="1" x14ac:dyDescent="0.2">
      <c r="A828" s="53"/>
      <c r="B828" s="48"/>
      <c r="C828" s="49"/>
      <c r="D828" s="48"/>
      <c r="E828" s="48"/>
      <c r="F828" s="53"/>
      <c r="G828" s="50"/>
    </row>
    <row r="829" spans="1:7" ht="14.95" customHeight="1" x14ac:dyDescent="0.2">
      <c r="A829" s="53"/>
      <c r="B829" s="48"/>
      <c r="C829" s="49"/>
      <c r="D829" s="48"/>
      <c r="E829" s="48"/>
      <c r="F829" s="53"/>
      <c r="G829" s="50"/>
    </row>
    <row r="830" spans="1:7" ht="14.95" customHeight="1" x14ac:dyDescent="0.2">
      <c r="A830" s="53"/>
      <c r="B830" s="48"/>
      <c r="C830" s="49"/>
      <c r="D830" s="48"/>
      <c r="E830" s="48"/>
      <c r="F830" s="53"/>
      <c r="G830" s="50"/>
    </row>
    <row r="831" spans="1:7" ht="14.95" customHeight="1" x14ac:dyDescent="0.2">
      <c r="A831" s="53"/>
      <c r="B831" s="48"/>
      <c r="C831" s="49"/>
      <c r="D831" s="48"/>
      <c r="E831" s="48"/>
      <c r="F831" s="53"/>
      <c r="G831" s="50"/>
    </row>
    <row r="832" spans="1:7" ht="14.95" customHeight="1" x14ac:dyDescent="0.2">
      <c r="A832" s="53"/>
      <c r="B832" s="48"/>
      <c r="C832" s="49"/>
      <c r="D832" s="48"/>
      <c r="E832" s="48"/>
      <c r="F832" s="53"/>
      <c r="G832" s="50"/>
    </row>
    <row r="833" spans="1:7" ht="14.95" customHeight="1" x14ac:dyDescent="0.2">
      <c r="A833" s="53"/>
      <c r="B833" s="48"/>
      <c r="C833" s="49"/>
      <c r="D833" s="48"/>
      <c r="E833" s="48"/>
      <c r="F833" s="53"/>
      <c r="G833" s="50"/>
    </row>
    <row r="834" spans="1:7" ht="14.95" customHeight="1" x14ac:dyDescent="0.2">
      <c r="A834" s="53"/>
      <c r="B834" s="48"/>
      <c r="C834" s="49"/>
      <c r="D834" s="48"/>
      <c r="E834" s="48"/>
      <c r="F834" s="53"/>
      <c r="G834" s="50"/>
    </row>
    <row r="835" spans="1:7" ht="14.95" customHeight="1" x14ac:dyDescent="0.2">
      <c r="A835" s="53"/>
      <c r="B835" s="48"/>
      <c r="C835" s="49"/>
      <c r="D835" s="48"/>
      <c r="E835" s="48"/>
      <c r="F835" s="53"/>
      <c r="G835" s="50"/>
    </row>
    <row r="836" spans="1:7" ht="14.95" customHeight="1" x14ac:dyDescent="0.2">
      <c r="A836" s="53"/>
      <c r="B836" s="48"/>
      <c r="C836" s="49"/>
      <c r="D836" s="48"/>
      <c r="E836" s="48"/>
      <c r="F836" s="53"/>
      <c r="G836" s="50"/>
    </row>
    <row r="837" spans="1:7" ht="14.95" customHeight="1" x14ac:dyDescent="0.2">
      <c r="A837" s="53"/>
      <c r="B837" s="48"/>
      <c r="C837" s="49"/>
      <c r="D837" s="48"/>
      <c r="E837" s="48"/>
      <c r="F837" s="53"/>
      <c r="G837" s="50"/>
    </row>
    <row r="838" spans="1:7" ht="14.95" customHeight="1" x14ac:dyDescent="0.2">
      <c r="A838" s="53"/>
      <c r="B838" s="48"/>
      <c r="C838" s="49"/>
      <c r="D838" s="48"/>
      <c r="E838" s="48"/>
      <c r="F838" s="53"/>
      <c r="G838" s="50"/>
    </row>
    <row r="839" spans="1:7" ht="14.95" customHeight="1" x14ac:dyDescent="0.2">
      <c r="A839" s="53"/>
      <c r="B839" s="48"/>
      <c r="C839" s="49"/>
      <c r="D839" s="48"/>
      <c r="E839" s="48"/>
      <c r="F839" s="53"/>
      <c r="G839" s="50"/>
    </row>
    <row r="840" spans="1:7" ht="14.95" customHeight="1" x14ac:dyDescent="0.2">
      <c r="A840" s="53"/>
      <c r="B840" s="48"/>
      <c r="C840" s="49"/>
      <c r="D840" s="48"/>
      <c r="E840" s="48"/>
      <c r="F840" s="53"/>
      <c r="G840" s="50"/>
    </row>
    <row r="841" spans="1:7" ht="14.95" customHeight="1" x14ac:dyDescent="0.2">
      <c r="A841" s="53"/>
      <c r="B841" s="48"/>
      <c r="C841" s="49"/>
      <c r="D841" s="48"/>
      <c r="E841" s="48"/>
      <c r="F841" s="53"/>
      <c r="G841" s="50"/>
    </row>
    <row r="842" spans="1:7" ht="14.95" customHeight="1" x14ac:dyDescent="0.2">
      <c r="A842" s="53"/>
      <c r="B842" s="48"/>
      <c r="C842" s="49"/>
      <c r="D842" s="48"/>
      <c r="E842" s="48"/>
      <c r="F842" s="53"/>
      <c r="G842" s="50"/>
    </row>
    <row r="843" spans="1:7" ht="14.95" customHeight="1" x14ac:dyDescent="0.2">
      <c r="A843" s="53"/>
      <c r="B843" s="48"/>
      <c r="C843" s="49"/>
      <c r="D843" s="48"/>
      <c r="E843" s="48"/>
      <c r="F843" s="53"/>
      <c r="G843" s="50"/>
    </row>
    <row r="844" spans="1:7" ht="14.95" customHeight="1" x14ac:dyDescent="0.2">
      <c r="A844" s="53"/>
      <c r="B844" s="48"/>
      <c r="C844" s="49"/>
      <c r="D844" s="48"/>
      <c r="E844" s="48"/>
      <c r="F844" s="53"/>
      <c r="G844" s="50"/>
    </row>
    <row r="845" spans="1:7" ht="14.95" customHeight="1" x14ac:dyDescent="0.2">
      <c r="A845" s="53"/>
      <c r="B845" s="48"/>
      <c r="C845" s="49"/>
      <c r="D845" s="48"/>
      <c r="E845" s="48"/>
      <c r="F845" s="53"/>
      <c r="G845" s="50"/>
    </row>
    <row r="846" spans="1:7" ht="14.95" customHeight="1" x14ac:dyDescent="0.2">
      <c r="A846" s="53"/>
      <c r="B846" s="48"/>
      <c r="C846" s="49"/>
      <c r="D846" s="48"/>
      <c r="E846" s="48"/>
      <c r="F846" s="53"/>
      <c r="G846" s="50"/>
    </row>
    <row r="847" spans="1:7" ht="14.95" customHeight="1" x14ac:dyDescent="0.2">
      <c r="A847" s="53"/>
      <c r="B847" s="48"/>
      <c r="C847" s="49"/>
      <c r="D847" s="48"/>
      <c r="E847" s="48"/>
      <c r="F847" s="53"/>
      <c r="G847" s="50"/>
    </row>
    <row r="848" spans="1:7" ht="14.95" customHeight="1" x14ac:dyDescent="0.2">
      <c r="A848" s="53"/>
      <c r="B848" s="48"/>
      <c r="C848" s="49"/>
      <c r="D848" s="48"/>
      <c r="E848" s="48"/>
      <c r="F848" s="53"/>
      <c r="G848" s="50"/>
    </row>
    <row r="849" spans="1:7" ht="14.95" customHeight="1" x14ac:dyDescent="0.2">
      <c r="A849" s="53"/>
      <c r="B849" s="48"/>
      <c r="C849" s="49"/>
      <c r="D849" s="48"/>
      <c r="E849" s="48"/>
      <c r="F849" s="53"/>
      <c r="G849" s="50"/>
    </row>
    <row r="850" spans="1:7" ht="14.95" customHeight="1" x14ac:dyDescent="0.2">
      <c r="A850" s="53"/>
      <c r="B850" s="48"/>
      <c r="C850" s="49"/>
      <c r="D850" s="48"/>
      <c r="E850" s="48"/>
      <c r="F850" s="53"/>
      <c r="G850" s="50"/>
    </row>
    <row r="851" spans="1:7" ht="14.95" customHeight="1" x14ac:dyDescent="0.2">
      <c r="A851" s="53"/>
      <c r="B851" s="48"/>
      <c r="C851" s="49"/>
      <c r="D851" s="48"/>
      <c r="E851" s="48"/>
      <c r="F851" s="53"/>
      <c r="G851" s="50"/>
    </row>
    <row r="852" spans="1:7" ht="14.95" customHeight="1" x14ac:dyDescent="0.2">
      <c r="A852" s="53"/>
      <c r="B852" s="48"/>
      <c r="C852" s="49"/>
      <c r="D852" s="48"/>
      <c r="E852" s="48"/>
      <c r="F852" s="53"/>
      <c r="G852" s="50"/>
    </row>
    <row r="853" spans="1:7" ht="14.95" customHeight="1" x14ac:dyDescent="0.2">
      <c r="A853" s="53"/>
      <c r="B853" s="48"/>
      <c r="C853" s="49"/>
      <c r="D853" s="48"/>
      <c r="E853" s="48"/>
      <c r="F853" s="53"/>
      <c r="G853" s="50"/>
    </row>
    <row r="854" spans="1:7" ht="14.95" customHeight="1" x14ac:dyDescent="0.2">
      <c r="A854" s="53"/>
      <c r="B854" s="48"/>
      <c r="C854" s="49"/>
      <c r="D854" s="48"/>
      <c r="E854" s="48"/>
      <c r="F854" s="53"/>
      <c r="G854" s="50"/>
    </row>
    <row r="855" spans="1:7" ht="14.95" customHeight="1" x14ac:dyDescent="0.2">
      <c r="A855" s="53"/>
      <c r="B855" s="48"/>
      <c r="C855" s="49"/>
      <c r="D855" s="48"/>
      <c r="E855" s="48"/>
      <c r="F855" s="53"/>
      <c r="G855" s="50"/>
    </row>
    <row r="856" spans="1:7" ht="14.95" customHeight="1" x14ac:dyDescent="0.2">
      <c r="A856" s="53"/>
      <c r="B856" s="48"/>
      <c r="C856" s="49"/>
      <c r="D856" s="48"/>
      <c r="E856" s="48"/>
      <c r="F856" s="53"/>
      <c r="G856" s="50"/>
    </row>
    <row r="857" spans="1:7" ht="14.95" customHeight="1" x14ac:dyDescent="0.2">
      <c r="A857" s="53"/>
      <c r="B857" s="48"/>
      <c r="C857" s="49"/>
      <c r="D857" s="48"/>
      <c r="E857" s="48"/>
      <c r="F857" s="53"/>
      <c r="G857" s="50"/>
    </row>
    <row r="858" spans="1:7" ht="14.95" customHeight="1" x14ac:dyDescent="0.2">
      <c r="A858" s="53"/>
      <c r="B858" s="48"/>
      <c r="C858" s="49"/>
      <c r="D858" s="48"/>
      <c r="E858" s="48"/>
      <c r="F858" s="53"/>
      <c r="G858" s="50"/>
    </row>
    <row r="859" spans="1:7" ht="14.95" customHeight="1" x14ac:dyDescent="0.2">
      <c r="A859" s="53"/>
      <c r="B859" s="48"/>
      <c r="C859" s="49"/>
      <c r="D859" s="48"/>
      <c r="E859" s="48"/>
      <c r="F859" s="53"/>
      <c r="G859" s="50"/>
    </row>
    <row r="860" spans="1:7" ht="14.95" customHeight="1" x14ac:dyDescent="0.2">
      <c r="A860" s="53"/>
      <c r="B860" s="48"/>
      <c r="C860" s="49"/>
      <c r="D860" s="48"/>
      <c r="E860" s="48"/>
      <c r="F860" s="53"/>
      <c r="G860" s="50"/>
    </row>
    <row r="861" spans="1:7" ht="14.95" customHeight="1" x14ac:dyDescent="0.2">
      <c r="A861" s="53"/>
      <c r="B861" s="48"/>
      <c r="C861" s="49"/>
      <c r="D861" s="48"/>
      <c r="E861" s="48"/>
      <c r="F861" s="53"/>
      <c r="G861" s="50"/>
    </row>
    <row r="862" spans="1:7" ht="14.95" customHeight="1" x14ac:dyDescent="0.2">
      <c r="A862" s="53"/>
      <c r="B862" s="48"/>
      <c r="C862" s="49"/>
      <c r="D862" s="48"/>
      <c r="E862" s="48"/>
      <c r="F862" s="53"/>
      <c r="G862" s="50"/>
    </row>
    <row r="863" spans="1:7" ht="14.95" customHeight="1" x14ac:dyDescent="0.2">
      <c r="A863" s="53"/>
      <c r="B863" s="48"/>
      <c r="C863" s="49"/>
      <c r="D863" s="48"/>
      <c r="E863" s="48"/>
      <c r="F863" s="53"/>
      <c r="G863" s="50"/>
    </row>
    <row r="864" spans="1:7" ht="14.95" customHeight="1" x14ac:dyDescent="0.2">
      <c r="A864" s="53"/>
      <c r="B864" s="48"/>
      <c r="C864" s="49"/>
      <c r="D864" s="48"/>
      <c r="E864" s="48"/>
      <c r="F864" s="53"/>
      <c r="G864" s="50"/>
    </row>
    <row r="865" spans="1:7" ht="14.95" customHeight="1" x14ac:dyDescent="0.2">
      <c r="A865" s="53"/>
      <c r="B865" s="48"/>
      <c r="C865" s="49"/>
      <c r="D865" s="48"/>
      <c r="E865" s="48"/>
      <c r="F865" s="53"/>
      <c r="G865" s="50"/>
    </row>
    <row r="866" spans="1:7" ht="14.95" customHeight="1" x14ac:dyDescent="0.2">
      <c r="A866" s="53"/>
      <c r="B866" s="48"/>
      <c r="C866" s="49"/>
      <c r="D866" s="48"/>
      <c r="E866" s="48"/>
      <c r="F866" s="53"/>
      <c r="G866" s="50"/>
    </row>
    <row r="867" spans="1:7" ht="14.95" customHeight="1" x14ac:dyDescent="0.2">
      <c r="A867" s="53"/>
      <c r="B867" s="48"/>
      <c r="C867" s="49"/>
      <c r="D867" s="48"/>
      <c r="E867" s="48"/>
      <c r="F867" s="53"/>
      <c r="G867" s="50"/>
    </row>
    <row r="868" spans="1:7" ht="14.95" customHeight="1" x14ac:dyDescent="0.2">
      <c r="A868" s="53"/>
      <c r="B868" s="48"/>
      <c r="C868" s="49"/>
      <c r="D868" s="48"/>
      <c r="E868" s="48"/>
      <c r="F868" s="53"/>
      <c r="G868" s="50"/>
    </row>
    <row r="869" spans="1:7" ht="14.95" customHeight="1" x14ac:dyDescent="0.2">
      <c r="A869" s="53"/>
      <c r="B869" s="48"/>
      <c r="C869" s="49"/>
      <c r="D869" s="48"/>
      <c r="E869" s="48"/>
      <c r="F869" s="53"/>
      <c r="G869" s="50"/>
    </row>
    <row r="870" spans="1:7" ht="14.95" customHeight="1" x14ac:dyDescent="0.2">
      <c r="A870" s="53"/>
      <c r="B870" s="48"/>
      <c r="C870" s="49"/>
      <c r="D870" s="48"/>
      <c r="E870" s="48"/>
      <c r="F870" s="53"/>
      <c r="G870" s="50"/>
    </row>
    <row r="871" spans="1:7" ht="14.95" customHeight="1" x14ac:dyDescent="0.2">
      <c r="A871" s="53"/>
      <c r="B871" s="48"/>
      <c r="C871" s="49"/>
      <c r="D871" s="48"/>
      <c r="E871" s="48"/>
      <c r="F871" s="53"/>
      <c r="G871" s="50"/>
    </row>
    <row r="872" spans="1:7" ht="14.95" customHeight="1" x14ac:dyDescent="0.2">
      <c r="A872" s="53"/>
      <c r="B872" s="48"/>
      <c r="C872" s="49"/>
      <c r="D872" s="48"/>
      <c r="E872" s="48"/>
      <c r="F872" s="53"/>
      <c r="G872" s="50"/>
    </row>
    <row r="873" spans="1:7" ht="14.95" customHeight="1" x14ac:dyDescent="0.2">
      <c r="A873" s="53"/>
      <c r="B873" s="48"/>
      <c r="C873" s="49"/>
      <c r="D873" s="48"/>
      <c r="E873" s="48"/>
      <c r="F873" s="53"/>
      <c r="G873" s="50"/>
    </row>
    <row r="874" spans="1:7" ht="14.95" customHeight="1" x14ac:dyDescent="0.2">
      <c r="A874" s="53"/>
      <c r="B874" s="48"/>
      <c r="C874" s="49"/>
      <c r="D874" s="48"/>
      <c r="E874" s="48"/>
      <c r="F874" s="53"/>
      <c r="G874" s="50"/>
    </row>
    <row r="875" spans="1:7" ht="14.95" customHeight="1" x14ac:dyDescent="0.2">
      <c r="A875" s="53"/>
      <c r="B875" s="48"/>
      <c r="C875" s="49"/>
      <c r="D875" s="48"/>
      <c r="E875" s="48"/>
      <c r="F875" s="53"/>
      <c r="G875" s="50"/>
    </row>
    <row r="876" spans="1:7" ht="14.95" customHeight="1" x14ac:dyDescent="0.2">
      <c r="A876" s="53"/>
      <c r="B876" s="48"/>
      <c r="C876" s="49"/>
      <c r="D876" s="48"/>
      <c r="E876" s="48"/>
      <c r="F876" s="53"/>
      <c r="G876" s="50"/>
    </row>
    <row r="877" spans="1:7" ht="14.95" customHeight="1" x14ac:dyDescent="0.2">
      <c r="A877" s="53"/>
      <c r="B877" s="48"/>
      <c r="C877" s="49"/>
      <c r="D877" s="48"/>
      <c r="E877" s="48"/>
      <c r="F877" s="53"/>
      <c r="G877" s="50"/>
    </row>
    <row r="878" spans="1:7" ht="14.95" customHeight="1" x14ac:dyDescent="0.2">
      <c r="A878" s="53"/>
      <c r="B878" s="48"/>
      <c r="C878" s="49"/>
      <c r="D878" s="48"/>
      <c r="E878" s="48"/>
      <c r="F878" s="53"/>
      <c r="G878" s="50"/>
    </row>
    <row r="879" spans="1:7" ht="14.95" customHeight="1" x14ac:dyDescent="0.2">
      <c r="A879" s="53"/>
      <c r="B879" s="48"/>
      <c r="C879" s="49"/>
      <c r="D879" s="48"/>
      <c r="E879" s="48"/>
      <c r="F879" s="53"/>
      <c r="G879" s="50"/>
    </row>
    <row r="880" spans="1:7" ht="14.95" customHeight="1" x14ac:dyDescent="0.2">
      <c r="A880" s="53"/>
      <c r="B880" s="48"/>
      <c r="C880" s="49"/>
      <c r="D880" s="48"/>
      <c r="E880" s="48"/>
      <c r="F880" s="53"/>
      <c r="G880" s="50"/>
    </row>
    <row r="881" spans="1:7" ht="14.95" customHeight="1" x14ac:dyDescent="0.2">
      <c r="A881" s="53"/>
      <c r="B881" s="48"/>
      <c r="C881" s="49"/>
      <c r="D881" s="48"/>
      <c r="E881" s="48"/>
      <c r="F881" s="53"/>
      <c r="G881" s="50"/>
    </row>
    <row r="882" spans="1:7" ht="14.95" customHeight="1" x14ac:dyDescent="0.2">
      <c r="A882" s="53"/>
      <c r="B882" s="48"/>
      <c r="C882" s="49"/>
      <c r="D882" s="48"/>
      <c r="E882" s="48"/>
      <c r="F882" s="53"/>
      <c r="G882" s="50"/>
    </row>
    <row r="883" spans="1:7" ht="14.95" customHeight="1" x14ac:dyDescent="0.2">
      <c r="A883" s="53"/>
      <c r="B883" s="48"/>
      <c r="C883" s="49"/>
      <c r="D883" s="48"/>
      <c r="E883" s="48"/>
      <c r="F883" s="53"/>
      <c r="G883" s="50"/>
    </row>
    <row r="884" spans="1:7" ht="14.95" customHeight="1" x14ac:dyDescent="0.2">
      <c r="A884" s="53"/>
      <c r="B884" s="48"/>
      <c r="C884" s="49"/>
      <c r="D884" s="48"/>
      <c r="E884" s="48"/>
      <c r="F884" s="53"/>
      <c r="G884" s="50"/>
    </row>
    <row r="885" spans="1:7" ht="14.95" customHeight="1" x14ac:dyDescent="0.2">
      <c r="A885" s="53"/>
      <c r="B885" s="48"/>
      <c r="C885" s="49"/>
      <c r="D885" s="48"/>
      <c r="E885" s="48"/>
      <c r="F885" s="53"/>
      <c r="G885" s="50"/>
    </row>
    <row r="886" spans="1:7" ht="14.95" customHeight="1" x14ac:dyDescent="0.2">
      <c r="A886" s="53"/>
      <c r="B886" s="48"/>
      <c r="C886" s="49"/>
      <c r="D886" s="48"/>
      <c r="E886" s="48"/>
      <c r="F886" s="53"/>
      <c r="G886" s="50"/>
    </row>
    <row r="887" spans="1:7" ht="14.95" customHeight="1" x14ac:dyDescent="0.2">
      <c r="A887" s="53"/>
      <c r="B887" s="48"/>
      <c r="C887" s="49"/>
      <c r="D887" s="48"/>
      <c r="E887" s="48"/>
      <c r="F887" s="53"/>
      <c r="G887" s="50"/>
    </row>
    <row r="888" spans="1:7" ht="14.95" customHeight="1" x14ac:dyDescent="0.2">
      <c r="A888" s="53"/>
      <c r="B888" s="48"/>
      <c r="C888" s="49"/>
      <c r="D888" s="48"/>
      <c r="E888" s="48"/>
      <c r="F888" s="53"/>
      <c r="G888" s="50"/>
    </row>
    <row r="889" spans="1:7" ht="14.95" customHeight="1" x14ac:dyDescent="0.2">
      <c r="A889" s="53"/>
      <c r="B889" s="48"/>
      <c r="C889" s="49"/>
      <c r="D889" s="48"/>
      <c r="E889" s="48"/>
      <c r="F889" s="53"/>
      <c r="G889" s="5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B1:O48"/>
  <sheetViews>
    <sheetView zoomScaleNormal="100" workbookViewId="0">
      <selection activeCell="E39" sqref="E39"/>
    </sheetView>
  </sheetViews>
  <sheetFormatPr baseColWidth="10" defaultRowHeight="12.9" x14ac:dyDescent="0.2"/>
  <cols>
    <col min="2" max="2" width="23.375" bestFit="1" customWidth="1"/>
    <col min="3" max="3" width="20.875" customWidth="1"/>
    <col min="4" max="5" width="13.75" customWidth="1"/>
    <col min="6" max="6" width="21.75" bestFit="1" customWidth="1"/>
    <col min="7" max="7" width="13.75" customWidth="1"/>
    <col min="8" max="8" width="14.25" customWidth="1"/>
    <col min="10" max="11" width="20.75" customWidth="1"/>
  </cols>
  <sheetData>
    <row r="1" spans="2:15" ht="13.6" x14ac:dyDescent="0.2">
      <c r="B1" s="142" t="s">
        <v>117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O1" s="74"/>
    </row>
    <row r="2" spans="2:15" x14ac:dyDescent="0.2"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O2" s="74"/>
    </row>
    <row r="3" spans="2:15" ht="13.6" x14ac:dyDescent="0.2">
      <c r="B3" s="167"/>
      <c r="C3" s="112" t="s">
        <v>134</v>
      </c>
      <c r="D3" s="112" t="s">
        <v>57</v>
      </c>
      <c r="E3" s="89"/>
      <c r="F3" s="112" t="str">
        <f>Synthèse!C2</f>
        <v>07.20.00.d.r02</v>
      </c>
      <c r="G3" s="112" t="s">
        <v>57</v>
      </c>
      <c r="H3" s="269" t="s">
        <v>132</v>
      </c>
      <c r="I3" s="268"/>
      <c r="J3" s="267"/>
      <c r="K3" s="267"/>
      <c r="L3" s="167"/>
    </row>
    <row r="4" spans="2:15" ht="13.6" x14ac:dyDescent="0.25">
      <c r="B4" s="134" t="s">
        <v>56</v>
      </c>
      <c r="C4" s="163">
        <v>43782.369826388887</v>
      </c>
      <c r="D4" s="296">
        <f>C5-C4</f>
        <v>1.2372685188893229E-2</v>
      </c>
      <c r="E4" s="94"/>
      <c r="F4" s="163">
        <v>43816.775590277779</v>
      </c>
      <c r="G4" s="296">
        <f>F5-F4</f>
        <v>8.6805555547471158E-3</v>
      </c>
      <c r="H4" s="300">
        <f>I3++J3+K3</f>
        <v>0</v>
      </c>
      <c r="I4" s="167" t="s">
        <v>127</v>
      </c>
      <c r="J4" s="94"/>
      <c r="K4" s="167"/>
      <c r="L4" s="167"/>
    </row>
    <row r="5" spans="2:15" ht="13.6" x14ac:dyDescent="0.25">
      <c r="B5" s="134" t="s">
        <v>59</v>
      </c>
      <c r="C5" s="163">
        <v>43782.382199074076</v>
      </c>
      <c r="D5" s="297"/>
      <c r="E5" s="58"/>
      <c r="F5" s="163">
        <v>43816.784270833334</v>
      </c>
      <c r="G5" s="297"/>
      <c r="H5" s="301"/>
      <c r="I5" s="74" t="s">
        <v>128</v>
      </c>
      <c r="J5" s="167"/>
      <c r="K5" s="167"/>
      <c r="L5" s="167"/>
    </row>
    <row r="6" spans="2:15" x14ac:dyDescent="0.2">
      <c r="B6" s="18"/>
      <c r="C6" s="18"/>
      <c r="D6" s="18"/>
      <c r="E6" s="18"/>
      <c r="F6" s="167"/>
      <c r="G6" s="167"/>
      <c r="H6" s="167"/>
      <c r="I6" s="167"/>
      <c r="J6" s="167"/>
      <c r="K6" s="167"/>
      <c r="L6" s="167"/>
    </row>
    <row r="7" spans="2:15" ht="13.6" x14ac:dyDescent="0.25">
      <c r="B7" s="298" t="s">
        <v>134</v>
      </c>
      <c r="C7" s="299"/>
      <c r="D7" s="112" t="s">
        <v>21</v>
      </c>
      <c r="E7" s="54"/>
      <c r="F7" s="298" t="s">
        <v>181</v>
      </c>
      <c r="G7" s="299"/>
      <c r="H7" s="112" t="s">
        <v>21</v>
      </c>
      <c r="I7" s="167"/>
      <c r="J7" s="298" t="str">
        <f>CONCATENATE("Différence ",B7," et ",[1]Synthèse!C2)</f>
        <v>Différence 07.19.00.d.r01 et 07.19.00.d.r01</v>
      </c>
      <c r="K7" s="299"/>
      <c r="L7" s="112" t="s">
        <v>21</v>
      </c>
    </row>
    <row r="8" spans="2:15" x14ac:dyDescent="0.2">
      <c r="B8" s="295" t="s">
        <v>46</v>
      </c>
      <c r="C8" s="93" t="s">
        <v>50</v>
      </c>
      <c r="D8" s="244">
        <v>971</v>
      </c>
      <c r="E8" s="56"/>
      <c r="F8" s="295" t="s">
        <v>46</v>
      </c>
      <c r="G8" s="93" t="s">
        <v>50</v>
      </c>
      <c r="H8" s="244">
        <v>755</v>
      </c>
      <c r="I8" s="167"/>
      <c r="J8" s="295" t="s">
        <v>46</v>
      </c>
      <c r="K8" s="93" t="s">
        <v>50</v>
      </c>
      <c r="L8" s="244">
        <f>H8-D8</f>
        <v>-216</v>
      </c>
    </row>
    <row r="9" spans="2:15" x14ac:dyDescent="0.2">
      <c r="B9" s="295"/>
      <c r="C9" s="93" t="s">
        <v>51</v>
      </c>
      <c r="D9" s="244">
        <v>3</v>
      </c>
      <c r="E9" s="56"/>
      <c r="F9" s="295"/>
      <c r="G9" s="93" t="s">
        <v>51</v>
      </c>
      <c r="H9" s="244">
        <v>3</v>
      </c>
      <c r="I9" s="167"/>
      <c r="J9" s="295"/>
      <c r="K9" s="93" t="s">
        <v>51</v>
      </c>
      <c r="L9" s="244">
        <f t="shared" ref="L9:L14" si="0">H9-D9</f>
        <v>0</v>
      </c>
      <c r="M9" s="74"/>
    </row>
    <row r="10" spans="2:15" x14ac:dyDescent="0.2">
      <c r="B10" s="295" t="s">
        <v>45</v>
      </c>
      <c r="C10" s="93" t="s">
        <v>50</v>
      </c>
      <c r="D10" s="244">
        <v>13698</v>
      </c>
      <c r="E10" s="56"/>
      <c r="F10" s="295" t="s">
        <v>45</v>
      </c>
      <c r="G10" s="93" t="s">
        <v>50</v>
      </c>
      <c r="H10" s="244">
        <v>12250</v>
      </c>
      <c r="I10" s="167"/>
      <c r="J10" s="295" t="s">
        <v>45</v>
      </c>
      <c r="K10" s="93" t="s">
        <v>50</v>
      </c>
      <c r="L10" s="244">
        <f t="shared" si="0"/>
        <v>-1448</v>
      </c>
    </row>
    <row r="11" spans="2:15" x14ac:dyDescent="0.2">
      <c r="B11" s="295"/>
      <c r="C11" s="93" t="s">
        <v>51</v>
      </c>
      <c r="D11" s="244">
        <v>19</v>
      </c>
      <c r="E11" s="57"/>
      <c r="F11" s="295"/>
      <c r="G11" s="93" t="s">
        <v>51</v>
      </c>
      <c r="H11" s="244">
        <v>19</v>
      </c>
      <c r="I11" s="167"/>
      <c r="J11" s="295"/>
      <c r="K11" s="93" t="s">
        <v>51</v>
      </c>
      <c r="L11" s="244">
        <f t="shared" si="0"/>
        <v>0</v>
      </c>
    </row>
    <row r="12" spans="2:15" x14ac:dyDescent="0.2">
      <c r="B12" s="295" t="s">
        <v>47</v>
      </c>
      <c r="C12" s="93" t="s">
        <v>50</v>
      </c>
      <c r="D12" s="244">
        <v>0</v>
      </c>
      <c r="E12" s="55"/>
      <c r="F12" s="295" t="s">
        <v>47</v>
      </c>
      <c r="G12" s="93" t="s">
        <v>50</v>
      </c>
      <c r="H12" s="244">
        <v>0</v>
      </c>
      <c r="I12" s="167"/>
      <c r="J12" s="295" t="s">
        <v>47</v>
      </c>
      <c r="K12" s="93" t="s">
        <v>50</v>
      </c>
      <c r="L12" s="244">
        <f t="shared" si="0"/>
        <v>0</v>
      </c>
    </row>
    <row r="13" spans="2:15" x14ac:dyDescent="0.2">
      <c r="B13" s="295"/>
      <c r="C13" s="93" t="s">
        <v>51</v>
      </c>
      <c r="D13" s="244">
        <v>0</v>
      </c>
      <c r="E13" s="55"/>
      <c r="F13" s="295"/>
      <c r="G13" s="93" t="s">
        <v>51</v>
      </c>
      <c r="H13" s="244">
        <v>0</v>
      </c>
      <c r="I13" s="167"/>
      <c r="J13" s="295"/>
      <c r="K13" s="93" t="s">
        <v>51</v>
      </c>
      <c r="L13" s="244">
        <f t="shared" si="0"/>
        <v>0</v>
      </c>
      <c r="M13" s="182"/>
    </row>
    <row r="14" spans="2:15" x14ac:dyDescent="0.2">
      <c r="B14" s="167"/>
      <c r="C14" s="167"/>
      <c r="D14" s="244">
        <f>SUM(D8:D13)</f>
        <v>14691</v>
      </c>
      <c r="E14" s="55"/>
      <c r="F14" s="167"/>
      <c r="G14" s="167"/>
      <c r="H14" s="244">
        <f>SUM(H8:H13)</f>
        <v>13027</v>
      </c>
      <c r="I14" s="167"/>
      <c r="J14" s="167"/>
      <c r="K14" s="167"/>
      <c r="L14" s="244">
        <f t="shared" si="0"/>
        <v>-1664</v>
      </c>
    </row>
    <row r="16" spans="2:15" x14ac:dyDescent="0.2">
      <c r="B16" s="55" t="s">
        <v>48</v>
      </c>
    </row>
    <row r="17" spans="2:3" x14ac:dyDescent="0.2">
      <c r="B17" s="73" t="s">
        <v>54</v>
      </c>
      <c r="C17" s="55" t="s">
        <v>49</v>
      </c>
    </row>
    <row r="18" spans="2:3" x14ac:dyDescent="0.2">
      <c r="B18" s="73" t="s">
        <v>55</v>
      </c>
      <c r="C18" s="56" t="s">
        <v>53</v>
      </c>
    </row>
    <row r="19" spans="2:3" x14ac:dyDescent="0.2">
      <c r="B19" s="167"/>
    </row>
    <row r="20" spans="2:3" x14ac:dyDescent="0.2">
      <c r="B20" s="167" t="s">
        <v>95</v>
      </c>
    </row>
    <row r="21" spans="2:3" x14ac:dyDescent="0.2">
      <c r="B21" s="167" t="s">
        <v>140</v>
      </c>
    </row>
    <row r="23" spans="2:3" x14ac:dyDescent="0.2">
      <c r="B23" s="167" t="s">
        <v>94</v>
      </c>
    </row>
    <row r="24" spans="2:3" x14ac:dyDescent="0.2">
      <c r="B24" s="167" t="s">
        <v>141</v>
      </c>
    </row>
    <row r="25" spans="2:3" x14ac:dyDescent="0.2">
      <c r="B25" s="167"/>
    </row>
    <row r="26" spans="2:3" x14ac:dyDescent="0.2">
      <c r="B26" s="167" t="s">
        <v>96</v>
      </c>
    </row>
    <row r="27" spans="2:3" x14ac:dyDescent="0.2">
      <c r="B27" s="167" t="s">
        <v>142</v>
      </c>
    </row>
    <row r="33" spans="3:9" x14ac:dyDescent="0.2">
      <c r="C33" s="19"/>
      <c r="D33" s="61"/>
      <c r="E33" s="19"/>
    </row>
    <row r="34" spans="3:9" x14ac:dyDescent="0.2">
      <c r="C34" s="73"/>
      <c r="D34" s="61"/>
    </row>
    <row r="35" spans="3:9" x14ac:dyDescent="0.2">
      <c r="D35" s="61"/>
    </row>
    <row r="36" spans="3:9" x14ac:dyDescent="0.2">
      <c r="D36" s="61"/>
      <c r="I36" s="55"/>
    </row>
    <row r="37" spans="3:9" s="167" customFormat="1" x14ac:dyDescent="0.2">
      <c r="C37" s="56"/>
      <c r="D37" s="61"/>
      <c r="I37" s="55"/>
    </row>
    <row r="38" spans="3:9" s="167" customFormat="1" x14ac:dyDescent="0.2">
      <c r="C38" s="56"/>
      <c r="D38" s="61"/>
      <c r="I38" s="55"/>
    </row>
    <row r="39" spans="3:9" s="167" customFormat="1" x14ac:dyDescent="0.2">
      <c r="C39" s="56"/>
      <c r="D39" s="61"/>
      <c r="I39" s="55"/>
    </row>
    <row r="40" spans="3:9" x14ac:dyDescent="0.2">
      <c r="D40" s="61"/>
    </row>
    <row r="41" spans="3:9" x14ac:dyDescent="0.2">
      <c r="C41" s="167"/>
      <c r="D41" s="61"/>
      <c r="I41" s="55"/>
    </row>
    <row r="42" spans="3:9" x14ac:dyDescent="0.2">
      <c r="C42" s="167"/>
      <c r="D42" s="61"/>
    </row>
    <row r="43" spans="3:9" x14ac:dyDescent="0.2">
      <c r="C43" s="167"/>
      <c r="D43" s="61"/>
      <c r="I43" s="55"/>
    </row>
    <row r="44" spans="3:9" x14ac:dyDescent="0.2">
      <c r="D44" s="61"/>
    </row>
    <row r="45" spans="3:9" x14ac:dyDescent="0.2">
      <c r="D45" s="61"/>
    </row>
    <row r="46" spans="3:9" x14ac:dyDescent="0.2">
      <c r="D46" s="61"/>
    </row>
    <row r="47" spans="3:9" x14ac:dyDescent="0.2">
      <c r="D47" s="61"/>
    </row>
    <row r="48" spans="3:9" x14ac:dyDescent="0.2">
      <c r="D48" s="61"/>
    </row>
  </sheetData>
  <mergeCells count="15">
    <mergeCell ref="B8:B9"/>
    <mergeCell ref="F8:F9"/>
    <mergeCell ref="B12:B13"/>
    <mergeCell ref="F7:G7"/>
    <mergeCell ref="B7:C7"/>
    <mergeCell ref="B10:B11"/>
    <mergeCell ref="F10:F11"/>
    <mergeCell ref="J8:J9"/>
    <mergeCell ref="J10:J11"/>
    <mergeCell ref="J12:J13"/>
    <mergeCell ref="D4:D5"/>
    <mergeCell ref="G4:G5"/>
    <mergeCell ref="J7:K7"/>
    <mergeCell ref="F12:F13"/>
    <mergeCell ref="H4:H5"/>
  </mergeCells>
  <conditionalFormatting sqref="L8:L14">
    <cfRule type="cellIs" dxfId="25" priority="1" operator="lessThan">
      <formula>0</formula>
    </cfRule>
    <cfRule type="cellIs" dxfId="24" priority="2" operator="lessThan">
      <formula>$L$9</formula>
    </cfRule>
    <cfRule type="cellIs" dxfId="23" priority="3" operator="greaterThan">
      <formula>$L$9</formula>
    </cfRule>
    <cfRule type="cellIs" dxfId="22" priority="4" operator="equal">
      <formula>$L$9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/>
  <dimension ref="B1:S143"/>
  <sheetViews>
    <sheetView topLeftCell="A7" workbookViewId="0">
      <selection activeCell="F48" sqref="F48"/>
    </sheetView>
  </sheetViews>
  <sheetFormatPr baseColWidth="10" defaultRowHeight="12.9" x14ac:dyDescent="0.2"/>
  <cols>
    <col min="2" max="2" width="30.125" bestFit="1" customWidth="1"/>
    <col min="3" max="3" width="15.75" customWidth="1"/>
    <col min="4" max="5" width="15.75" style="167" customWidth="1"/>
    <col min="6" max="6" width="17.75" customWidth="1"/>
    <col min="7" max="7" width="20.25" style="167" customWidth="1"/>
    <col min="8" max="8" width="29.25" customWidth="1"/>
    <col min="9" max="9" width="30.75" customWidth="1"/>
    <col min="10" max="10" width="16.875" customWidth="1"/>
    <col min="11" max="11" width="18" customWidth="1"/>
    <col min="12" max="12" width="12.375" customWidth="1"/>
    <col min="13" max="13" width="17.75" customWidth="1"/>
    <col min="14" max="14" width="17.875" customWidth="1"/>
    <col min="15" max="15" width="16.375" customWidth="1"/>
    <col min="18" max="18" width="9.125" customWidth="1"/>
    <col min="19" max="19" width="79.125" customWidth="1"/>
  </cols>
  <sheetData>
    <row r="1" spans="2:19" s="73" customFormat="1" ht="14.95" customHeight="1" thickBot="1" x14ac:dyDescent="0.25">
      <c r="D1" s="167"/>
      <c r="E1" s="167"/>
      <c r="G1" s="167"/>
    </row>
    <row r="2" spans="2:19" s="73" customFormat="1" ht="14.95" customHeight="1" x14ac:dyDescent="0.25">
      <c r="B2" s="113" t="s">
        <v>5</v>
      </c>
      <c r="C2" s="114" t="str">
        <f>Synthèse!C2</f>
        <v>07.20.00.d.r02</v>
      </c>
      <c r="D2" s="185"/>
      <c r="E2" s="209" t="str">
        <f>SUBSTITUTE("select code, date_debut, date_fin, duree_etape from GX.SUIVI_INDIC_EXEC where id_cycle=NUM_CYCLE order by ordre asc;","NUM_CYCLE",C3)</f>
        <v>select code, date_debut, date_fin, duree_etape from GX.SUIVI_INDIC_EXEC where id_cycle=1814 order by ordre asc;</v>
      </c>
      <c r="F2" s="210"/>
      <c r="G2" s="210"/>
      <c r="H2" s="210"/>
      <c r="I2" s="210"/>
    </row>
    <row r="3" spans="2:19" s="73" customFormat="1" ht="14.95" customHeight="1" thickBot="1" x14ac:dyDescent="0.3">
      <c r="B3" s="115" t="s">
        <v>6</v>
      </c>
      <c r="C3" s="259">
        <v>1814</v>
      </c>
      <c r="D3" s="185"/>
      <c r="E3" s="229"/>
      <c r="F3" s="228"/>
      <c r="G3" s="228"/>
      <c r="H3" s="228"/>
      <c r="I3" s="228"/>
    </row>
    <row r="4" spans="2:19" s="73" customFormat="1" ht="14.95" customHeight="1" x14ac:dyDescent="0.2">
      <c r="B4" s="8"/>
      <c r="C4" s="302" t="s">
        <v>2</v>
      </c>
      <c r="D4" s="302"/>
      <c r="E4" s="302"/>
      <c r="F4" s="302"/>
      <c r="G4" s="217"/>
      <c r="H4" s="9"/>
      <c r="I4" s="10"/>
    </row>
    <row r="5" spans="2:19" s="73" customFormat="1" ht="14.95" customHeight="1" x14ac:dyDescent="0.25">
      <c r="B5" s="96"/>
      <c r="C5" s="81"/>
      <c r="D5" s="81"/>
      <c r="E5" s="81"/>
      <c r="F5" s="81"/>
      <c r="G5" s="81"/>
      <c r="H5" s="81"/>
      <c r="I5" s="82"/>
      <c r="K5" s="271" t="s">
        <v>133</v>
      </c>
    </row>
    <row r="6" spans="2:19" s="73" customFormat="1" ht="14.95" customHeight="1" thickBot="1" x14ac:dyDescent="0.3">
      <c r="B6" s="96" t="s">
        <v>1</v>
      </c>
      <c r="C6" s="19"/>
      <c r="D6" s="19"/>
      <c r="E6" s="19"/>
      <c r="F6" s="231">
        <f>MIN(C8:D27)</f>
        <v>43817.427870370368</v>
      </c>
      <c r="G6" s="227"/>
      <c r="H6" s="81" t="s">
        <v>43</v>
      </c>
      <c r="I6" s="29" t="s">
        <v>44</v>
      </c>
    </row>
    <row r="7" spans="2:19" s="73" customFormat="1" ht="14.95" customHeight="1" thickBot="1" x14ac:dyDescent="0.25">
      <c r="B7" s="96"/>
      <c r="C7" s="80"/>
      <c r="D7" s="80"/>
      <c r="E7" s="80"/>
      <c r="F7" s="81"/>
      <c r="G7" s="81"/>
      <c r="H7" s="81"/>
      <c r="I7" s="2"/>
      <c r="K7" s="167"/>
      <c r="L7" s="125" t="s">
        <v>67</v>
      </c>
      <c r="M7" s="127" t="s">
        <v>134</v>
      </c>
      <c r="N7" s="126" t="str">
        <f>C2</f>
        <v>07.20.00.d.r02</v>
      </c>
      <c r="O7" s="124" t="s">
        <v>42</v>
      </c>
    </row>
    <row r="8" spans="2:19" s="73" customFormat="1" ht="14.95" customHeight="1" x14ac:dyDescent="0.25">
      <c r="B8" s="155" t="s">
        <v>22</v>
      </c>
      <c r="C8" s="234">
        <v>43817.427870370368</v>
      </c>
      <c r="D8" s="234">
        <v>43817.427870370368</v>
      </c>
      <c r="E8" s="235">
        <v>0</v>
      </c>
      <c r="F8" s="78">
        <f>E8/86400</f>
        <v>0</v>
      </c>
      <c r="G8" s="221">
        <f t="shared" ref="G8:G26" si="0">IFERROR(VLOOKUP(B8,$B$41:$F$62,5,FALSE),0)</f>
        <v>0</v>
      </c>
      <c r="H8" s="28" t="str">
        <f>IF(F8&lt;G8,TEXT(ABS(F8-G8),"-hh:mm:ss"),IF(F8&gt;G8,TEXT(F8-G8,"+hh:mm:ss"),"00:00:00"))</f>
        <v>00:00:00</v>
      </c>
      <c r="I8" s="2"/>
      <c r="K8" s="303" t="s">
        <v>73</v>
      </c>
      <c r="L8" s="174">
        <v>1</v>
      </c>
      <c r="M8" s="152">
        <v>10758</v>
      </c>
      <c r="N8" s="152">
        <v>10755</v>
      </c>
      <c r="O8" s="128">
        <f t="shared" ref="O8:O13" si="1">N8-M8</f>
        <v>-3</v>
      </c>
      <c r="R8" s="167"/>
      <c r="S8" s="167"/>
    </row>
    <row r="9" spans="2:19" s="73" customFormat="1" ht="14.95" customHeight="1" x14ac:dyDescent="0.25">
      <c r="B9" s="155" t="s">
        <v>60</v>
      </c>
      <c r="C9" s="234">
        <v>43817.427870370368</v>
      </c>
      <c r="D9" s="234">
        <v>43817.428101851852</v>
      </c>
      <c r="E9" s="235">
        <v>20</v>
      </c>
      <c r="F9" s="78">
        <f t="shared" ref="F9:F26" si="2">E9/86400</f>
        <v>2.3148148148148149E-4</v>
      </c>
      <c r="G9" s="221">
        <f t="shared" si="0"/>
        <v>2.3148148148148149E-4</v>
      </c>
      <c r="H9" s="28" t="str">
        <f t="shared" ref="H9:H26" si="3">IF(F9&lt;G9,TEXT(ABS(F9-G9),"-hh:mm:ss"),IF(F9&gt;G9,TEXT(F9-G9,"+hh:mm:ss"),"00:00:00"))</f>
        <v>00:00:00</v>
      </c>
      <c r="I9" s="2"/>
      <c r="K9" s="304"/>
      <c r="L9" s="175">
        <v>3</v>
      </c>
      <c r="M9" s="153">
        <v>2545</v>
      </c>
      <c r="N9" s="153">
        <v>2542</v>
      </c>
      <c r="O9" s="129">
        <f t="shared" si="1"/>
        <v>-3</v>
      </c>
      <c r="P9" s="14"/>
      <c r="R9" s="213"/>
      <c r="S9" s="167"/>
    </row>
    <row r="10" spans="2:19" s="73" customFormat="1" ht="14.95" customHeight="1" thickBot="1" x14ac:dyDescent="0.3">
      <c r="B10" s="155" t="s">
        <v>26</v>
      </c>
      <c r="C10" s="234">
        <v>43817.428101851852</v>
      </c>
      <c r="D10" s="234">
        <v>43817.428333333337</v>
      </c>
      <c r="E10" s="235">
        <v>20</v>
      </c>
      <c r="F10" s="78">
        <f t="shared" si="2"/>
        <v>2.3148148148148149E-4</v>
      </c>
      <c r="G10" s="221">
        <f t="shared" si="0"/>
        <v>2.3148148148148149E-4</v>
      </c>
      <c r="H10" s="28" t="str">
        <f t="shared" si="3"/>
        <v>00:00:00</v>
      </c>
      <c r="I10" s="2"/>
      <c r="K10" s="305"/>
      <c r="L10" s="176">
        <v>4</v>
      </c>
      <c r="M10" s="154">
        <v>59</v>
      </c>
      <c r="N10" s="154">
        <v>59</v>
      </c>
      <c r="O10" s="130">
        <f t="shared" si="1"/>
        <v>0</v>
      </c>
      <c r="R10" s="167"/>
      <c r="S10" s="167"/>
    </row>
    <row r="11" spans="2:19" s="73" customFormat="1" ht="14.95" customHeight="1" x14ac:dyDescent="0.25">
      <c r="B11" s="155" t="s">
        <v>27</v>
      </c>
      <c r="C11" s="234">
        <v>43817.428101851852</v>
      </c>
      <c r="D11" s="234">
        <v>43817.462835648148</v>
      </c>
      <c r="E11" s="235">
        <v>3001</v>
      </c>
      <c r="F11" s="78">
        <f t="shared" si="2"/>
        <v>3.4733796296296297E-2</v>
      </c>
      <c r="G11" s="221">
        <f t="shared" si="0"/>
        <v>2.3148148148148149E-4</v>
      </c>
      <c r="H11" s="28" t="str">
        <f t="shared" si="3"/>
        <v>+00:49:41</v>
      </c>
      <c r="I11" s="2"/>
      <c r="K11" s="306" t="s">
        <v>72</v>
      </c>
      <c r="L11" s="174">
        <v>1</v>
      </c>
      <c r="M11" s="152">
        <v>1344</v>
      </c>
      <c r="N11" s="152">
        <v>1344</v>
      </c>
      <c r="O11" s="131">
        <f t="shared" si="1"/>
        <v>0</v>
      </c>
      <c r="R11" s="213"/>
      <c r="S11" s="167"/>
    </row>
    <row r="12" spans="2:19" s="73" customFormat="1" ht="14.95" customHeight="1" x14ac:dyDescent="0.25">
      <c r="B12" s="155" t="s">
        <v>25</v>
      </c>
      <c r="C12" s="234">
        <v>43817.428101851852</v>
      </c>
      <c r="D12" s="234">
        <v>43817.428333333337</v>
      </c>
      <c r="E12" s="235">
        <v>20</v>
      </c>
      <c r="F12" s="78">
        <f t="shared" si="2"/>
        <v>2.3148148148148149E-4</v>
      </c>
      <c r="G12" s="221">
        <f t="shared" si="0"/>
        <v>2.3148148148148149E-4</v>
      </c>
      <c r="H12" s="28" t="str">
        <f t="shared" si="3"/>
        <v>00:00:00</v>
      </c>
      <c r="I12" s="2"/>
      <c r="J12" s="21"/>
      <c r="K12" s="307"/>
      <c r="L12" s="175">
        <v>3</v>
      </c>
      <c r="M12" s="153">
        <v>88</v>
      </c>
      <c r="N12" s="153">
        <v>98</v>
      </c>
      <c r="O12" s="129">
        <f t="shared" si="1"/>
        <v>10</v>
      </c>
      <c r="R12" s="167"/>
      <c r="S12" s="167"/>
    </row>
    <row r="13" spans="2:19" s="73" customFormat="1" ht="14.95" customHeight="1" thickBot="1" x14ac:dyDescent="0.3">
      <c r="B13" s="155" t="s">
        <v>23</v>
      </c>
      <c r="C13" s="234">
        <v>43817.428101851852</v>
      </c>
      <c r="D13" s="234">
        <v>43817.597361111111</v>
      </c>
      <c r="E13" s="235">
        <v>14624</v>
      </c>
      <c r="F13" s="78">
        <f t="shared" si="2"/>
        <v>0.16925925925925925</v>
      </c>
      <c r="G13" s="221">
        <f t="shared" si="0"/>
        <v>0.20826388888888889</v>
      </c>
      <c r="H13" s="28" t="str">
        <f t="shared" si="3"/>
        <v>-00:56:10</v>
      </c>
      <c r="I13" s="2"/>
      <c r="J13" s="21"/>
      <c r="K13" s="308"/>
      <c r="L13" s="176">
        <v>4</v>
      </c>
      <c r="M13" s="154">
        <v>2</v>
      </c>
      <c r="N13" s="154">
        <v>2</v>
      </c>
      <c r="O13" s="130">
        <f t="shared" si="1"/>
        <v>0</v>
      </c>
      <c r="R13" s="213"/>
      <c r="S13" s="167"/>
    </row>
    <row r="14" spans="2:19" s="73" customFormat="1" ht="14.95" customHeight="1" x14ac:dyDescent="0.25">
      <c r="B14" s="155" t="s">
        <v>24</v>
      </c>
      <c r="C14" s="234">
        <v>43817.428101851852</v>
      </c>
      <c r="D14" s="234">
        <v>43817.432500000003</v>
      </c>
      <c r="E14" s="235">
        <v>380</v>
      </c>
      <c r="F14" s="78">
        <f t="shared" si="2"/>
        <v>4.3981481481481484E-3</v>
      </c>
      <c r="G14" s="221">
        <f t="shared" si="0"/>
        <v>0</v>
      </c>
      <c r="H14" s="28" t="str">
        <f t="shared" si="3"/>
        <v>+00:06:20</v>
      </c>
      <c r="I14" s="2" t="s">
        <v>246</v>
      </c>
      <c r="K14" s="121"/>
      <c r="N14" s="102"/>
      <c r="O14" s="101"/>
    </row>
    <row r="15" spans="2:19" s="73" customFormat="1" ht="14.95" customHeight="1" x14ac:dyDescent="0.25">
      <c r="B15" s="155" t="s">
        <v>28</v>
      </c>
      <c r="C15" s="234">
        <v>43817.597361111111</v>
      </c>
      <c r="D15" s="234">
        <v>43818.382210648146</v>
      </c>
      <c r="E15" s="235">
        <v>67811</v>
      </c>
      <c r="F15" s="78">
        <f t="shared" si="2"/>
        <v>0.78484953703703708</v>
      </c>
      <c r="G15" s="221">
        <f t="shared" si="0"/>
        <v>5.395833333333333E-2</v>
      </c>
      <c r="H15" s="28" t="str">
        <f t="shared" si="3"/>
        <v>+17:32:29</v>
      </c>
      <c r="I15" s="281">
        <v>43817.662465277775</v>
      </c>
      <c r="K15" s="215"/>
      <c r="L15" s="167"/>
      <c r="N15" s="102"/>
      <c r="O15" s="101"/>
    </row>
    <row r="16" spans="2:19" s="73" customFormat="1" ht="14.95" customHeight="1" x14ac:dyDescent="0.25">
      <c r="B16" s="155" t="s">
        <v>29</v>
      </c>
      <c r="C16" s="234">
        <v>43817.597361111111</v>
      </c>
      <c r="D16" s="234">
        <v>43818.382210648146</v>
      </c>
      <c r="E16" s="235">
        <v>67811</v>
      </c>
      <c r="F16" s="78">
        <f t="shared" si="2"/>
        <v>0.78484953703703708</v>
      </c>
      <c r="G16" s="221">
        <f t="shared" si="0"/>
        <v>5.395833333333333E-2</v>
      </c>
      <c r="H16" s="28" t="str">
        <f t="shared" si="3"/>
        <v>+17:32:29</v>
      </c>
      <c r="I16" s="281">
        <v>43818.381967592592</v>
      </c>
      <c r="J16" s="21"/>
      <c r="K16" s="213"/>
      <c r="L16" s="167"/>
    </row>
    <row r="17" spans="2:18" s="73" customFormat="1" ht="14.95" customHeight="1" x14ac:dyDescent="0.25">
      <c r="B17" s="155" t="s">
        <v>62</v>
      </c>
      <c r="C17" s="234">
        <v>43818.382210648146</v>
      </c>
      <c r="D17" s="234">
        <v>43818.382511574076</v>
      </c>
      <c r="E17" s="235">
        <v>26</v>
      </c>
      <c r="F17" s="78">
        <f t="shared" si="2"/>
        <v>3.0092592592592595E-4</v>
      </c>
      <c r="G17" s="221">
        <f t="shared" si="0"/>
        <v>4.7453703703703704E-4</v>
      </c>
      <c r="H17" s="28" t="str">
        <f t="shared" si="3"/>
        <v>-00:00:15</v>
      </c>
      <c r="I17" s="282">
        <f>I16-I15</f>
        <v>0.71950231481605442</v>
      </c>
      <c r="K17" s="158">
        <v>43817.432417488424</v>
      </c>
      <c r="L17" s="167" t="s">
        <v>143</v>
      </c>
    </row>
    <row r="18" spans="2:18" s="167" customFormat="1" ht="14.95" customHeight="1" x14ac:dyDescent="0.25">
      <c r="B18" s="155" t="s">
        <v>34</v>
      </c>
      <c r="C18" s="234">
        <v>43818.382523148146</v>
      </c>
      <c r="D18" s="234">
        <v>43818.399884259263</v>
      </c>
      <c r="E18" s="235">
        <v>1500</v>
      </c>
      <c r="F18" s="251">
        <f t="shared" si="2"/>
        <v>1.7361111111111112E-2</v>
      </c>
      <c r="G18" s="221">
        <f t="shared" si="0"/>
        <v>2.3148148148148149E-4</v>
      </c>
      <c r="H18" s="253" t="str">
        <f t="shared" si="3"/>
        <v>+00:24:40</v>
      </c>
      <c r="I18" s="283">
        <f>F33-I17</f>
        <v>0.41435185185400769</v>
      </c>
      <c r="K18" s="158">
        <v>43817.432443124999</v>
      </c>
      <c r="L18" s="167" t="s">
        <v>144</v>
      </c>
      <c r="R18" s="213"/>
    </row>
    <row r="19" spans="2:18" s="73" customFormat="1" ht="14.95" customHeight="1" x14ac:dyDescent="0.25">
      <c r="B19" s="155" t="s">
        <v>33</v>
      </c>
      <c r="C19" s="234">
        <v>43818.383796296293</v>
      </c>
      <c r="D19" s="234">
        <v>43818.383912037039</v>
      </c>
      <c r="E19" s="235">
        <v>10</v>
      </c>
      <c r="F19" s="78">
        <f t="shared" si="2"/>
        <v>1.1574074074074075E-4</v>
      </c>
      <c r="G19" s="221">
        <f t="shared" si="0"/>
        <v>2.3148148148148149E-4</v>
      </c>
      <c r="H19" s="28" t="str">
        <f t="shared" si="3"/>
        <v>-00:00:10</v>
      </c>
      <c r="I19" s="2"/>
      <c r="K19" s="159">
        <v>43817.432446666666</v>
      </c>
      <c r="L19" s="160" t="s">
        <v>145</v>
      </c>
    </row>
    <row r="20" spans="2:18" s="73" customFormat="1" ht="14.95" customHeight="1" x14ac:dyDescent="0.25">
      <c r="B20" s="155" t="s">
        <v>31</v>
      </c>
      <c r="C20" s="234">
        <v>43818.382523148146</v>
      </c>
      <c r="D20" s="234">
        <v>43818.383912037039</v>
      </c>
      <c r="E20" s="235">
        <v>120</v>
      </c>
      <c r="F20" s="78">
        <f t="shared" si="2"/>
        <v>1.3888888888888889E-3</v>
      </c>
      <c r="G20" s="221">
        <f t="shared" si="0"/>
        <v>2.3148148148148149E-4</v>
      </c>
      <c r="H20" s="28" t="str">
        <f t="shared" si="3"/>
        <v>+00:01:40</v>
      </c>
      <c r="I20" s="2"/>
      <c r="K20" s="161">
        <v>43817.432446979168</v>
      </c>
      <c r="L20" s="162" t="s">
        <v>146</v>
      </c>
    </row>
    <row r="21" spans="2:18" s="73" customFormat="1" ht="14.95" customHeight="1" x14ac:dyDescent="0.25">
      <c r="B21" s="155" t="s">
        <v>32</v>
      </c>
      <c r="C21" s="234">
        <v>43818.383796296293</v>
      </c>
      <c r="D21" s="234">
        <v>43818.383912037039</v>
      </c>
      <c r="E21" s="235">
        <v>10</v>
      </c>
      <c r="F21" s="78">
        <f t="shared" si="2"/>
        <v>1.1574074074074075E-4</v>
      </c>
      <c r="G21" s="221">
        <f t="shared" si="0"/>
        <v>2.3148148148148149E-4</v>
      </c>
      <c r="H21" s="28" t="str">
        <f t="shared" si="3"/>
        <v>-00:00:10</v>
      </c>
      <c r="I21" s="65"/>
      <c r="K21" s="158">
        <v>43817.432446979168</v>
      </c>
      <c r="L21" s="167" t="s">
        <v>147</v>
      </c>
    </row>
    <row r="22" spans="2:18" s="73" customFormat="1" ht="14.95" customHeight="1" x14ac:dyDescent="0.25">
      <c r="B22" s="155" t="s">
        <v>30</v>
      </c>
      <c r="C22" s="234">
        <v>43818.382523148146</v>
      </c>
      <c r="D22" s="234">
        <v>43818.558287037034</v>
      </c>
      <c r="E22" s="235">
        <v>15186</v>
      </c>
      <c r="F22" s="78">
        <f t="shared" si="2"/>
        <v>0.17576388888888889</v>
      </c>
      <c r="G22" s="221">
        <f t="shared" si="0"/>
        <v>5.1423611111111114E-2</v>
      </c>
      <c r="H22" s="28" t="str">
        <f t="shared" si="3"/>
        <v>+02:59:03</v>
      </c>
      <c r="I22" s="2"/>
      <c r="K22" s="158">
        <v>43817.462729999999</v>
      </c>
      <c r="L22" s="167" t="s">
        <v>148</v>
      </c>
    </row>
    <row r="23" spans="2:18" s="73" customFormat="1" ht="14.95" customHeight="1" x14ac:dyDescent="0.25">
      <c r="B23" s="155" t="s">
        <v>35</v>
      </c>
      <c r="C23" s="234">
        <v>43818.558287037034</v>
      </c>
      <c r="D23" s="234">
        <v>43818.560370370367</v>
      </c>
      <c r="E23" s="235">
        <v>180</v>
      </c>
      <c r="F23" s="78">
        <f t="shared" si="2"/>
        <v>2.0833333333333333E-3</v>
      </c>
      <c r="G23" s="221">
        <f t="shared" si="0"/>
        <v>3.472222222222222E-3</v>
      </c>
      <c r="H23" s="28" t="str">
        <f t="shared" si="3"/>
        <v>-00:02:00</v>
      </c>
      <c r="I23" s="2"/>
      <c r="K23" s="158">
        <v>43817.462737407404</v>
      </c>
      <c r="L23" s="167" t="s">
        <v>149</v>
      </c>
    </row>
    <row r="24" spans="2:18" s="73" customFormat="1" ht="14.95" customHeight="1" x14ac:dyDescent="0.25">
      <c r="B24" s="155" t="s">
        <v>36</v>
      </c>
      <c r="C24" s="234">
        <v>43818.560381944444</v>
      </c>
      <c r="D24" s="234">
        <v>43818.560671296298</v>
      </c>
      <c r="E24" s="235">
        <v>25</v>
      </c>
      <c r="F24" s="78">
        <f t="shared" si="2"/>
        <v>2.8935185185185184E-4</v>
      </c>
      <c r="G24" s="221">
        <f t="shared" si="0"/>
        <v>2.8935185185185184E-4</v>
      </c>
      <c r="H24" s="28" t="str">
        <f t="shared" si="3"/>
        <v>00:00:00</v>
      </c>
      <c r="I24" s="2"/>
      <c r="K24" s="159">
        <v>43817.462765995369</v>
      </c>
      <c r="L24" s="160" t="s">
        <v>241</v>
      </c>
    </row>
    <row r="25" spans="2:18" s="73" customFormat="1" ht="14.95" customHeight="1" x14ac:dyDescent="0.25">
      <c r="B25" s="155" t="s">
        <v>37</v>
      </c>
      <c r="C25" s="234">
        <v>43818.560671296298</v>
      </c>
      <c r="D25" s="234">
        <v>43818.561724537038</v>
      </c>
      <c r="E25" s="235">
        <v>91</v>
      </c>
      <c r="F25" s="78">
        <f t="shared" si="2"/>
        <v>1.0532407407407407E-3</v>
      </c>
      <c r="G25" s="221">
        <f t="shared" si="0"/>
        <v>1.1574074074074073E-5</v>
      </c>
      <c r="H25" s="28" t="str">
        <f t="shared" si="3"/>
        <v>+00:01:30</v>
      </c>
      <c r="I25" s="2"/>
      <c r="K25" s="161">
        <v>43817.462766631943</v>
      </c>
      <c r="L25" s="162" t="s">
        <v>242</v>
      </c>
    </row>
    <row r="26" spans="2:18" s="73" customFormat="1" ht="14.95" customHeight="1" x14ac:dyDescent="0.25">
      <c r="B26" s="156" t="s">
        <v>19</v>
      </c>
      <c r="C26" s="234">
        <v>43818.561724537038</v>
      </c>
      <c r="D26" s="234">
        <v>43818.561724537038</v>
      </c>
      <c r="E26" s="235">
        <v>0</v>
      </c>
      <c r="F26" s="78">
        <f t="shared" si="2"/>
        <v>0</v>
      </c>
      <c r="G26" s="221">
        <f t="shared" si="0"/>
        <v>0</v>
      </c>
      <c r="H26" s="28" t="str">
        <f t="shared" si="3"/>
        <v>00:00:00</v>
      </c>
      <c r="I26" s="2"/>
      <c r="K26" s="158">
        <v>43817.462766631943</v>
      </c>
      <c r="L26" s="167" t="s">
        <v>152</v>
      </c>
    </row>
    <row r="27" spans="2:18" s="73" customFormat="1" ht="14.95" customHeight="1" x14ac:dyDescent="0.25">
      <c r="B27" s="155"/>
      <c r="C27" s="253"/>
      <c r="D27" s="253"/>
      <c r="E27" s="253"/>
      <c r="F27" s="78"/>
      <c r="G27" s="253"/>
      <c r="H27" s="28"/>
      <c r="I27" s="2"/>
      <c r="K27" s="158">
        <v>43817.597061296299</v>
      </c>
      <c r="L27" s="167" t="s">
        <v>153</v>
      </c>
    </row>
    <row r="28" spans="2:18" s="73" customFormat="1" ht="14.95" customHeight="1" x14ac:dyDescent="0.2">
      <c r="B28" s="256"/>
      <c r="C28" s="252"/>
      <c r="D28" s="252"/>
      <c r="E28" s="252"/>
      <c r="F28" s="19"/>
      <c r="G28" s="19"/>
      <c r="H28" s="3"/>
      <c r="I28" s="2"/>
      <c r="K28" s="158">
        <v>43817.597068692128</v>
      </c>
      <c r="L28" s="167" t="s">
        <v>154</v>
      </c>
    </row>
    <row r="29" spans="2:18" s="73" customFormat="1" ht="14.95" customHeight="1" x14ac:dyDescent="0.25">
      <c r="B29" s="96" t="s">
        <v>0</v>
      </c>
      <c r="C29" s="19"/>
      <c r="D29" s="19"/>
      <c r="E29" s="19"/>
      <c r="F29" s="231">
        <f>MAX(C8:D27)</f>
        <v>43818.561724537038</v>
      </c>
      <c r="G29" s="227"/>
      <c r="H29" s="81"/>
      <c r="I29" s="2"/>
      <c r="K29" s="159">
        <v>43817.59719896991</v>
      </c>
      <c r="L29" s="160" t="s">
        <v>243</v>
      </c>
    </row>
    <row r="30" spans="2:18" s="73" customFormat="1" ht="14.95" customHeight="1" x14ac:dyDescent="0.25">
      <c r="B30" s="96"/>
      <c r="C30" s="77"/>
      <c r="D30" s="77"/>
      <c r="E30" s="77"/>
      <c r="F30" s="83"/>
      <c r="G30" s="83"/>
      <c r="H30" s="81"/>
      <c r="I30" s="2"/>
      <c r="K30" s="161">
        <v>43817.597209328706</v>
      </c>
      <c r="L30" s="162" t="s">
        <v>156</v>
      </c>
    </row>
    <row r="31" spans="2:18" s="73" customFormat="1" ht="14.95" customHeight="1" x14ac:dyDescent="0.2">
      <c r="B31" s="35" t="s">
        <v>2</v>
      </c>
      <c r="C31" s="78"/>
      <c r="D31" s="78"/>
      <c r="E31" s="78"/>
      <c r="F31" s="78">
        <f>SUM(F8:F27)</f>
        <v>1.9772569444444448</v>
      </c>
      <c r="G31" s="78"/>
      <c r="H31" s="28" t="str">
        <f>IF(F31&lt;F66,TEXT(ABS(F31-F66),"-hh:mm:ss"),IF(F31&gt;F66,TEXT(F31-F66,"+hh:mm:ss"),"00:00:00"))</f>
        <v>+14:26:47</v>
      </c>
      <c r="I31" s="2"/>
      <c r="K31" s="158">
        <v>43817.597209328706</v>
      </c>
      <c r="L31" s="167" t="s">
        <v>157</v>
      </c>
    </row>
    <row r="32" spans="2:18" s="73" customFormat="1" ht="14.95" customHeight="1" x14ac:dyDescent="0.25">
      <c r="B32" s="44" t="s">
        <v>41</v>
      </c>
      <c r="C32" s="78"/>
      <c r="D32" s="78"/>
      <c r="E32" s="78"/>
      <c r="F32" s="78">
        <f>IF((F33-F31)&lt;0,0,F33-F31)</f>
        <v>0</v>
      </c>
      <c r="G32" s="78"/>
      <c r="H32" s="28"/>
      <c r="I32" s="87"/>
      <c r="K32" s="167"/>
      <c r="L32" s="167"/>
    </row>
    <row r="33" spans="2:19" s="73" customFormat="1" ht="14.95" customHeight="1" thickBot="1" x14ac:dyDescent="0.25">
      <c r="B33" s="45" t="s">
        <v>4</v>
      </c>
      <c r="C33" s="79"/>
      <c r="D33" s="186"/>
      <c r="E33" s="186"/>
      <c r="F33" s="79">
        <f>F29-F6</f>
        <v>1.1338541666700621</v>
      </c>
      <c r="G33" s="186"/>
      <c r="H33" s="143" t="str">
        <f>IF(F33&lt;F68,TEXT(ABS(F33-F68),"-hh:mm:ss"),IF(F33&gt;F68,TEXT(F33-F68,"+hh:mm:ss"),"00:00:00"))</f>
        <v>+07:15:02</v>
      </c>
      <c r="I33" s="86"/>
      <c r="K33" s="167"/>
      <c r="L33" s="167"/>
    </row>
    <row r="34" spans="2:19" s="73" customFormat="1" ht="14.95" customHeight="1" thickBot="1" x14ac:dyDescent="0.3">
      <c r="D34" s="167"/>
      <c r="E34" s="167"/>
      <c r="G34" s="21"/>
      <c r="H34" s="267"/>
      <c r="I34" s="267"/>
      <c r="K34" s="149" t="s">
        <v>134</v>
      </c>
    </row>
    <row r="35" spans="2:19" s="73" customFormat="1" ht="14.95" customHeight="1" x14ac:dyDescent="0.2">
      <c r="B35" s="113" t="s">
        <v>5</v>
      </c>
      <c r="C35" s="258" t="s">
        <v>134</v>
      </c>
      <c r="D35" s="261"/>
      <c r="E35" s="261"/>
      <c r="F35" s="167"/>
      <c r="G35" s="167"/>
      <c r="H35" s="167"/>
      <c r="I35" s="167"/>
      <c r="K35" s="167"/>
      <c r="L35" s="167"/>
    </row>
    <row r="36" spans="2:19" s="73" customFormat="1" ht="14.95" customHeight="1" thickBot="1" x14ac:dyDescent="0.25">
      <c r="B36" s="115" t="s">
        <v>6</v>
      </c>
      <c r="C36" s="259">
        <v>1815</v>
      </c>
      <c r="D36" s="261"/>
      <c r="E36" s="261"/>
      <c r="F36" s="167"/>
      <c r="G36" s="167"/>
      <c r="H36" s="167"/>
      <c r="I36" s="167"/>
      <c r="K36" s="158">
        <v>43783.417579340276</v>
      </c>
      <c r="L36" s="167" t="s">
        <v>143</v>
      </c>
      <c r="M36" s="167"/>
      <c r="S36" s="167"/>
    </row>
    <row r="37" spans="2:19" s="73" customFormat="1" ht="14.95" customHeight="1" x14ac:dyDescent="0.2">
      <c r="B37" s="8"/>
      <c r="C37" s="302" t="s">
        <v>2</v>
      </c>
      <c r="D37" s="302"/>
      <c r="E37" s="302"/>
      <c r="F37" s="302"/>
      <c r="G37" s="245"/>
      <c r="H37" s="9"/>
      <c r="I37" s="10"/>
      <c r="K37" s="158">
        <v>43783.417581261572</v>
      </c>
      <c r="L37" s="167" t="s">
        <v>144</v>
      </c>
      <c r="M37" s="167"/>
      <c r="S37" s="167"/>
    </row>
    <row r="38" spans="2:19" s="73" customFormat="1" ht="14.95" customHeight="1" x14ac:dyDescent="0.25">
      <c r="B38" s="96"/>
      <c r="C38" s="81"/>
      <c r="D38" s="81"/>
      <c r="E38" s="81"/>
      <c r="F38" s="81"/>
      <c r="G38" s="81"/>
      <c r="H38" s="81"/>
      <c r="I38" s="82"/>
      <c r="K38" s="159">
        <v>43783.417585462965</v>
      </c>
      <c r="L38" s="160" t="s">
        <v>145</v>
      </c>
      <c r="M38" s="159"/>
      <c r="R38" s="213"/>
      <c r="S38" s="167"/>
    </row>
    <row r="39" spans="2:19" s="73" customFormat="1" ht="14.95" customHeight="1" x14ac:dyDescent="0.25">
      <c r="B39" s="96" t="s">
        <v>1</v>
      </c>
      <c r="C39" s="252"/>
      <c r="D39" s="252"/>
      <c r="E39" s="252"/>
      <c r="F39" s="173">
        <f>MIN(C41:D62)</f>
        <v>43783.55369212963</v>
      </c>
      <c r="G39" s="157"/>
      <c r="H39" s="81" t="s">
        <v>43</v>
      </c>
      <c r="I39" s="29" t="s">
        <v>44</v>
      </c>
      <c r="K39" s="161">
        <v>43783.417585740739</v>
      </c>
      <c r="L39" s="162" t="s">
        <v>146</v>
      </c>
      <c r="M39" s="161"/>
      <c r="R39" s="213"/>
      <c r="S39" s="167"/>
    </row>
    <row r="40" spans="2:19" s="73" customFormat="1" ht="14.95" customHeight="1" x14ac:dyDescent="0.2">
      <c r="B40" s="96"/>
      <c r="C40" s="80"/>
      <c r="D40" s="80"/>
      <c r="E40" s="80"/>
      <c r="F40" s="81"/>
      <c r="G40" s="81"/>
      <c r="H40" s="81"/>
      <c r="I40" s="2"/>
      <c r="K40" s="158">
        <v>43783.417585740739</v>
      </c>
      <c r="L40" s="167" t="s">
        <v>147</v>
      </c>
      <c r="R40" s="213"/>
      <c r="S40" s="167"/>
    </row>
    <row r="41" spans="2:19" s="73" customFormat="1" ht="14.95" customHeight="1" x14ac:dyDescent="0.25">
      <c r="B41" s="155" t="s">
        <v>22</v>
      </c>
      <c r="C41" s="173">
        <v>43783.55369212963</v>
      </c>
      <c r="D41" s="173">
        <v>43783.55369212963</v>
      </c>
      <c r="E41" s="172">
        <v>0</v>
      </c>
      <c r="F41" s="251">
        <f>E41/86400</f>
        <v>0</v>
      </c>
      <c r="G41" s="251"/>
      <c r="H41" s="260">
        <v>0</v>
      </c>
      <c r="I41" s="2" t="s">
        <v>180</v>
      </c>
      <c r="K41" s="158">
        <v>43783.443402592595</v>
      </c>
      <c r="L41" s="167" t="s">
        <v>148</v>
      </c>
      <c r="R41" s="213"/>
      <c r="S41" s="167"/>
    </row>
    <row r="42" spans="2:19" s="73" customFormat="1" ht="14.95" customHeight="1" x14ac:dyDescent="0.25">
      <c r="B42" s="155" t="s">
        <v>60</v>
      </c>
      <c r="C42" s="173">
        <v>43783.55369212963</v>
      </c>
      <c r="D42" s="173">
        <v>43783.553923611114</v>
      </c>
      <c r="E42" s="172">
        <v>20</v>
      </c>
      <c r="F42" s="251">
        <f t="shared" ref="F42:F62" si="4">E42/86400</f>
        <v>2.3148148148148149E-4</v>
      </c>
      <c r="G42" s="251"/>
      <c r="H42" s="260">
        <v>0</v>
      </c>
      <c r="I42" s="2"/>
      <c r="K42" s="158">
        <v>43783.443405057871</v>
      </c>
      <c r="L42" s="167" t="s">
        <v>149</v>
      </c>
      <c r="R42" s="213"/>
      <c r="S42" s="167"/>
    </row>
    <row r="43" spans="2:19" s="73" customFormat="1" ht="14.95" customHeight="1" x14ac:dyDescent="0.25">
      <c r="B43" s="155" t="s">
        <v>27</v>
      </c>
      <c r="C43" s="173">
        <v>43783.553923611114</v>
      </c>
      <c r="D43" s="173">
        <v>43783.554155092592</v>
      </c>
      <c r="E43" s="172">
        <v>20</v>
      </c>
      <c r="F43" s="251">
        <f t="shared" si="4"/>
        <v>2.3148148148148149E-4</v>
      </c>
      <c r="G43" s="251"/>
      <c r="H43" s="260">
        <v>0</v>
      </c>
      <c r="I43" s="2"/>
      <c r="K43" s="159">
        <v>43783.443442025462</v>
      </c>
      <c r="L43" s="160" t="s">
        <v>150</v>
      </c>
      <c r="M43" s="159"/>
      <c r="R43" s="213"/>
      <c r="S43" s="167"/>
    </row>
    <row r="44" spans="2:19" s="73" customFormat="1" ht="14.95" customHeight="1" x14ac:dyDescent="0.25">
      <c r="B44" s="155" t="s">
        <v>23</v>
      </c>
      <c r="C44" s="173">
        <v>43783.553923611114</v>
      </c>
      <c r="D44" s="173">
        <v>43783.762187499997</v>
      </c>
      <c r="E44" s="172">
        <v>17994</v>
      </c>
      <c r="F44" s="251">
        <f t="shared" si="4"/>
        <v>0.20826388888888889</v>
      </c>
      <c r="G44" s="251"/>
      <c r="H44" s="260">
        <v>0</v>
      </c>
      <c r="I44" s="65"/>
      <c r="K44" s="161">
        <v>43783.443442847223</v>
      </c>
      <c r="L44" s="162" t="s">
        <v>151</v>
      </c>
      <c r="M44" s="161"/>
      <c r="R44" s="213"/>
      <c r="S44" s="167"/>
    </row>
    <row r="45" spans="2:19" s="73" customFormat="1" ht="14.95" customHeight="1" x14ac:dyDescent="0.25">
      <c r="B45" s="155" t="s">
        <v>25</v>
      </c>
      <c r="C45" s="173">
        <v>43783.553923611114</v>
      </c>
      <c r="D45" s="173">
        <v>43783.554155092592</v>
      </c>
      <c r="E45" s="172">
        <v>20</v>
      </c>
      <c r="F45" s="251">
        <f t="shared" si="4"/>
        <v>2.3148148148148149E-4</v>
      </c>
      <c r="G45" s="251"/>
      <c r="H45" s="260">
        <v>0</v>
      </c>
      <c r="I45" s="65"/>
      <c r="K45" s="158">
        <v>43783.443442858799</v>
      </c>
      <c r="L45" s="167" t="s">
        <v>152</v>
      </c>
      <c r="R45" s="213"/>
      <c r="S45" s="167"/>
    </row>
    <row r="46" spans="2:19" s="73" customFormat="1" ht="14.95" customHeight="1" x14ac:dyDescent="0.25">
      <c r="B46" s="155" t="s">
        <v>24</v>
      </c>
      <c r="C46" s="173">
        <v>43783.553923611114</v>
      </c>
      <c r="D46" s="173">
        <v>43783.553923611114</v>
      </c>
      <c r="E46" s="172">
        <v>0</v>
      </c>
      <c r="F46" s="251">
        <f t="shared" si="4"/>
        <v>0</v>
      </c>
      <c r="G46" s="251"/>
      <c r="H46" s="260">
        <v>4.1666666666666699E-2</v>
      </c>
      <c r="I46" s="65"/>
      <c r="K46" s="158">
        <v>43783.762010891201</v>
      </c>
      <c r="L46" s="167" t="s">
        <v>153</v>
      </c>
      <c r="P46"/>
      <c r="R46" s="213"/>
      <c r="S46" s="167"/>
    </row>
    <row r="47" spans="2:19" s="73" customFormat="1" ht="14.95" customHeight="1" x14ac:dyDescent="0.25">
      <c r="B47" s="155" t="s">
        <v>26</v>
      </c>
      <c r="C47" s="173">
        <v>43783.553923611114</v>
      </c>
      <c r="D47" s="173">
        <v>43783.554155092592</v>
      </c>
      <c r="E47" s="172">
        <v>20</v>
      </c>
      <c r="F47" s="251">
        <f t="shared" si="4"/>
        <v>2.3148148148148149E-4</v>
      </c>
      <c r="G47" s="251"/>
      <c r="H47" s="260">
        <v>8.3333333333333301E-2</v>
      </c>
      <c r="I47" s="65"/>
      <c r="K47" s="158">
        <v>43783.762019733796</v>
      </c>
      <c r="L47" s="167" t="s">
        <v>154</v>
      </c>
      <c r="P47"/>
      <c r="R47" s="213"/>
      <c r="S47" s="167"/>
    </row>
    <row r="48" spans="2:19" s="73" customFormat="1" ht="14.95" customHeight="1" x14ac:dyDescent="0.25">
      <c r="B48" s="155" t="s">
        <v>28</v>
      </c>
      <c r="C48" s="173">
        <v>43783.762187499997</v>
      </c>
      <c r="D48" s="173">
        <v>43783.816145833334</v>
      </c>
      <c r="E48" s="172">
        <v>4662</v>
      </c>
      <c r="F48" s="251">
        <f t="shared" si="4"/>
        <v>5.395833333333333E-2</v>
      </c>
      <c r="G48" s="251"/>
      <c r="H48" s="260">
        <v>0.125</v>
      </c>
      <c r="I48" s="65"/>
      <c r="K48" s="159">
        <v>43783.762109282405</v>
      </c>
      <c r="L48" s="160" t="s">
        <v>155</v>
      </c>
      <c r="M48" s="159"/>
      <c r="N48"/>
      <c r="O48"/>
      <c r="P48"/>
      <c r="R48" s="213"/>
      <c r="S48" s="167"/>
    </row>
    <row r="49" spans="2:19" s="73" customFormat="1" ht="14.95" customHeight="1" x14ac:dyDescent="0.25">
      <c r="B49" s="155" t="s">
        <v>29</v>
      </c>
      <c r="C49" s="173">
        <v>43783.762187499997</v>
      </c>
      <c r="D49" s="173">
        <v>43783.816145833334</v>
      </c>
      <c r="E49" s="172">
        <v>4662</v>
      </c>
      <c r="F49" s="251">
        <f t="shared" si="4"/>
        <v>5.395833333333333E-2</v>
      </c>
      <c r="G49" s="251"/>
      <c r="H49" s="260">
        <v>0.16666666666666699</v>
      </c>
      <c r="I49" s="65"/>
      <c r="K49" s="161">
        <v>43783.76211560185</v>
      </c>
      <c r="L49" s="162" t="s">
        <v>156</v>
      </c>
      <c r="M49" s="161"/>
      <c r="N49"/>
      <c r="O49"/>
      <c r="P49"/>
      <c r="R49" s="213"/>
      <c r="S49" s="167"/>
    </row>
    <row r="50" spans="2:19" s="73" customFormat="1" ht="14.95" customHeight="1" x14ac:dyDescent="0.25">
      <c r="B50" s="155" t="s">
        <v>62</v>
      </c>
      <c r="C50" s="173">
        <v>43783.816145833334</v>
      </c>
      <c r="D50" s="173">
        <v>43783.816620370373</v>
      </c>
      <c r="E50" s="172">
        <v>41</v>
      </c>
      <c r="F50" s="251">
        <f t="shared" si="4"/>
        <v>4.7453703703703704E-4</v>
      </c>
      <c r="G50" s="251"/>
      <c r="H50" s="260">
        <v>0.20833333333333301</v>
      </c>
      <c r="I50" s="65"/>
      <c r="K50" s="158">
        <v>43783.762115613426</v>
      </c>
      <c r="L50" s="167" t="s">
        <v>157</v>
      </c>
      <c r="M50" s="167"/>
      <c r="N50"/>
      <c r="O50"/>
      <c r="P50"/>
      <c r="R50" s="213"/>
      <c r="S50" s="167"/>
    </row>
    <row r="51" spans="2:19" s="167" customFormat="1" ht="14.95" customHeight="1" x14ac:dyDescent="0.25">
      <c r="B51" s="155" t="s">
        <v>33</v>
      </c>
      <c r="C51" s="173">
        <v>43783.816620370373</v>
      </c>
      <c r="D51" s="173">
        <v>43783.816851851851</v>
      </c>
      <c r="E51" s="172">
        <v>20</v>
      </c>
      <c r="F51" s="251">
        <f t="shared" si="4"/>
        <v>2.3148148148148149E-4</v>
      </c>
      <c r="G51" s="251"/>
      <c r="H51" s="260">
        <v>0.25</v>
      </c>
      <c r="I51" s="65"/>
      <c r="K51" s="158"/>
      <c r="R51" s="213"/>
    </row>
    <row r="52" spans="2:19" s="167" customFormat="1" ht="14.95" customHeight="1" x14ac:dyDescent="0.25">
      <c r="B52" s="155" t="s">
        <v>31</v>
      </c>
      <c r="C52" s="173">
        <v>43783.816620370373</v>
      </c>
      <c r="D52" s="173">
        <v>43783.816851851851</v>
      </c>
      <c r="E52" s="172">
        <v>20</v>
      </c>
      <c r="F52" s="251">
        <f t="shared" si="4"/>
        <v>2.3148148148148149E-4</v>
      </c>
      <c r="G52" s="251"/>
      <c r="H52" s="260">
        <v>0.29166666666666702</v>
      </c>
      <c r="I52" s="65"/>
      <c r="K52" s="158"/>
      <c r="R52" s="213"/>
    </row>
    <row r="53" spans="2:19" s="167" customFormat="1" ht="14.95" customHeight="1" x14ac:dyDescent="0.25">
      <c r="B53" s="155" t="s">
        <v>32</v>
      </c>
      <c r="C53" s="173">
        <v>43783.816620370373</v>
      </c>
      <c r="D53" s="173">
        <v>43783.816851851851</v>
      </c>
      <c r="E53" s="172">
        <v>20</v>
      </c>
      <c r="F53" s="251">
        <f t="shared" si="4"/>
        <v>2.3148148148148149E-4</v>
      </c>
      <c r="G53" s="251"/>
      <c r="H53" s="260">
        <v>0.33333333333333298</v>
      </c>
      <c r="I53" s="65"/>
      <c r="K53" s="158"/>
      <c r="R53" s="213"/>
    </row>
    <row r="54" spans="2:19" s="167" customFormat="1" ht="14.95" customHeight="1" x14ac:dyDescent="0.25">
      <c r="B54" s="155" t="s">
        <v>30</v>
      </c>
      <c r="C54" s="173">
        <v>43783.816620370373</v>
      </c>
      <c r="D54" s="173">
        <v>43783.868043981478</v>
      </c>
      <c r="E54" s="172">
        <v>4443</v>
      </c>
      <c r="F54" s="251">
        <f t="shared" si="4"/>
        <v>5.1423611111111114E-2</v>
      </c>
      <c r="G54" s="251"/>
      <c r="H54" s="260">
        <v>0.375</v>
      </c>
      <c r="I54" s="65"/>
      <c r="K54" s="158"/>
      <c r="R54" s="213"/>
    </row>
    <row r="55" spans="2:19" s="73" customFormat="1" ht="14.95" customHeight="1" x14ac:dyDescent="0.25">
      <c r="B55" s="155" t="s">
        <v>34</v>
      </c>
      <c r="C55" s="173">
        <v>43783.816620370373</v>
      </c>
      <c r="D55" s="173">
        <v>43783.816851851851</v>
      </c>
      <c r="E55" s="172">
        <v>20</v>
      </c>
      <c r="F55" s="251">
        <f t="shared" si="4"/>
        <v>2.3148148148148149E-4</v>
      </c>
      <c r="G55" s="251"/>
      <c r="H55" s="260">
        <v>0.41666666666666702</v>
      </c>
      <c r="I55" s="65"/>
      <c r="K55" s="158"/>
      <c r="L55" s="167"/>
      <c r="N55"/>
      <c r="O55"/>
    </row>
    <row r="56" spans="2:19" s="73" customFormat="1" ht="14.95" customHeight="1" x14ac:dyDescent="0.25">
      <c r="B56" s="155" t="s">
        <v>61</v>
      </c>
      <c r="C56" s="173">
        <v>43783.868043981478</v>
      </c>
      <c r="D56" s="173">
        <v>43783.868043981478</v>
      </c>
      <c r="E56" s="172">
        <v>0</v>
      </c>
      <c r="F56" s="251">
        <f t="shared" si="4"/>
        <v>0</v>
      </c>
      <c r="G56" s="251"/>
      <c r="H56" s="260">
        <v>0.45833333333333298</v>
      </c>
      <c r="I56" s="65"/>
      <c r="K56" s="158"/>
      <c r="L56" s="167"/>
      <c r="N56" s="159"/>
      <c r="O56" s="159"/>
    </row>
    <row r="57" spans="2:19" s="73" customFormat="1" ht="14.95" customHeight="1" x14ac:dyDescent="0.25">
      <c r="B57" s="155" t="s">
        <v>35</v>
      </c>
      <c r="C57" s="173">
        <v>43783.868043981478</v>
      </c>
      <c r="D57" s="173">
        <v>43783.871516203704</v>
      </c>
      <c r="E57" s="172">
        <v>300</v>
      </c>
      <c r="F57" s="251">
        <f t="shared" si="4"/>
        <v>3.472222222222222E-3</v>
      </c>
      <c r="G57" s="251"/>
      <c r="H57" s="260">
        <v>0.5</v>
      </c>
      <c r="I57" s="2"/>
      <c r="K57" s="158"/>
      <c r="L57" s="167"/>
      <c r="N57" s="161"/>
      <c r="O57" s="161"/>
    </row>
    <row r="58" spans="2:19" s="73" customFormat="1" ht="14.95" customHeight="1" x14ac:dyDescent="0.25">
      <c r="B58" s="155" t="s">
        <v>22</v>
      </c>
      <c r="C58" s="173">
        <v>43784.383506944447</v>
      </c>
      <c r="D58" s="173">
        <v>43784.383506944447</v>
      </c>
      <c r="E58" s="172">
        <v>0</v>
      </c>
      <c r="F58" s="251">
        <f t="shared" si="4"/>
        <v>0</v>
      </c>
      <c r="G58" s="251"/>
      <c r="H58" s="260">
        <v>0.54166666666666696</v>
      </c>
      <c r="I58" s="2"/>
      <c r="K58" s="122"/>
      <c r="L58" s="167"/>
    </row>
    <row r="59" spans="2:19" s="73" customFormat="1" ht="14.95" customHeight="1" x14ac:dyDescent="0.25">
      <c r="B59" s="155" t="s">
        <v>35</v>
      </c>
      <c r="C59" s="173">
        <v>43784.383518518516</v>
      </c>
      <c r="D59" s="173">
        <v>43784.385138888887</v>
      </c>
      <c r="E59" s="172">
        <v>140</v>
      </c>
      <c r="F59" s="251">
        <f t="shared" si="4"/>
        <v>1.6203703703703703E-3</v>
      </c>
      <c r="G59" s="251"/>
      <c r="H59" s="260">
        <v>0.58333333333333304</v>
      </c>
      <c r="I59" s="2"/>
      <c r="K59" s="123"/>
      <c r="L59" s="167"/>
      <c r="M59"/>
    </row>
    <row r="60" spans="2:19" s="73" customFormat="1" ht="14.95" customHeight="1" x14ac:dyDescent="0.25">
      <c r="B60" s="155" t="s">
        <v>36</v>
      </c>
      <c r="C60" s="173">
        <v>43784.385138888887</v>
      </c>
      <c r="D60" s="173">
        <v>43784.385428240741</v>
      </c>
      <c r="E60" s="172">
        <v>25</v>
      </c>
      <c r="F60" s="251">
        <f t="shared" si="4"/>
        <v>2.8935185185185184E-4</v>
      </c>
      <c r="G60" s="251"/>
      <c r="H60" s="260">
        <v>0.625</v>
      </c>
      <c r="I60" s="2"/>
      <c r="K60" s="158"/>
      <c r="L60" s="167"/>
      <c r="M60"/>
    </row>
    <row r="61" spans="2:19" s="73" customFormat="1" ht="14.95" customHeight="1" x14ac:dyDescent="0.25">
      <c r="B61" s="155" t="s">
        <v>37</v>
      </c>
      <c r="C61" s="173">
        <v>43784.385428240741</v>
      </c>
      <c r="D61" s="173">
        <v>43784.385439814818</v>
      </c>
      <c r="E61" s="172">
        <v>1</v>
      </c>
      <c r="F61" s="251">
        <f t="shared" si="4"/>
        <v>1.1574074074074073E-5</v>
      </c>
      <c r="G61" s="251"/>
      <c r="H61" s="260">
        <v>0.66666666666666696</v>
      </c>
      <c r="I61" s="2"/>
      <c r="K61" s="213"/>
      <c r="L61" s="167"/>
      <c r="M61"/>
      <c r="N61" s="159"/>
    </row>
    <row r="62" spans="2:19" s="73" customFormat="1" ht="14.95" customHeight="1" x14ac:dyDescent="0.25">
      <c r="B62" s="155" t="s">
        <v>19</v>
      </c>
      <c r="C62" s="173">
        <v>43784.385439814818</v>
      </c>
      <c r="D62" s="173">
        <v>43784.385439814818</v>
      </c>
      <c r="E62" s="172">
        <v>0</v>
      </c>
      <c r="F62" s="251">
        <f t="shared" si="4"/>
        <v>0</v>
      </c>
      <c r="G62" s="251"/>
      <c r="H62" s="260">
        <v>0.70833333333333304</v>
      </c>
      <c r="I62" s="2"/>
      <c r="K62" s="213"/>
      <c r="L62" s="167"/>
      <c r="M62"/>
    </row>
    <row r="63" spans="2:19" s="73" customFormat="1" ht="14.95" customHeight="1" x14ac:dyDescent="0.2">
      <c r="B63" s="256"/>
      <c r="C63" s="252"/>
      <c r="D63" s="252"/>
      <c r="E63" s="252"/>
      <c r="F63" s="252"/>
      <c r="G63" s="252"/>
      <c r="H63" s="3"/>
      <c r="I63" s="2"/>
      <c r="K63" s="213"/>
      <c r="L63" s="167"/>
    </row>
    <row r="64" spans="2:19" s="73" customFormat="1" ht="14.95" customHeight="1" x14ac:dyDescent="0.25">
      <c r="B64" s="96" t="s">
        <v>0</v>
      </c>
      <c r="C64" s="252"/>
      <c r="D64" s="252"/>
      <c r="E64" s="252"/>
      <c r="F64" s="173">
        <f>MAX(C41:D62)</f>
        <v>43784.385439814818</v>
      </c>
      <c r="G64" s="157"/>
      <c r="H64" s="81"/>
      <c r="I64" s="2"/>
      <c r="K64" s="213"/>
      <c r="L64" s="167"/>
    </row>
    <row r="65" spans="2:15" s="73" customFormat="1" ht="14.95" customHeight="1" x14ac:dyDescent="0.25">
      <c r="B65" s="96"/>
      <c r="C65" s="77"/>
      <c r="D65" s="77"/>
      <c r="E65" s="77"/>
      <c r="F65" s="254"/>
      <c r="G65" s="254"/>
      <c r="H65" s="81"/>
      <c r="I65" s="2"/>
      <c r="K65" s="214"/>
      <c r="L65" s="14"/>
    </row>
    <row r="66" spans="2:15" s="73" customFormat="1" ht="14.95" customHeight="1" x14ac:dyDescent="0.2">
      <c r="B66" s="35" t="s">
        <v>2</v>
      </c>
      <c r="C66" s="251"/>
      <c r="D66" s="251"/>
      <c r="E66" s="251"/>
      <c r="F66" s="251">
        <f>SUM(F41:F62)</f>
        <v>0.37532407407407414</v>
      </c>
      <c r="G66" s="251"/>
      <c r="H66" s="260">
        <v>0</v>
      </c>
      <c r="I66" s="2"/>
      <c r="K66" s="101"/>
      <c r="L66" s="167"/>
    </row>
    <row r="67" spans="2:15" s="73" customFormat="1" ht="14.95" customHeight="1" x14ac:dyDescent="0.25">
      <c r="B67" s="44" t="s">
        <v>41</v>
      </c>
      <c r="C67" s="251"/>
      <c r="D67" s="251"/>
      <c r="E67" s="251"/>
      <c r="F67" s="251">
        <f>IF((F33-F31)&lt;0,0,F33-F31)</f>
        <v>0</v>
      </c>
      <c r="G67" s="251"/>
      <c r="H67" s="81"/>
      <c r="I67" s="87"/>
      <c r="K67" s="101"/>
      <c r="L67" s="167"/>
    </row>
    <row r="68" spans="2:15" s="73" customFormat="1" ht="13.6" thickBot="1" x14ac:dyDescent="0.25">
      <c r="B68" s="45" t="s">
        <v>4</v>
      </c>
      <c r="C68" s="186"/>
      <c r="D68" s="186"/>
      <c r="E68" s="186"/>
      <c r="F68" s="186">
        <f>F64-F39</f>
        <v>0.83174768518802011</v>
      </c>
      <c r="G68" s="186"/>
      <c r="H68" s="270"/>
      <c r="I68" s="86"/>
      <c r="K68" s="101"/>
      <c r="L68" s="167"/>
    </row>
    <row r="69" spans="2:15" x14ac:dyDescent="0.2">
      <c r="K69" s="101"/>
      <c r="L69" s="167"/>
      <c r="N69" s="73"/>
      <c r="O69" s="73"/>
    </row>
    <row r="70" spans="2:15" x14ac:dyDescent="0.2">
      <c r="K70" s="101"/>
      <c r="L70" s="167"/>
      <c r="N70" s="73"/>
      <c r="O70" s="73"/>
    </row>
    <row r="71" spans="2:15" x14ac:dyDescent="0.2">
      <c r="F71" s="11"/>
      <c r="G71" s="11"/>
      <c r="K71" s="101"/>
    </row>
    <row r="72" spans="2:15" x14ac:dyDescent="0.2">
      <c r="H72" s="92"/>
      <c r="K72" s="101"/>
      <c r="L72" s="73"/>
      <c r="M72" s="73"/>
    </row>
    <row r="73" spans="2:15" ht="13.6" x14ac:dyDescent="0.25">
      <c r="B73" s="167" t="s">
        <v>22</v>
      </c>
      <c r="C73" s="101" t="s">
        <v>160</v>
      </c>
      <c r="D73" s="101" t="s">
        <v>160</v>
      </c>
      <c r="E73" s="101" t="s">
        <v>161</v>
      </c>
      <c r="F73" s="101"/>
      <c r="G73" s="101"/>
      <c r="H73" s="100"/>
      <c r="I73" s="102"/>
      <c r="J73" s="101"/>
      <c r="K73" s="101"/>
    </row>
    <row r="74" spans="2:15" s="73" customFormat="1" ht="13.6" x14ac:dyDescent="0.25">
      <c r="B74" s="167" t="s">
        <v>60</v>
      </c>
      <c r="C74" s="101" t="s">
        <v>160</v>
      </c>
      <c r="D74" s="101" t="s">
        <v>162</v>
      </c>
      <c r="E74" s="101" t="s">
        <v>163</v>
      </c>
      <c r="F74" s="101"/>
      <c r="G74" s="101"/>
      <c r="H74" s="100"/>
      <c r="I74" s="102"/>
      <c r="J74" s="101"/>
      <c r="K74" s="101"/>
      <c r="L74"/>
      <c r="M74"/>
      <c r="N74"/>
      <c r="O74"/>
    </row>
    <row r="75" spans="2:15" s="73" customFormat="1" ht="13.6" x14ac:dyDescent="0.25">
      <c r="B75" s="167" t="s">
        <v>27</v>
      </c>
      <c r="C75" s="101" t="s">
        <v>162</v>
      </c>
      <c r="D75" s="101" t="s">
        <v>164</v>
      </c>
      <c r="E75" s="101" t="s">
        <v>165</v>
      </c>
      <c r="F75" s="101"/>
      <c r="G75" s="101"/>
      <c r="H75" s="100"/>
      <c r="I75" s="102"/>
      <c r="J75" s="101"/>
      <c r="K75" s="101"/>
      <c r="L75"/>
      <c r="M75"/>
      <c r="N75"/>
      <c r="O75"/>
    </row>
    <row r="76" spans="2:15" s="73" customFormat="1" ht="13.6" x14ac:dyDescent="0.25">
      <c r="B76" s="167" t="s">
        <v>26</v>
      </c>
      <c r="C76" s="101" t="s">
        <v>162</v>
      </c>
      <c r="D76" s="101" t="s">
        <v>166</v>
      </c>
      <c r="E76" s="101" t="s">
        <v>163</v>
      </c>
      <c r="F76" s="101"/>
      <c r="G76" s="101"/>
      <c r="H76" s="100"/>
      <c r="I76" s="102"/>
      <c r="J76" s="101"/>
      <c r="K76" s="101"/>
      <c r="L76"/>
      <c r="M76"/>
    </row>
    <row r="77" spans="2:15" s="73" customFormat="1" ht="13.6" x14ac:dyDescent="0.25">
      <c r="B77" s="167" t="s">
        <v>23</v>
      </c>
      <c r="C77" s="101" t="s">
        <v>162</v>
      </c>
      <c r="D77" s="101" t="s">
        <v>166</v>
      </c>
      <c r="E77" s="101" t="s">
        <v>163</v>
      </c>
      <c r="F77" s="101"/>
      <c r="G77" s="101"/>
      <c r="H77" s="100"/>
      <c r="I77" s="102"/>
      <c r="J77" s="101"/>
      <c r="K77" s="101"/>
      <c r="L77"/>
      <c r="M77"/>
    </row>
    <row r="78" spans="2:15" s="73" customFormat="1" ht="13.6" x14ac:dyDescent="0.25">
      <c r="B78" s="167" t="s">
        <v>25</v>
      </c>
      <c r="C78" s="101" t="s">
        <v>162</v>
      </c>
      <c r="D78" s="101" t="s">
        <v>166</v>
      </c>
      <c r="E78" s="101" t="s">
        <v>163</v>
      </c>
      <c r="F78" s="101"/>
      <c r="G78" s="101"/>
      <c r="H78" s="100"/>
      <c r="I78" s="102"/>
      <c r="J78" s="101"/>
      <c r="K78"/>
      <c r="L78"/>
      <c r="M78"/>
    </row>
    <row r="79" spans="2:15" s="73" customFormat="1" ht="13.6" x14ac:dyDescent="0.25">
      <c r="B79" s="167" t="s">
        <v>24</v>
      </c>
      <c r="C79" s="101" t="s">
        <v>162</v>
      </c>
      <c r="D79" s="101" t="s">
        <v>167</v>
      </c>
      <c r="E79" s="101" t="s">
        <v>168</v>
      </c>
      <c r="F79" s="101"/>
      <c r="G79" s="101"/>
      <c r="H79" s="100"/>
      <c r="I79" s="102"/>
      <c r="J79" s="101"/>
      <c r="K79"/>
      <c r="L79"/>
      <c r="M79"/>
    </row>
    <row r="80" spans="2:15" s="73" customFormat="1" ht="13.6" x14ac:dyDescent="0.25">
      <c r="B80" s="167" t="s">
        <v>28</v>
      </c>
      <c r="C80" s="101" t="s">
        <v>164</v>
      </c>
      <c r="D80" s="101" t="s">
        <v>169</v>
      </c>
      <c r="E80" s="101" t="s">
        <v>170</v>
      </c>
      <c r="F80" s="101"/>
      <c r="G80" s="101"/>
      <c r="H80" s="100"/>
      <c r="I80" s="102"/>
      <c r="J80" s="101"/>
      <c r="K80"/>
      <c r="L80"/>
      <c r="M80"/>
    </row>
    <row r="81" spans="2:16" x14ac:dyDescent="0.2">
      <c r="B81" s="167" t="s">
        <v>29</v>
      </c>
      <c r="C81" s="101" t="s">
        <v>164</v>
      </c>
      <c r="D81" s="101" t="s">
        <v>169</v>
      </c>
      <c r="E81" s="101" t="s">
        <v>170</v>
      </c>
      <c r="F81" s="101"/>
      <c r="G81" s="101"/>
      <c r="H81" s="100"/>
      <c r="I81" s="101"/>
      <c r="J81" s="101"/>
      <c r="N81" s="73"/>
      <c r="O81" s="73"/>
    </row>
    <row r="82" spans="2:16" x14ac:dyDescent="0.2">
      <c r="B82" s="167" t="s">
        <v>62</v>
      </c>
      <c r="C82" s="101" t="s">
        <v>169</v>
      </c>
      <c r="D82" s="101" t="s">
        <v>171</v>
      </c>
      <c r="E82" s="101" t="s">
        <v>172</v>
      </c>
      <c r="F82" s="101"/>
      <c r="G82" s="101"/>
      <c r="H82" s="100"/>
      <c r="I82" s="103"/>
      <c r="J82" s="101"/>
      <c r="N82" s="73"/>
      <c r="O82" s="73"/>
    </row>
    <row r="83" spans="2:16" x14ac:dyDescent="0.2">
      <c r="B83" s="167" t="s">
        <v>31</v>
      </c>
      <c r="C83" s="101" t="s">
        <v>171</v>
      </c>
      <c r="D83" s="101" t="s">
        <v>173</v>
      </c>
      <c r="E83" s="101" t="s">
        <v>174</v>
      </c>
      <c r="F83" s="101"/>
      <c r="G83" s="101"/>
      <c r="H83" s="100"/>
      <c r="I83" s="103"/>
      <c r="J83" s="101"/>
    </row>
    <row r="84" spans="2:16" s="73" customFormat="1" x14ac:dyDescent="0.2">
      <c r="B84" s="167" t="s">
        <v>30</v>
      </c>
      <c r="C84" s="101" t="s">
        <v>171</v>
      </c>
      <c r="D84" s="101" t="s">
        <v>175</v>
      </c>
      <c r="E84" s="101" t="s">
        <v>163</v>
      </c>
      <c r="F84" s="101"/>
      <c r="G84" s="101"/>
      <c r="H84" s="100"/>
      <c r="I84" s="103"/>
      <c r="J84" s="101"/>
      <c r="K84"/>
      <c r="L84"/>
      <c r="M84"/>
      <c r="N84"/>
      <c r="O84"/>
    </row>
    <row r="85" spans="2:16" x14ac:dyDescent="0.2">
      <c r="B85" s="167" t="s">
        <v>33</v>
      </c>
      <c r="C85" s="101" t="s">
        <v>171</v>
      </c>
      <c r="D85" s="101" t="s">
        <v>175</v>
      </c>
      <c r="E85" s="101" t="s">
        <v>163</v>
      </c>
      <c r="F85" s="101"/>
      <c r="G85" s="101"/>
      <c r="H85" s="100"/>
      <c r="I85" s="103"/>
      <c r="J85" s="101"/>
      <c r="K85" s="71"/>
      <c r="L85" s="18"/>
      <c r="M85" s="91"/>
    </row>
    <row r="86" spans="2:16" ht="13.6" x14ac:dyDescent="0.25">
      <c r="B86" s="167" t="s">
        <v>32</v>
      </c>
      <c r="C86" s="101" t="s">
        <v>171</v>
      </c>
      <c r="D86" s="101" t="s">
        <v>175</v>
      </c>
      <c r="E86" s="101" t="s">
        <v>163</v>
      </c>
      <c r="F86" s="101"/>
      <c r="G86" s="101"/>
      <c r="H86" s="100"/>
      <c r="I86" s="102"/>
      <c r="J86" s="101"/>
      <c r="K86" s="71"/>
      <c r="L86" s="18"/>
      <c r="M86" s="91"/>
      <c r="N86" s="73"/>
      <c r="O86" s="73"/>
    </row>
    <row r="87" spans="2:16" x14ac:dyDescent="0.2">
      <c r="B87" s="167" t="s">
        <v>34</v>
      </c>
      <c r="C87" s="101" t="s">
        <v>171</v>
      </c>
      <c r="D87" s="101" t="s">
        <v>176</v>
      </c>
      <c r="E87" s="101" t="s">
        <v>177</v>
      </c>
      <c r="F87" s="101"/>
      <c r="G87" s="101"/>
      <c r="H87" s="100"/>
      <c r="I87" s="103"/>
      <c r="J87" s="101"/>
      <c r="K87" s="71"/>
      <c r="L87" s="18"/>
      <c r="M87" s="91"/>
    </row>
    <row r="88" spans="2:16" x14ac:dyDescent="0.2">
      <c r="B88" s="167" t="s">
        <v>61</v>
      </c>
      <c r="C88" s="101" t="s">
        <v>176</v>
      </c>
      <c r="D88" s="101" t="s">
        <v>176</v>
      </c>
      <c r="E88" s="101" t="s">
        <v>161</v>
      </c>
      <c r="F88" s="101"/>
      <c r="G88" s="101"/>
      <c r="H88" s="100"/>
      <c r="I88" s="103"/>
      <c r="J88" s="101"/>
      <c r="K88" s="71"/>
      <c r="L88" s="18"/>
      <c r="M88" s="91"/>
    </row>
    <row r="89" spans="2:16" x14ac:dyDescent="0.2">
      <c r="B89" s="167" t="s">
        <v>35</v>
      </c>
      <c r="C89" s="101" t="s">
        <v>176</v>
      </c>
      <c r="D89" s="101" t="s">
        <v>178</v>
      </c>
      <c r="E89" s="101" t="s">
        <v>179</v>
      </c>
      <c r="F89" s="101"/>
      <c r="G89" s="101"/>
      <c r="H89" s="100"/>
      <c r="I89" s="103"/>
      <c r="J89" s="101"/>
      <c r="K89" s="71"/>
      <c r="L89" s="18"/>
      <c r="M89" s="91"/>
    </row>
    <row r="90" spans="2:16" x14ac:dyDescent="0.2">
      <c r="B90" s="167" t="s">
        <v>36</v>
      </c>
      <c r="C90" s="74">
        <v>43783.467152777775</v>
      </c>
      <c r="D90" s="74">
        <v>43783.46738425926</v>
      </c>
      <c r="E90" s="167">
        <v>20</v>
      </c>
      <c r="K90" s="71"/>
      <c r="L90" s="18"/>
      <c r="M90" s="91"/>
    </row>
    <row r="91" spans="2:16" ht="13.6" x14ac:dyDescent="0.25">
      <c r="B91" s="167" t="s">
        <v>37</v>
      </c>
      <c r="C91" s="277">
        <v>43783.46738425926</v>
      </c>
      <c r="D91" s="277">
        <v>43783.467407407406</v>
      </c>
      <c r="E91" s="17">
        <v>2</v>
      </c>
      <c r="F91" s="17"/>
      <c r="G91" s="17"/>
      <c r="K91" s="71"/>
      <c r="L91" s="18"/>
      <c r="M91" s="91"/>
    </row>
    <row r="92" spans="2:16" x14ac:dyDescent="0.2">
      <c r="B92" s="167" t="s">
        <v>19</v>
      </c>
      <c r="C92" s="74">
        <v>43783.467407407406</v>
      </c>
      <c r="D92" s="74">
        <v>43783.467407407406</v>
      </c>
      <c r="E92" s="167">
        <v>0</v>
      </c>
      <c r="K92" s="71"/>
      <c r="L92" s="18"/>
      <c r="M92" s="91"/>
    </row>
    <row r="93" spans="2:16" x14ac:dyDescent="0.2">
      <c r="K93" s="71"/>
      <c r="L93" s="18"/>
      <c r="M93" s="91"/>
    </row>
    <row r="94" spans="2:16" x14ac:dyDescent="0.2">
      <c r="K94" s="71"/>
      <c r="L94" s="18"/>
      <c r="M94" s="91"/>
    </row>
    <row r="95" spans="2:16" x14ac:dyDescent="0.2">
      <c r="F95" s="11"/>
      <c r="G95" s="11"/>
      <c r="H95" s="59"/>
      <c r="K95" s="71"/>
      <c r="L95" s="18"/>
      <c r="M95" s="91"/>
      <c r="P95" s="59"/>
    </row>
    <row r="96" spans="2:16" x14ac:dyDescent="0.2">
      <c r="K96" s="71"/>
      <c r="L96" s="18"/>
      <c r="M96" s="91"/>
    </row>
    <row r="97" spans="3:19" x14ac:dyDescent="0.2">
      <c r="C97" s="18"/>
      <c r="D97" s="18"/>
      <c r="E97" s="18"/>
      <c r="F97" s="18"/>
      <c r="G97" s="18"/>
      <c r="H97" s="18"/>
      <c r="I97" s="18"/>
      <c r="J97" s="71"/>
      <c r="K97" s="71"/>
      <c r="L97" s="18"/>
      <c r="M97" s="91"/>
      <c r="O97" s="59"/>
      <c r="Q97" s="1"/>
      <c r="R97" s="1"/>
    </row>
    <row r="98" spans="3:19" x14ac:dyDescent="0.2">
      <c r="C98" s="18"/>
      <c r="D98" s="18"/>
      <c r="E98" s="18"/>
      <c r="F98" s="18"/>
      <c r="G98" s="18"/>
      <c r="H98" s="18"/>
      <c r="I98" s="18"/>
      <c r="J98" s="71"/>
      <c r="K98" s="71"/>
      <c r="L98" s="18"/>
      <c r="M98" s="91"/>
      <c r="Q98" s="1"/>
      <c r="R98" s="1"/>
    </row>
    <row r="99" spans="3:19" x14ac:dyDescent="0.2">
      <c r="C99" s="18"/>
      <c r="D99" s="18"/>
      <c r="E99" s="18"/>
      <c r="F99" s="18"/>
      <c r="G99" s="18"/>
      <c r="H99" s="18"/>
      <c r="I99" s="18"/>
      <c r="J99" s="71"/>
      <c r="K99" s="71"/>
      <c r="L99" s="18"/>
      <c r="M99" s="91"/>
      <c r="Q99" s="1"/>
      <c r="R99" s="1"/>
    </row>
    <row r="100" spans="3:19" ht="13.6" x14ac:dyDescent="0.25">
      <c r="C100" s="18"/>
      <c r="D100" s="18"/>
      <c r="E100" s="18"/>
      <c r="F100" s="18"/>
      <c r="G100" s="18"/>
      <c r="H100" s="18"/>
      <c r="I100" s="18"/>
      <c r="J100" s="71"/>
      <c r="K100" s="71"/>
      <c r="L100" s="18"/>
      <c r="M100" s="91"/>
      <c r="P100" s="14"/>
      <c r="Q100" s="15"/>
      <c r="R100" s="15"/>
      <c r="S100" s="14"/>
    </row>
    <row r="101" spans="3:19" x14ac:dyDescent="0.2">
      <c r="C101" s="18"/>
      <c r="D101" s="18"/>
      <c r="E101" s="18"/>
      <c r="F101" s="18"/>
      <c r="G101" s="18"/>
      <c r="H101" s="18"/>
      <c r="I101" s="18"/>
      <c r="J101" s="71"/>
      <c r="K101" s="71"/>
      <c r="L101" s="18"/>
      <c r="M101" s="91"/>
      <c r="Q101" s="1"/>
      <c r="R101" s="1"/>
    </row>
    <row r="102" spans="3:19" ht="13.6" x14ac:dyDescent="0.25">
      <c r="C102" s="18"/>
      <c r="D102" s="18"/>
      <c r="E102" s="18"/>
      <c r="F102" s="18"/>
      <c r="G102" s="18"/>
      <c r="H102" s="18"/>
      <c r="I102" s="18"/>
      <c r="J102" s="71"/>
      <c r="K102" s="71"/>
      <c r="L102" s="18"/>
      <c r="M102" s="91"/>
      <c r="N102" s="14"/>
      <c r="O102" s="14"/>
      <c r="Q102" s="1"/>
      <c r="R102" s="1"/>
    </row>
    <row r="103" spans="3:19" ht="13.6" x14ac:dyDescent="0.25">
      <c r="C103" s="18"/>
      <c r="D103" s="18"/>
      <c r="E103" s="18"/>
      <c r="F103" s="18"/>
      <c r="G103" s="18"/>
      <c r="H103" s="18"/>
      <c r="I103" s="18"/>
      <c r="J103" s="71"/>
      <c r="K103" s="71"/>
      <c r="L103" s="18"/>
      <c r="M103" s="91"/>
      <c r="P103" s="14"/>
      <c r="Q103" s="15"/>
      <c r="R103" s="15"/>
      <c r="S103" s="14"/>
    </row>
    <row r="104" spans="3:19" x14ac:dyDescent="0.2">
      <c r="C104" s="18"/>
      <c r="D104" s="18"/>
      <c r="E104" s="18"/>
      <c r="F104" s="18"/>
      <c r="G104" s="18"/>
      <c r="H104" s="18"/>
      <c r="I104" s="18"/>
      <c r="J104" s="71"/>
      <c r="K104" s="1"/>
      <c r="Q104" s="1"/>
      <c r="R104" s="1"/>
    </row>
    <row r="105" spans="3:19" ht="13.6" x14ac:dyDescent="0.25">
      <c r="C105" s="18"/>
      <c r="D105" s="18"/>
      <c r="E105" s="18"/>
      <c r="F105" s="18"/>
      <c r="G105" s="18"/>
      <c r="H105" s="18"/>
      <c r="I105" s="18"/>
      <c r="J105" s="71"/>
      <c r="N105" s="14"/>
      <c r="O105" s="14"/>
      <c r="Q105" s="1"/>
      <c r="R105" s="1"/>
    </row>
    <row r="106" spans="3:19" ht="13.6" x14ac:dyDescent="0.25">
      <c r="C106" s="18"/>
      <c r="D106" s="18"/>
      <c r="E106" s="18"/>
      <c r="F106" s="18"/>
      <c r="G106" s="18"/>
      <c r="H106" s="18"/>
      <c r="I106" s="18"/>
      <c r="J106" s="71"/>
      <c r="K106" s="15"/>
      <c r="L106" s="14"/>
      <c r="Q106" s="1"/>
      <c r="R106" s="1"/>
    </row>
    <row r="107" spans="3:19" x14ac:dyDescent="0.2">
      <c r="C107" s="18"/>
      <c r="D107" s="18"/>
      <c r="E107" s="18"/>
      <c r="F107" s="18"/>
      <c r="G107" s="18"/>
      <c r="H107" s="18"/>
      <c r="I107" s="18"/>
      <c r="J107" s="71"/>
      <c r="K107" s="1"/>
      <c r="Q107" s="1"/>
      <c r="R107" s="1"/>
    </row>
    <row r="108" spans="3:19" s="18" customFormat="1" ht="13.6" x14ac:dyDescent="0.25">
      <c r="J108" s="71"/>
      <c r="K108" s="1"/>
      <c r="L108"/>
      <c r="M108"/>
      <c r="N108"/>
      <c r="O108"/>
      <c r="P108" s="14"/>
      <c r="Q108" s="15"/>
      <c r="R108" s="15"/>
      <c r="S108" s="14"/>
    </row>
    <row r="109" spans="3:19" x14ac:dyDescent="0.2">
      <c r="C109" s="18"/>
      <c r="D109" s="18"/>
      <c r="E109" s="18"/>
      <c r="F109" s="18"/>
      <c r="G109" s="18"/>
      <c r="H109" s="18"/>
      <c r="I109" s="18"/>
      <c r="J109" s="71"/>
      <c r="Q109" s="1"/>
      <c r="R109" s="1"/>
    </row>
    <row r="110" spans="3:19" ht="13.6" x14ac:dyDescent="0.25">
      <c r="C110" s="18"/>
      <c r="D110" s="18"/>
      <c r="E110" s="18"/>
      <c r="F110" s="18"/>
      <c r="G110" s="18"/>
      <c r="H110" s="18"/>
      <c r="I110" s="18"/>
      <c r="J110" s="71"/>
      <c r="N110" s="14"/>
      <c r="O110" s="14"/>
      <c r="Q110" s="1"/>
      <c r="R110" s="1"/>
    </row>
    <row r="111" spans="3:19" ht="13.6" x14ac:dyDescent="0.25">
      <c r="C111" s="18"/>
      <c r="D111" s="18"/>
      <c r="E111" s="18"/>
      <c r="F111" s="18"/>
      <c r="G111" s="18"/>
      <c r="H111" s="18"/>
      <c r="I111" s="18"/>
      <c r="J111" s="71"/>
      <c r="K111" s="1"/>
      <c r="M111" s="6"/>
      <c r="P111" s="14"/>
      <c r="Q111" s="15"/>
      <c r="R111" s="15"/>
      <c r="S111" s="14"/>
    </row>
    <row r="112" spans="3:19" x14ac:dyDescent="0.2">
      <c r="C112" s="18"/>
      <c r="D112" s="18"/>
      <c r="E112" s="18"/>
      <c r="F112" s="18"/>
      <c r="G112" s="18"/>
      <c r="H112" s="18"/>
      <c r="I112" s="18"/>
      <c r="J112" s="71"/>
      <c r="K112" s="1"/>
      <c r="M112" s="6"/>
      <c r="Q112" s="1"/>
      <c r="R112" s="1"/>
    </row>
    <row r="113" spans="3:19" ht="13.6" x14ac:dyDescent="0.25">
      <c r="C113" s="18"/>
      <c r="D113" s="18"/>
      <c r="E113" s="18"/>
      <c r="F113" s="18"/>
      <c r="G113" s="18"/>
      <c r="H113" s="18"/>
      <c r="I113" s="18"/>
      <c r="J113" s="71"/>
      <c r="K113" s="1"/>
      <c r="M113" s="6"/>
      <c r="N113" s="14"/>
      <c r="O113" s="14"/>
      <c r="Q113" s="1"/>
      <c r="R113" s="1"/>
    </row>
    <row r="114" spans="3:19" ht="13.6" x14ac:dyDescent="0.25">
      <c r="C114" s="18"/>
      <c r="D114" s="18"/>
      <c r="E114" s="18"/>
      <c r="F114" s="18"/>
      <c r="G114" s="18"/>
      <c r="H114" s="18"/>
      <c r="I114" s="18"/>
      <c r="J114" s="71"/>
      <c r="K114" s="15"/>
      <c r="L114" s="14"/>
      <c r="M114" s="6"/>
      <c r="Q114" s="1"/>
      <c r="R114" s="1"/>
    </row>
    <row r="115" spans="3:19" x14ac:dyDescent="0.2">
      <c r="C115" s="18"/>
      <c r="D115" s="18"/>
      <c r="E115" s="18"/>
      <c r="F115" s="18"/>
      <c r="G115" s="18"/>
      <c r="H115" s="18"/>
      <c r="I115" s="18"/>
      <c r="J115" s="71"/>
      <c r="K115" s="1"/>
      <c r="M115" s="6"/>
      <c r="Q115" s="1"/>
      <c r="R115" s="1"/>
    </row>
    <row r="116" spans="3:19" x14ac:dyDescent="0.2">
      <c r="J116" s="1"/>
      <c r="K116" s="1"/>
      <c r="M116" s="6"/>
      <c r="R116" s="1"/>
      <c r="S116" s="1"/>
    </row>
    <row r="117" spans="3:19" ht="13.6" x14ac:dyDescent="0.25">
      <c r="H117" s="91"/>
      <c r="I117" s="1"/>
      <c r="J117" s="1"/>
      <c r="K117" s="15"/>
      <c r="L117" s="14"/>
      <c r="M117" s="6"/>
      <c r="Q117" s="1"/>
      <c r="R117" s="1"/>
    </row>
    <row r="118" spans="3:19" ht="13.6" x14ac:dyDescent="0.25">
      <c r="F118" s="14"/>
      <c r="G118" s="14"/>
      <c r="H118" s="14"/>
      <c r="I118" s="14"/>
      <c r="J118" s="15"/>
      <c r="K118" s="1"/>
      <c r="M118" s="6"/>
    </row>
    <row r="119" spans="3:19" x14ac:dyDescent="0.2">
      <c r="J119" s="1"/>
      <c r="K119" s="1"/>
      <c r="M119" s="6"/>
      <c r="O119" s="21"/>
    </row>
    <row r="120" spans="3:19" x14ac:dyDescent="0.2">
      <c r="J120" s="1"/>
      <c r="K120" s="1"/>
      <c r="M120" s="6"/>
    </row>
    <row r="121" spans="3:19" x14ac:dyDescent="0.2">
      <c r="F121" s="59"/>
      <c r="G121" s="59"/>
      <c r="H121" s="59"/>
      <c r="K121" s="1"/>
      <c r="M121" s="6"/>
    </row>
    <row r="122" spans="3:19" ht="13.6" x14ac:dyDescent="0.25">
      <c r="K122" s="15"/>
      <c r="L122" s="14"/>
      <c r="M122" s="6"/>
    </row>
    <row r="123" spans="3:19" x14ac:dyDescent="0.2">
      <c r="J123" s="1"/>
      <c r="K123" s="1"/>
      <c r="M123" s="6"/>
    </row>
    <row r="124" spans="3:19" x14ac:dyDescent="0.2">
      <c r="J124" s="1"/>
      <c r="K124" s="1"/>
      <c r="M124" s="6"/>
    </row>
    <row r="125" spans="3:19" ht="13.6" x14ac:dyDescent="0.25">
      <c r="J125" s="1"/>
      <c r="K125" s="15"/>
      <c r="L125" s="14"/>
      <c r="M125" s="6"/>
    </row>
    <row r="126" spans="3:19" ht="13.6" x14ac:dyDescent="0.25">
      <c r="F126" s="14"/>
      <c r="G126" s="14"/>
      <c r="H126" s="14"/>
      <c r="I126" s="14"/>
      <c r="J126" s="15"/>
      <c r="K126" s="1"/>
      <c r="M126" s="6"/>
    </row>
    <row r="127" spans="3:19" x14ac:dyDescent="0.2">
      <c r="J127" s="1"/>
      <c r="K127" s="1"/>
      <c r="M127" s="6"/>
    </row>
    <row r="128" spans="3:19" x14ac:dyDescent="0.2">
      <c r="J128" s="1"/>
      <c r="K128" s="1"/>
      <c r="M128" s="6"/>
    </row>
    <row r="129" spans="3:13" ht="13.6" x14ac:dyDescent="0.25">
      <c r="F129" s="14"/>
      <c r="G129" s="14"/>
      <c r="H129" s="14"/>
      <c r="I129" s="14"/>
      <c r="J129" s="15"/>
      <c r="K129" s="1"/>
      <c r="M129" s="6"/>
    </row>
    <row r="130" spans="3:13" x14ac:dyDescent="0.2">
      <c r="J130" s="1"/>
      <c r="K130" s="1"/>
    </row>
    <row r="131" spans="3:13" x14ac:dyDescent="0.2">
      <c r="J131" s="1"/>
      <c r="K131" s="1"/>
    </row>
    <row r="132" spans="3:13" x14ac:dyDescent="0.2">
      <c r="J132" s="1"/>
    </row>
    <row r="133" spans="3:13" x14ac:dyDescent="0.2">
      <c r="J133" s="1"/>
    </row>
    <row r="134" spans="3:13" ht="13.6" x14ac:dyDescent="0.25">
      <c r="C134" s="18"/>
      <c r="D134" s="18"/>
      <c r="E134" s="18"/>
      <c r="F134" s="14"/>
      <c r="G134" s="14"/>
      <c r="H134" s="14"/>
      <c r="I134" s="14"/>
      <c r="J134" s="15"/>
    </row>
    <row r="135" spans="3:13" x14ac:dyDescent="0.2">
      <c r="J135" s="1"/>
    </row>
    <row r="136" spans="3:13" x14ac:dyDescent="0.2">
      <c r="J136" s="1"/>
    </row>
    <row r="137" spans="3:13" ht="13.6" x14ac:dyDescent="0.25">
      <c r="F137" s="14"/>
      <c r="G137" s="14"/>
      <c r="H137" s="14"/>
      <c r="I137" s="14"/>
      <c r="J137" s="15"/>
    </row>
    <row r="138" spans="3:13" x14ac:dyDescent="0.2">
      <c r="J138" s="1"/>
    </row>
    <row r="139" spans="3:13" x14ac:dyDescent="0.2">
      <c r="J139" s="1"/>
    </row>
    <row r="140" spans="3:13" x14ac:dyDescent="0.2">
      <c r="J140" s="1"/>
    </row>
    <row r="141" spans="3:13" x14ac:dyDescent="0.2">
      <c r="J141" s="1"/>
    </row>
    <row r="142" spans="3:13" x14ac:dyDescent="0.2">
      <c r="J142" s="1"/>
    </row>
    <row r="143" spans="3:13" x14ac:dyDescent="0.2">
      <c r="H143" s="21"/>
      <c r="J143" s="1"/>
    </row>
  </sheetData>
  <mergeCells count="4">
    <mergeCell ref="C4:F4"/>
    <mergeCell ref="C37:F37"/>
    <mergeCell ref="K8:K10"/>
    <mergeCell ref="K11:K13"/>
  </mergeCells>
  <conditionalFormatting sqref="O8:O13">
    <cfRule type="cellIs" dxfId="21" priority="19" operator="equal">
      <formula>$H$13</formula>
    </cfRule>
    <cfRule type="cellIs" dxfId="20" priority="20" operator="lessThan">
      <formula>$H$13</formula>
    </cfRule>
    <cfRule type="cellIs" dxfId="19" priority="21" operator="greaterThan">
      <formula>$H$13</formula>
    </cfRule>
    <cfRule type="colorScale" priority="22">
      <colorScale>
        <cfvo type="min"/>
        <cfvo type="num" val="$H$13"/>
        <cfvo type="max"/>
        <color rgb="FFF8696B"/>
        <color rgb="FFFFEB84"/>
        <color rgb="FF63BE7B"/>
      </colorScale>
    </cfRule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8:O13">
    <cfRule type="cellIs" dxfId="18" priority="23" operator="greaterThan">
      <formula>$H$13</formula>
    </cfRule>
  </conditionalFormatting>
  <conditionalFormatting sqref="O8:O13">
    <cfRule type="cellIs" dxfId="17" priority="16" operator="greaterThan">
      <formula>0</formula>
    </cfRule>
    <cfRule type="cellIs" dxfId="16" priority="17" operator="equal">
      <formula>0</formula>
    </cfRule>
    <cfRule type="cellIs" dxfId="15" priority="18" operator="lessThan">
      <formula>0</formula>
    </cfRule>
  </conditionalFormatting>
  <conditionalFormatting sqref="H31:H33 H8:H27">
    <cfRule type="containsText" dxfId="14" priority="13" operator="containsText" text="00:00:00">
      <formula>NOT(ISERROR(SEARCH("00:00:00",H8)))</formula>
    </cfRule>
  </conditionalFormatting>
  <conditionalFormatting sqref="G27">
    <cfRule type="containsText" dxfId="13" priority="10" operator="containsText" text="00:00:00">
      <formula>NOT(ISERROR(SEARCH("00:00:00",G27)))</formula>
    </cfRule>
  </conditionalFormatting>
  <conditionalFormatting sqref="E27">
    <cfRule type="containsText" dxfId="12" priority="7" operator="containsText" text="00:00:00">
      <formula>NOT(ISERROR(SEARCH("00:00:00",E27)))</formula>
    </cfRule>
  </conditionalFormatting>
  <conditionalFormatting sqref="D27">
    <cfRule type="containsText" dxfId="11" priority="4" operator="containsText" text="00:00:00">
      <formula>NOT(ISERROR(SEARCH("00:00:00",D27)))</formula>
    </cfRule>
  </conditionalFormatting>
  <conditionalFormatting sqref="C27">
    <cfRule type="containsText" dxfId="10" priority="1" operator="containsText" text="00:00:00">
      <formula>NOT(ISERROR(SEARCH("00:00:00",C27)))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89E6EC6C-981A-4ABC-BF1B-69A222953278}">
            <xm:f>NOT(ISERROR(SEARCH("-",H8)))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" operator="containsText" id="{84FCDA66-3A69-42BA-A83E-3706BC242058}">
            <xm:f>NOT(ISERROR(SEARCH("+",H8)))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H31:H33 H8:H27</xm:sqref>
        </x14:conditionalFormatting>
        <x14:conditionalFormatting xmlns:xm="http://schemas.microsoft.com/office/excel/2006/main">
          <x14:cfRule type="containsText" priority="11" operator="containsText" id="{AF4A0FE6-B607-420F-B1B4-25F54C73638C}">
            <xm:f>NOT(ISERROR(SEARCH("-",G27)))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402E06BD-0BE2-4722-8FE5-288F865D1EB3}">
            <xm:f>NOT(ISERROR(SEARCH("+",G27)))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" operator="containsText" id="{4157A42E-4252-447A-89B2-9C52A3DFB0B7}">
            <xm:f>NOT(ISERROR(SEARCH("-",E27)))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E1ED34FB-0F7A-4F4C-B02B-6398BA868C6B}">
            <xm:f>NOT(ISERROR(SEARCH("+",E27)))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5" operator="containsText" id="{264A8E4D-4CBE-4019-9973-C1815D906496}">
            <xm:f>NOT(ISERROR(SEARCH("-",D27)))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7D4CDD39-9075-41C5-A848-E2BAF04092D4}">
            <xm:f>NOT(ISERROR(SEARCH("+",D27)))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ontainsText" priority="2" operator="containsText" id="{6337A8AD-8DA6-4B92-BFA0-39CE88D78D78}">
            <xm:f>NOT(ISERROR(SEARCH("-",C27)))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" operator="containsText" id="{ADD5E34C-9B83-4AF2-B96D-A95DDE6E9FDB}">
            <xm:f>NOT(ISERROR(SEARCH("+",C27)))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Synthèse</vt:lpstr>
      <vt:lpstr>Durée des étapes Retour Solde</vt:lpstr>
      <vt:lpstr>Durée des étapes CMC</vt:lpstr>
      <vt:lpstr>Durée des éditions CMC</vt:lpstr>
      <vt:lpstr>Durée des étapes TPC</vt:lpstr>
      <vt:lpstr>Durée des étapes CNQ</vt:lpstr>
      <vt:lpstr>Durée des éditions CNQ</vt:lpstr>
      <vt:lpstr>Duplicatas BMS</vt:lpstr>
      <vt:lpstr>Flux de masse</vt:lpstr>
      <vt:lpstr>Flux de valo</vt:lpstr>
    </vt:vector>
  </TitlesOfParts>
  <Company>8°RT-Ministère de la Défense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projet-louvois</dc:creator>
  <cp:lastModifiedBy>thibaut</cp:lastModifiedBy>
  <cp:lastPrinted>2016-11-17T20:58:17Z</cp:lastPrinted>
  <dcterms:created xsi:type="dcterms:W3CDTF">2012-03-06T14:55:24Z</dcterms:created>
  <dcterms:modified xsi:type="dcterms:W3CDTF">2020-04-14T12:03:46Z</dcterms:modified>
</cp:coreProperties>
</file>