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inkPad\Documents\BoorCamp\Homework\excel-challenge\"/>
    </mc:Choice>
  </mc:AlternateContent>
  <xr:revisionPtr revIDLastSave="0" documentId="13_ncr:1_{EA04FAEE-DE79-4902-825F-A22C57863AD2}" xr6:coauthVersionLast="46" xr6:coauthVersionMax="46" xr10:uidLastSave="{00000000-0000-0000-0000-000000000000}"/>
  <bookViews>
    <workbookView xWindow="-120" yWindow="-120" windowWidth="29040" windowHeight="15840" tabRatio="842" xr2:uid="{00000000-000D-0000-FFFF-FFFF00000000}"/>
  </bookViews>
  <sheets>
    <sheet name="Data" sheetId="1" r:id="rId1"/>
    <sheet name="Pivot Count per Category" sheetId="2" r:id="rId2"/>
    <sheet name="Pivot Count per Sub Category" sheetId="5" r:id="rId3"/>
    <sheet name="Pivot Date Created vs State" sheetId="8" r:id="rId4"/>
    <sheet name="Bonus Goal Amount" sheetId="9" r:id="rId5"/>
    <sheet name="Bonus Statistical Analysis" sheetId="19" r:id="rId6"/>
    <sheet name="Pct per Country (Extra)" sheetId="13" r:id="rId7"/>
    <sheet name="Pct per Category (Extra)" sheetId="11" r:id="rId8"/>
    <sheet name="Campaign Duration (Extra)" sheetId="20" r:id="rId9"/>
    <sheet name="Outliers" sheetId="17" r:id="rId10"/>
    <sheet name="Backers Stat Chart" sheetId="21" r:id="rId11"/>
  </sheets>
  <definedNames>
    <definedName name="_xlnm._FilterDatabase" localSheetId="4" hidden="1">'Bonus Goal Amount'!$A$2:$H$14</definedName>
    <definedName name="_xlnm._FilterDatabase" localSheetId="0" hidden="1">Data!$A$1:$X$4115</definedName>
    <definedName name="_xlchart.v1.0" hidden="1">Data!$O$2:$O$4115</definedName>
    <definedName name="_xlcn.WorksheetConnection_DataA1W41151" hidden="1">Data!$A$1:$W$4115</definedName>
    <definedName name="backers">Data!$L$2:$L$4115</definedName>
    <definedName name="goal">Data!$D$2:$D$4115</definedName>
    <definedName name="outlier">Data!$W$2:$W$4115</definedName>
    <definedName name="percent_funded">Data!$O$2:$O$4115</definedName>
    <definedName name="pledged">Data!$E$2:$E$4115</definedName>
    <definedName name="state">Data!$F$2:$F$4115</definedName>
  </definedNames>
  <calcPr calcId="18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W$4115"/>
        </x15:modelTables>
      </x15:dataModel>
    </ext>
  </extLst>
</workbook>
</file>

<file path=xl/calcChain.xml><?xml version="1.0" encoding="utf-8"?>
<calcChain xmlns="http://schemas.openxmlformats.org/spreadsheetml/2006/main">
  <c r="S2" i="1" l="1"/>
  <c r="T2" i="1"/>
  <c r="X2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 l="1"/>
  <c r="U3" i="1" s="1"/>
  <c r="T3" i="1"/>
  <c r="X3" i="1" s="1"/>
  <c r="S4" i="1"/>
  <c r="U4" i="1" s="1"/>
  <c r="T4" i="1"/>
  <c r="S5" i="1"/>
  <c r="U5" i="1" s="1"/>
  <c r="T5" i="1"/>
  <c r="X5" i="1" s="1"/>
  <c r="S6" i="1"/>
  <c r="U6" i="1" s="1"/>
  <c r="T6" i="1"/>
  <c r="X6" i="1" s="1"/>
  <c r="S7" i="1"/>
  <c r="U7" i="1" s="1"/>
  <c r="T7" i="1"/>
  <c r="X7" i="1" s="1"/>
  <c r="S8" i="1"/>
  <c r="U8" i="1" s="1"/>
  <c r="T8" i="1"/>
  <c r="S9" i="1"/>
  <c r="U9" i="1" s="1"/>
  <c r="T9" i="1"/>
  <c r="X9" i="1" s="1"/>
  <c r="S10" i="1"/>
  <c r="U10" i="1" s="1"/>
  <c r="T10" i="1"/>
  <c r="X10" i="1" s="1"/>
  <c r="S11" i="1"/>
  <c r="U11" i="1" s="1"/>
  <c r="T11" i="1"/>
  <c r="X11" i="1" s="1"/>
  <c r="S12" i="1"/>
  <c r="U12" i="1" s="1"/>
  <c r="T12" i="1"/>
  <c r="S13" i="1"/>
  <c r="U13" i="1" s="1"/>
  <c r="T13" i="1"/>
  <c r="X13" i="1" s="1"/>
  <c r="S14" i="1"/>
  <c r="U14" i="1" s="1"/>
  <c r="T14" i="1"/>
  <c r="X14" i="1" s="1"/>
  <c r="S15" i="1"/>
  <c r="U15" i="1" s="1"/>
  <c r="T15" i="1"/>
  <c r="X15" i="1" s="1"/>
  <c r="S16" i="1"/>
  <c r="U16" i="1" s="1"/>
  <c r="T16" i="1"/>
  <c r="S17" i="1"/>
  <c r="U17" i="1" s="1"/>
  <c r="T17" i="1"/>
  <c r="X17" i="1" s="1"/>
  <c r="S18" i="1"/>
  <c r="U18" i="1" s="1"/>
  <c r="T18" i="1"/>
  <c r="X18" i="1" s="1"/>
  <c r="S19" i="1"/>
  <c r="U19" i="1" s="1"/>
  <c r="T19" i="1"/>
  <c r="X19" i="1" s="1"/>
  <c r="S20" i="1"/>
  <c r="U20" i="1" s="1"/>
  <c r="T20" i="1"/>
  <c r="S21" i="1"/>
  <c r="U21" i="1" s="1"/>
  <c r="T21" i="1"/>
  <c r="X21" i="1" s="1"/>
  <c r="S22" i="1"/>
  <c r="U22" i="1" s="1"/>
  <c r="T22" i="1"/>
  <c r="X22" i="1" s="1"/>
  <c r="S23" i="1"/>
  <c r="U23" i="1" s="1"/>
  <c r="T23" i="1"/>
  <c r="X23" i="1" s="1"/>
  <c r="S24" i="1"/>
  <c r="U24" i="1" s="1"/>
  <c r="T24" i="1"/>
  <c r="S25" i="1"/>
  <c r="U25" i="1" s="1"/>
  <c r="T25" i="1"/>
  <c r="X25" i="1" s="1"/>
  <c r="S26" i="1"/>
  <c r="U26" i="1" s="1"/>
  <c r="T26" i="1"/>
  <c r="X26" i="1" s="1"/>
  <c r="S27" i="1"/>
  <c r="U27" i="1" s="1"/>
  <c r="T27" i="1"/>
  <c r="X27" i="1" s="1"/>
  <c r="S28" i="1"/>
  <c r="U28" i="1" s="1"/>
  <c r="T28" i="1"/>
  <c r="S29" i="1"/>
  <c r="U29" i="1" s="1"/>
  <c r="T29" i="1"/>
  <c r="X29" i="1" s="1"/>
  <c r="S30" i="1"/>
  <c r="U30" i="1" s="1"/>
  <c r="T30" i="1"/>
  <c r="X30" i="1" s="1"/>
  <c r="S31" i="1"/>
  <c r="U31" i="1" s="1"/>
  <c r="T31" i="1"/>
  <c r="X31" i="1" s="1"/>
  <c r="S32" i="1"/>
  <c r="U32" i="1" s="1"/>
  <c r="T32" i="1"/>
  <c r="S33" i="1"/>
  <c r="U33" i="1" s="1"/>
  <c r="T33" i="1"/>
  <c r="X33" i="1" s="1"/>
  <c r="S34" i="1"/>
  <c r="U34" i="1" s="1"/>
  <c r="T34" i="1"/>
  <c r="X34" i="1" s="1"/>
  <c r="S35" i="1"/>
  <c r="U35" i="1" s="1"/>
  <c r="T35" i="1"/>
  <c r="X35" i="1" s="1"/>
  <c r="S36" i="1"/>
  <c r="U36" i="1" s="1"/>
  <c r="T36" i="1"/>
  <c r="S37" i="1"/>
  <c r="U37" i="1" s="1"/>
  <c r="T37" i="1"/>
  <c r="X37" i="1" s="1"/>
  <c r="S38" i="1"/>
  <c r="U38" i="1" s="1"/>
  <c r="T38" i="1"/>
  <c r="X38" i="1" s="1"/>
  <c r="S39" i="1"/>
  <c r="U39" i="1" s="1"/>
  <c r="T39" i="1"/>
  <c r="X39" i="1" s="1"/>
  <c r="S40" i="1"/>
  <c r="U40" i="1" s="1"/>
  <c r="T40" i="1"/>
  <c r="S41" i="1"/>
  <c r="U41" i="1" s="1"/>
  <c r="T41" i="1"/>
  <c r="X41" i="1" s="1"/>
  <c r="S42" i="1"/>
  <c r="U42" i="1" s="1"/>
  <c r="T42" i="1"/>
  <c r="X42" i="1" s="1"/>
  <c r="S43" i="1"/>
  <c r="U43" i="1" s="1"/>
  <c r="T43" i="1"/>
  <c r="X43" i="1" s="1"/>
  <c r="S44" i="1"/>
  <c r="U44" i="1" s="1"/>
  <c r="T44" i="1"/>
  <c r="S45" i="1"/>
  <c r="U45" i="1" s="1"/>
  <c r="T45" i="1"/>
  <c r="X45" i="1" s="1"/>
  <c r="S46" i="1"/>
  <c r="U46" i="1" s="1"/>
  <c r="T46" i="1"/>
  <c r="X46" i="1" s="1"/>
  <c r="S47" i="1"/>
  <c r="U47" i="1" s="1"/>
  <c r="T47" i="1"/>
  <c r="X47" i="1" s="1"/>
  <c r="S48" i="1"/>
  <c r="U48" i="1" s="1"/>
  <c r="T48" i="1"/>
  <c r="S49" i="1"/>
  <c r="U49" i="1" s="1"/>
  <c r="T49" i="1"/>
  <c r="X49" i="1" s="1"/>
  <c r="S50" i="1"/>
  <c r="U50" i="1" s="1"/>
  <c r="T50" i="1"/>
  <c r="X50" i="1" s="1"/>
  <c r="S51" i="1"/>
  <c r="U51" i="1" s="1"/>
  <c r="T51" i="1"/>
  <c r="X51" i="1" s="1"/>
  <c r="S52" i="1"/>
  <c r="U52" i="1" s="1"/>
  <c r="T52" i="1"/>
  <c r="S53" i="1"/>
  <c r="U53" i="1" s="1"/>
  <c r="T53" i="1"/>
  <c r="X53" i="1" s="1"/>
  <c r="S54" i="1"/>
  <c r="U54" i="1" s="1"/>
  <c r="T54" i="1"/>
  <c r="X54" i="1" s="1"/>
  <c r="S55" i="1"/>
  <c r="U55" i="1" s="1"/>
  <c r="T55" i="1"/>
  <c r="X55" i="1" s="1"/>
  <c r="S56" i="1"/>
  <c r="U56" i="1" s="1"/>
  <c r="T56" i="1"/>
  <c r="S57" i="1"/>
  <c r="U57" i="1" s="1"/>
  <c r="T57" i="1"/>
  <c r="X57" i="1" s="1"/>
  <c r="S58" i="1"/>
  <c r="U58" i="1" s="1"/>
  <c r="T58" i="1"/>
  <c r="X58" i="1" s="1"/>
  <c r="S59" i="1"/>
  <c r="U59" i="1" s="1"/>
  <c r="T59" i="1"/>
  <c r="X59" i="1" s="1"/>
  <c r="S60" i="1"/>
  <c r="U60" i="1" s="1"/>
  <c r="T60" i="1"/>
  <c r="S61" i="1"/>
  <c r="U61" i="1" s="1"/>
  <c r="T61" i="1"/>
  <c r="X61" i="1" s="1"/>
  <c r="S62" i="1"/>
  <c r="U62" i="1" s="1"/>
  <c r="T62" i="1"/>
  <c r="X62" i="1" s="1"/>
  <c r="S63" i="1"/>
  <c r="U63" i="1" s="1"/>
  <c r="T63" i="1"/>
  <c r="X63" i="1" s="1"/>
  <c r="S64" i="1"/>
  <c r="U64" i="1" s="1"/>
  <c r="T64" i="1"/>
  <c r="S65" i="1"/>
  <c r="U65" i="1" s="1"/>
  <c r="T65" i="1"/>
  <c r="X65" i="1" s="1"/>
  <c r="S66" i="1"/>
  <c r="U66" i="1" s="1"/>
  <c r="T66" i="1"/>
  <c r="X66" i="1" s="1"/>
  <c r="S67" i="1"/>
  <c r="U67" i="1" s="1"/>
  <c r="T67" i="1"/>
  <c r="X67" i="1" s="1"/>
  <c r="S68" i="1"/>
  <c r="U68" i="1" s="1"/>
  <c r="T68" i="1"/>
  <c r="S69" i="1"/>
  <c r="U69" i="1" s="1"/>
  <c r="T69" i="1"/>
  <c r="X69" i="1" s="1"/>
  <c r="S70" i="1"/>
  <c r="U70" i="1" s="1"/>
  <c r="T70" i="1"/>
  <c r="X70" i="1" s="1"/>
  <c r="S71" i="1"/>
  <c r="U71" i="1" s="1"/>
  <c r="T71" i="1"/>
  <c r="X71" i="1" s="1"/>
  <c r="S72" i="1"/>
  <c r="U72" i="1" s="1"/>
  <c r="T72" i="1"/>
  <c r="S73" i="1"/>
  <c r="U73" i="1" s="1"/>
  <c r="T73" i="1"/>
  <c r="X73" i="1" s="1"/>
  <c r="S74" i="1"/>
  <c r="U74" i="1" s="1"/>
  <c r="T74" i="1"/>
  <c r="X74" i="1" s="1"/>
  <c r="S75" i="1"/>
  <c r="U75" i="1" s="1"/>
  <c r="T75" i="1"/>
  <c r="X75" i="1" s="1"/>
  <c r="S76" i="1"/>
  <c r="U76" i="1" s="1"/>
  <c r="T76" i="1"/>
  <c r="S77" i="1"/>
  <c r="U77" i="1" s="1"/>
  <c r="T77" i="1"/>
  <c r="X77" i="1" s="1"/>
  <c r="S78" i="1"/>
  <c r="U78" i="1" s="1"/>
  <c r="T78" i="1"/>
  <c r="X78" i="1" s="1"/>
  <c r="S79" i="1"/>
  <c r="U79" i="1" s="1"/>
  <c r="T79" i="1"/>
  <c r="X79" i="1" s="1"/>
  <c r="S80" i="1"/>
  <c r="U80" i="1" s="1"/>
  <c r="T80" i="1"/>
  <c r="S81" i="1"/>
  <c r="U81" i="1" s="1"/>
  <c r="T81" i="1"/>
  <c r="X81" i="1" s="1"/>
  <c r="S82" i="1"/>
  <c r="U82" i="1" s="1"/>
  <c r="T82" i="1"/>
  <c r="X82" i="1" s="1"/>
  <c r="S83" i="1"/>
  <c r="U83" i="1" s="1"/>
  <c r="T83" i="1"/>
  <c r="X83" i="1" s="1"/>
  <c r="S84" i="1"/>
  <c r="U84" i="1" s="1"/>
  <c r="T84" i="1"/>
  <c r="S85" i="1"/>
  <c r="U85" i="1" s="1"/>
  <c r="T85" i="1"/>
  <c r="X85" i="1" s="1"/>
  <c r="S86" i="1"/>
  <c r="U86" i="1" s="1"/>
  <c r="T86" i="1"/>
  <c r="X86" i="1" s="1"/>
  <c r="S87" i="1"/>
  <c r="U87" i="1" s="1"/>
  <c r="T87" i="1"/>
  <c r="X87" i="1" s="1"/>
  <c r="S88" i="1"/>
  <c r="U88" i="1" s="1"/>
  <c r="T88" i="1"/>
  <c r="S89" i="1"/>
  <c r="U89" i="1" s="1"/>
  <c r="T89" i="1"/>
  <c r="X89" i="1" s="1"/>
  <c r="S90" i="1"/>
  <c r="U90" i="1" s="1"/>
  <c r="T90" i="1"/>
  <c r="X90" i="1" s="1"/>
  <c r="S91" i="1"/>
  <c r="U91" i="1" s="1"/>
  <c r="T91" i="1"/>
  <c r="X91" i="1" s="1"/>
  <c r="S92" i="1"/>
  <c r="U92" i="1" s="1"/>
  <c r="T92" i="1"/>
  <c r="S93" i="1"/>
  <c r="U93" i="1" s="1"/>
  <c r="T93" i="1"/>
  <c r="X93" i="1" s="1"/>
  <c r="S94" i="1"/>
  <c r="U94" i="1" s="1"/>
  <c r="T94" i="1"/>
  <c r="X94" i="1" s="1"/>
  <c r="S95" i="1"/>
  <c r="U95" i="1" s="1"/>
  <c r="T95" i="1"/>
  <c r="X95" i="1" s="1"/>
  <c r="S96" i="1"/>
  <c r="U96" i="1" s="1"/>
  <c r="T96" i="1"/>
  <c r="S97" i="1"/>
  <c r="U97" i="1" s="1"/>
  <c r="T97" i="1"/>
  <c r="X97" i="1" s="1"/>
  <c r="S98" i="1"/>
  <c r="U98" i="1" s="1"/>
  <c r="T98" i="1"/>
  <c r="X98" i="1" s="1"/>
  <c r="S99" i="1"/>
  <c r="U99" i="1" s="1"/>
  <c r="T99" i="1"/>
  <c r="X99" i="1" s="1"/>
  <c r="S100" i="1"/>
  <c r="U100" i="1" s="1"/>
  <c r="T100" i="1"/>
  <c r="S101" i="1"/>
  <c r="U101" i="1" s="1"/>
  <c r="T101" i="1"/>
  <c r="X101" i="1" s="1"/>
  <c r="S102" i="1"/>
  <c r="U102" i="1" s="1"/>
  <c r="T102" i="1"/>
  <c r="X102" i="1" s="1"/>
  <c r="S103" i="1"/>
  <c r="U103" i="1" s="1"/>
  <c r="T103" i="1"/>
  <c r="X103" i="1" s="1"/>
  <c r="S104" i="1"/>
  <c r="U104" i="1" s="1"/>
  <c r="T104" i="1"/>
  <c r="S105" i="1"/>
  <c r="U105" i="1" s="1"/>
  <c r="T105" i="1"/>
  <c r="X105" i="1" s="1"/>
  <c r="S106" i="1"/>
  <c r="U106" i="1" s="1"/>
  <c r="T106" i="1"/>
  <c r="X106" i="1" s="1"/>
  <c r="S107" i="1"/>
  <c r="U107" i="1" s="1"/>
  <c r="T107" i="1"/>
  <c r="X107" i="1" s="1"/>
  <c r="S108" i="1"/>
  <c r="U108" i="1" s="1"/>
  <c r="T108" i="1"/>
  <c r="S109" i="1"/>
  <c r="U109" i="1" s="1"/>
  <c r="T109" i="1"/>
  <c r="X109" i="1" s="1"/>
  <c r="S110" i="1"/>
  <c r="U110" i="1" s="1"/>
  <c r="T110" i="1"/>
  <c r="X110" i="1" s="1"/>
  <c r="S111" i="1"/>
  <c r="U111" i="1" s="1"/>
  <c r="T111" i="1"/>
  <c r="X111" i="1" s="1"/>
  <c r="S112" i="1"/>
  <c r="U112" i="1" s="1"/>
  <c r="T112" i="1"/>
  <c r="S113" i="1"/>
  <c r="U113" i="1" s="1"/>
  <c r="T113" i="1"/>
  <c r="X113" i="1" s="1"/>
  <c r="S114" i="1"/>
  <c r="U114" i="1" s="1"/>
  <c r="T114" i="1"/>
  <c r="X114" i="1" s="1"/>
  <c r="S115" i="1"/>
  <c r="U115" i="1" s="1"/>
  <c r="T115" i="1"/>
  <c r="X115" i="1" s="1"/>
  <c r="S116" i="1"/>
  <c r="U116" i="1" s="1"/>
  <c r="T116" i="1"/>
  <c r="S117" i="1"/>
  <c r="U117" i="1" s="1"/>
  <c r="T117" i="1"/>
  <c r="X117" i="1" s="1"/>
  <c r="S118" i="1"/>
  <c r="U118" i="1" s="1"/>
  <c r="T118" i="1"/>
  <c r="X118" i="1" s="1"/>
  <c r="S119" i="1"/>
  <c r="U119" i="1" s="1"/>
  <c r="T119" i="1"/>
  <c r="X119" i="1" s="1"/>
  <c r="S120" i="1"/>
  <c r="U120" i="1" s="1"/>
  <c r="T120" i="1"/>
  <c r="S121" i="1"/>
  <c r="U121" i="1" s="1"/>
  <c r="T121" i="1"/>
  <c r="X121" i="1" s="1"/>
  <c r="S122" i="1"/>
  <c r="U122" i="1" s="1"/>
  <c r="T122" i="1"/>
  <c r="X122" i="1" s="1"/>
  <c r="S123" i="1"/>
  <c r="U123" i="1" s="1"/>
  <c r="T123" i="1"/>
  <c r="X123" i="1" s="1"/>
  <c r="S124" i="1"/>
  <c r="U124" i="1" s="1"/>
  <c r="T124" i="1"/>
  <c r="S125" i="1"/>
  <c r="U125" i="1" s="1"/>
  <c r="T125" i="1"/>
  <c r="X125" i="1" s="1"/>
  <c r="S126" i="1"/>
  <c r="U126" i="1" s="1"/>
  <c r="T126" i="1"/>
  <c r="X126" i="1" s="1"/>
  <c r="S127" i="1"/>
  <c r="U127" i="1" s="1"/>
  <c r="T127" i="1"/>
  <c r="X127" i="1" s="1"/>
  <c r="S128" i="1"/>
  <c r="U128" i="1" s="1"/>
  <c r="T128" i="1"/>
  <c r="S129" i="1"/>
  <c r="U129" i="1" s="1"/>
  <c r="T129" i="1"/>
  <c r="X129" i="1" s="1"/>
  <c r="S130" i="1"/>
  <c r="U130" i="1" s="1"/>
  <c r="T130" i="1"/>
  <c r="X130" i="1" s="1"/>
  <c r="S131" i="1"/>
  <c r="U131" i="1" s="1"/>
  <c r="T131" i="1"/>
  <c r="X131" i="1" s="1"/>
  <c r="S132" i="1"/>
  <c r="U132" i="1" s="1"/>
  <c r="T132" i="1"/>
  <c r="S133" i="1"/>
  <c r="U133" i="1" s="1"/>
  <c r="T133" i="1"/>
  <c r="X133" i="1" s="1"/>
  <c r="S134" i="1"/>
  <c r="U134" i="1" s="1"/>
  <c r="T134" i="1"/>
  <c r="X134" i="1" s="1"/>
  <c r="S135" i="1"/>
  <c r="U135" i="1" s="1"/>
  <c r="T135" i="1"/>
  <c r="X135" i="1" s="1"/>
  <c r="S136" i="1"/>
  <c r="U136" i="1" s="1"/>
  <c r="T136" i="1"/>
  <c r="S137" i="1"/>
  <c r="U137" i="1" s="1"/>
  <c r="T137" i="1"/>
  <c r="X137" i="1" s="1"/>
  <c r="S138" i="1"/>
  <c r="U138" i="1" s="1"/>
  <c r="T138" i="1"/>
  <c r="X138" i="1" s="1"/>
  <c r="S139" i="1"/>
  <c r="U139" i="1" s="1"/>
  <c r="T139" i="1"/>
  <c r="X139" i="1" s="1"/>
  <c r="S140" i="1"/>
  <c r="U140" i="1" s="1"/>
  <c r="T140" i="1"/>
  <c r="S141" i="1"/>
  <c r="U141" i="1" s="1"/>
  <c r="T141" i="1"/>
  <c r="X141" i="1" s="1"/>
  <c r="S142" i="1"/>
  <c r="U142" i="1" s="1"/>
  <c r="T142" i="1"/>
  <c r="X142" i="1" s="1"/>
  <c r="S143" i="1"/>
  <c r="U143" i="1" s="1"/>
  <c r="T143" i="1"/>
  <c r="X143" i="1" s="1"/>
  <c r="S144" i="1"/>
  <c r="U144" i="1" s="1"/>
  <c r="T144" i="1"/>
  <c r="S145" i="1"/>
  <c r="U145" i="1" s="1"/>
  <c r="T145" i="1"/>
  <c r="X145" i="1" s="1"/>
  <c r="S146" i="1"/>
  <c r="U146" i="1" s="1"/>
  <c r="T146" i="1"/>
  <c r="X146" i="1" s="1"/>
  <c r="S147" i="1"/>
  <c r="U147" i="1" s="1"/>
  <c r="T147" i="1"/>
  <c r="X147" i="1" s="1"/>
  <c r="S148" i="1"/>
  <c r="U148" i="1" s="1"/>
  <c r="T148" i="1"/>
  <c r="S149" i="1"/>
  <c r="U149" i="1" s="1"/>
  <c r="T149" i="1"/>
  <c r="X149" i="1" s="1"/>
  <c r="S150" i="1"/>
  <c r="U150" i="1" s="1"/>
  <c r="T150" i="1"/>
  <c r="X150" i="1" s="1"/>
  <c r="S151" i="1"/>
  <c r="U151" i="1" s="1"/>
  <c r="T151" i="1"/>
  <c r="X151" i="1" s="1"/>
  <c r="S152" i="1"/>
  <c r="U152" i="1" s="1"/>
  <c r="T152" i="1"/>
  <c r="S153" i="1"/>
  <c r="U153" i="1" s="1"/>
  <c r="T153" i="1"/>
  <c r="X153" i="1" s="1"/>
  <c r="S154" i="1"/>
  <c r="U154" i="1" s="1"/>
  <c r="T154" i="1"/>
  <c r="X154" i="1" s="1"/>
  <c r="S155" i="1"/>
  <c r="U155" i="1" s="1"/>
  <c r="T155" i="1"/>
  <c r="X155" i="1" s="1"/>
  <c r="S156" i="1"/>
  <c r="U156" i="1" s="1"/>
  <c r="T156" i="1"/>
  <c r="S157" i="1"/>
  <c r="U157" i="1" s="1"/>
  <c r="T157" i="1"/>
  <c r="X157" i="1" s="1"/>
  <c r="S158" i="1"/>
  <c r="U158" i="1" s="1"/>
  <c r="T158" i="1"/>
  <c r="X158" i="1" s="1"/>
  <c r="S159" i="1"/>
  <c r="U159" i="1" s="1"/>
  <c r="T159" i="1"/>
  <c r="X159" i="1" s="1"/>
  <c r="S160" i="1"/>
  <c r="U160" i="1" s="1"/>
  <c r="T160" i="1"/>
  <c r="S161" i="1"/>
  <c r="U161" i="1" s="1"/>
  <c r="T161" i="1"/>
  <c r="X161" i="1" s="1"/>
  <c r="S162" i="1"/>
  <c r="U162" i="1" s="1"/>
  <c r="T162" i="1"/>
  <c r="X162" i="1" s="1"/>
  <c r="S163" i="1"/>
  <c r="U163" i="1" s="1"/>
  <c r="T163" i="1"/>
  <c r="X163" i="1" s="1"/>
  <c r="S164" i="1"/>
  <c r="U164" i="1" s="1"/>
  <c r="T164" i="1"/>
  <c r="S165" i="1"/>
  <c r="U165" i="1" s="1"/>
  <c r="T165" i="1"/>
  <c r="X165" i="1" s="1"/>
  <c r="S166" i="1"/>
  <c r="U166" i="1" s="1"/>
  <c r="T166" i="1"/>
  <c r="X166" i="1" s="1"/>
  <c r="S167" i="1"/>
  <c r="U167" i="1" s="1"/>
  <c r="T167" i="1"/>
  <c r="X167" i="1" s="1"/>
  <c r="S168" i="1"/>
  <c r="U168" i="1" s="1"/>
  <c r="T168" i="1"/>
  <c r="S169" i="1"/>
  <c r="U169" i="1" s="1"/>
  <c r="T169" i="1"/>
  <c r="X169" i="1" s="1"/>
  <c r="S170" i="1"/>
  <c r="U170" i="1" s="1"/>
  <c r="T170" i="1"/>
  <c r="X170" i="1" s="1"/>
  <c r="S171" i="1"/>
  <c r="U171" i="1" s="1"/>
  <c r="T171" i="1"/>
  <c r="X171" i="1" s="1"/>
  <c r="S172" i="1"/>
  <c r="U172" i="1" s="1"/>
  <c r="T172" i="1"/>
  <c r="S173" i="1"/>
  <c r="U173" i="1" s="1"/>
  <c r="T173" i="1"/>
  <c r="X173" i="1" s="1"/>
  <c r="S174" i="1"/>
  <c r="U174" i="1" s="1"/>
  <c r="T174" i="1"/>
  <c r="X174" i="1" s="1"/>
  <c r="S175" i="1"/>
  <c r="U175" i="1" s="1"/>
  <c r="T175" i="1"/>
  <c r="X175" i="1" s="1"/>
  <c r="S176" i="1"/>
  <c r="U176" i="1" s="1"/>
  <c r="T176" i="1"/>
  <c r="S177" i="1"/>
  <c r="U177" i="1" s="1"/>
  <c r="T177" i="1"/>
  <c r="X177" i="1" s="1"/>
  <c r="S178" i="1"/>
  <c r="U178" i="1" s="1"/>
  <c r="T178" i="1"/>
  <c r="X178" i="1" s="1"/>
  <c r="S179" i="1"/>
  <c r="U179" i="1" s="1"/>
  <c r="T179" i="1"/>
  <c r="X179" i="1" s="1"/>
  <c r="S180" i="1"/>
  <c r="U180" i="1" s="1"/>
  <c r="T180" i="1"/>
  <c r="S181" i="1"/>
  <c r="U181" i="1" s="1"/>
  <c r="T181" i="1"/>
  <c r="X181" i="1" s="1"/>
  <c r="S182" i="1"/>
  <c r="U182" i="1" s="1"/>
  <c r="T182" i="1"/>
  <c r="X182" i="1" s="1"/>
  <c r="S183" i="1"/>
  <c r="U183" i="1" s="1"/>
  <c r="T183" i="1"/>
  <c r="X183" i="1" s="1"/>
  <c r="S184" i="1"/>
  <c r="U184" i="1" s="1"/>
  <c r="T184" i="1"/>
  <c r="S185" i="1"/>
  <c r="U185" i="1" s="1"/>
  <c r="T185" i="1"/>
  <c r="X185" i="1" s="1"/>
  <c r="S186" i="1"/>
  <c r="U186" i="1" s="1"/>
  <c r="T186" i="1"/>
  <c r="X186" i="1" s="1"/>
  <c r="S187" i="1"/>
  <c r="U187" i="1" s="1"/>
  <c r="T187" i="1"/>
  <c r="X187" i="1" s="1"/>
  <c r="S188" i="1"/>
  <c r="U188" i="1" s="1"/>
  <c r="T188" i="1"/>
  <c r="S189" i="1"/>
  <c r="U189" i="1" s="1"/>
  <c r="T189" i="1"/>
  <c r="X189" i="1" s="1"/>
  <c r="S190" i="1"/>
  <c r="U190" i="1" s="1"/>
  <c r="T190" i="1"/>
  <c r="X190" i="1" s="1"/>
  <c r="S191" i="1"/>
  <c r="U191" i="1" s="1"/>
  <c r="T191" i="1"/>
  <c r="X191" i="1" s="1"/>
  <c r="S192" i="1"/>
  <c r="U192" i="1" s="1"/>
  <c r="T192" i="1"/>
  <c r="S193" i="1"/>
  <c r="U193" i="1" s="1"/>
  <c r="T193" i="1"/>
  <c r="X193" i="1" s="1"/>
  <c r="S194" i="1"/>
  <c r="U194" i="1" s="1"/>
  <c r="T194" i="1"/>
  <c r="X194" i="1" s="1"/>
  <c r="S195" i="1"/>
  <c r="U195" i="1" s="1"/>
  <c r="T195" i="1"/>
  <c r="X195" i="1" s="1"/>
  <c r="S196" i="1"/>
  <c r="U196" i="1" s="1"/>
  <c r="T196" i="1"/>
  <c r="S197" i="1"/>
  <c r="U197" i="1" s="1"/>
  <c r="T197" i="1"/>
  <c r="X197" i="1" s="1"/>
  <c r="S198" i="1"/>
  <c r="U198" i="1" s="1"/>
  <c r="T198" i="1"/>
  <c r="X198" i="1" s="1"/>
  <c r="S199" i="1"/>
  <c r="U199" i="1" s="1"/>
  <c r="T199" i="1"/>
  <c r="X199" i="1" s="1"/>
  <c r="S200" i="1"/>
  <c r="U200" i="1" s="1"/>
  <c r="T200" i="1"/>
  <c r="S201" i="1"/>
  <c r="U201" i="1" s="1"/>
  <c r="T201" i="1"/>
  <c r="X201" i="1" s="1"/>
  <c r="S202" i="1"/>
  <c r="U202" i="1" s="1"/>
  <c r="T202" i="1"/>
  <c r="X202" i="1" s="1"/>
  <c r="S203" i="1"/>
  <c r="U203" i="1" s="1"/>
  <c r="T203" i="1"/>
  <c r="X203" i="1" s="1"/>
  <c r="S204" i="1"/>
  <c r="U204" i="1" s="1"/>
  <c r="T204" i="1"/>
  <c r="S205" i="1"/>
  <c r="U205" i="1" s="1"/>
  <c r="T205" i="1"/>
  <c r="X205" i="1" s="1"/>
  <c r="S206" i="1"/>
  <c r="U206" i="1" s="1"/>
  <c r="T206" i="1"/>
  <c r="X206" i="1" s="1"/>
  <c r="S207" i="1"/>
  <c r="U207" i="1" s="1"/>
  <c r="T207" i="1"/>
  <c r="X207" i="1" s="1"/>
  <c r="S208" i="1"/>
  <c r="U208" i="1" s="1"/>
  <c r="T208" i="1"/>
  <c r="S209" i="1"/>
  <c r="U209" i="1" s="1"/>
  <c r="T209" i="1"/>
  <c r="X209" i="1" s="1"/>
  <c r="S210" i="1"/>
  <c r="U210" i="1" s="1"/>
  <c r="T210" i="1"/>
  <c r="X210" i="1" s="1"/>
  <c r="S211" i="1"/>
  <c r="U211" i="1" s="1"/>
  <c r="T211" i="1"/>
  <c r="X211" i="1" s="1"/>
  <c r="S212" i="1"/>
  <c r="U212" i="1" s="1"/>
  <c r="T212" i="1"/>
  <c r="S213" i="1"/>
  <c r="U213" i="1" s="1"/>
  <c r="T213" i="1"/>
  <c r="X213" i="1" s="1"/>
  <c r="S214" i="1"/>
  <c r="U214" i="1" s="1"/>
  <c r="T214" i="1"/>
  <c r="X214" i="1" s="1"/>
  <c r="S215" i="1"/>
  <c r="U215" i="1" s="1"/>
  <c r="T215" i="1"/>
  <c r="X215" i="1" s="1"/>
  <c r="S216" i="1"/>
  <c r="U216" i="1" s="1"/>
  <c r="T216" i="1"/>
  <c r="S217" i="1"/>
  <c r="U217" i="1" s="1"/>
  <c r="T217" i="1"/>
  <c r="X217" i="1" s="1"/>
  <c r="S218" i="1"/>
  <c r="U218" i="1" s="1"/>
  <c r="T218" i="1"/>
  <c r="X218" i="1" s="1"/>
  <c r="S219" i="1"/>
  <c r="U219" i="1" s="1"/>
  <c r="T219" i="1"/>
  <c r="X219" i="1" s="1"/>
  <c r="S220" i="1"/>
  <c r="U220" i="1" s="1"/>
  <c r="T220" i="1"/>
  <c r="S221" i="1"/>
  <c r="U221" i="1" s="1"/>
  <c r="T221" i="1"/>
  <c r="X221" i="1" s="1"/>
  <c r="S222" i="1"/>
  <c r="U222" i="1" s="1"/>
  <c r="T222" i="1"/>
  <c r="X222" i="1" s="1"/>
  <c r="S223" i="1"/>
  <c r="U223" i="1" s="1"/>
  <c r="T223" i="1"/>
  <c r="X223" i="1" s="1"/>
  <c r="S224" i="1"/>
  <c r="U224" i="1" s="1"/>
  <c r="T224" i="1"/>
  <c r="S225" i="1"/>
  <c r="U225" i="1" s="1"/>
  <c r="T225" i="1"/>
  <c r="X225" i="1" s="1"/>
  <c r="S226" i="1"/>
  <c r="U226" i="1" s="1"/>
  <c r="T226" i="1"/>
  <c r="X226" i="1" s="1"/>
  <c r="S227" i="1"/>
  <c r="U227" i="1" s="1"/>
  <c r="T227" i="1"/>
  <c r="X227" i="1" s="1"/>
  <c r="S228" i="1"/>
  <c r="U228" i="1" s="1"/>
  <c r="T228" i="1"/>
  <c r="S229" i="1"/>
  <c r="U229" i="1" s="1"/>
  <c r="T229" i="1"/>
  <c r="X229" i="1" s="1"/>
  <c r="S230" i="1"/>
  <c r="U230" i="1" s="1"/>
  <c r="T230" i="1"/>
  <c r="X230" i="1" s="1"/>
  <c r="S231" i="1"/>
  <c r="U231" i="1" s="1"/>
  <c r="T231" i="1"/>
  <c r="X231" i="1" s="1"/>
  <c r="S232" i="1"/>
  <c r="U232" i="1" s="1"/>
  <c r="T232" i="1"/>
  <c r="S233" i="1"/>
  <c r="U233" i="1" s="1"/>
  <c r="T233" i="1"/>
  <c r="X233" i="1" s="1"/>
  <c r="S234" i="1"/>
  <c r="U234" i="1" s="1"/>
  <c r="T234" i="1"/>
  <c r="X234" i="1" s="1"/>
  <c r="S235" i="1"/>
  <c r="U235" i="1" s="1"/>
  <c r="T235" i="1"/>
  <c r="X235" i="1" s="1"/>
  <c r="S236" i="1"/>
  <c r="U236" i="1" s="1"/>
  <c r="T236" i="1"/>
  <c r="S237" i="1"/>
  <c r="U237" i="1" s="1"/>
  <c r="T237" i="1"/>
  <c r="X237" i="1" s="1"/>
  <c r="S238" i="1"/>
  <c r="U238" i="1" s="1"/>
  <c r="T238" i="1"/>
  <c r="X238" i="1" s="1"/>
  <c r="S239" i="1"/>
  <c r="U239" i="1" s="1"/>
  <c r="T239" i="1"/>
  <c r="X239" i="1" s="1"/>
  <c r="S240" i="1"/>
  <c r="U240" i="1" s="1"/>
  <c r="T240" i="1"/>
  <c r="S241" i="1"/>
  <c r="U241" i="1" s="1"/>
  <c r="T241" i="1"/>
  <c r="X241" i="1" s="1"/>
  <c r="S242" i="1"/>
  <c r="U242" i="1" s="1"/>
  <c r="T242" i="1"/>
  <c r="X242" i="1" s="1"/>
  <c r="S243" i="1"/>
  <c r="U243" i="1" s="1"/>
  <c r="T243" i="1"/>
  <c r="X243" i="1" s="1"/>
  <c r="S244" i="1"/>
  <c r="U244" i="1" s="1"/>
  <c r="T244" i="1"/>
  <c r="S245" i="1"/>
  <c r="U245" i="1" s="1"/>
  <c r="T245" i="1"/>
  <c r="X245" i="1" s="1"/>
  <c r="S246" i="1"/>
  <c r="U246" i="1" s="1"/>
  <c r="T246" i="1"/>
  <c r="X246" i="1" s="1"/>
  <c r="S247" i="1"/>
  <c r="U247" i="1" s="1"/>
  <c r="T247" i="1"/>
  <c r="X247" i="1" s="1"/>
  <c r="S248" i="1"/>
  <c r="U248" i="1" s="1"/>
  <c r="T248" i="1"/>
  <c r="S249" i="1"/>
  <c r="U249" i="1" s="1"/>
  <c r="T249" i="1"/>
  <c r="X249" i="1" s="1"/>
  <c r="S250" i="1"/>
  <c r="U250" i="1" s="1"/>
  <c r="T250" i="1"/>
  <c r="X250" i="1" s="1"/>
  <c r="S251" i="1"/>
  <c r="U251" i="1" s="1"/>
  <c r="T251" i="1"/>
  <c r="X251" i="1" s="1"/>
  <c r="S252" i="1"/>
  <c r="U252" i="1" s="1"/>
  <c r="T252" i="1"/>
  <c r="S253" i="1"/>
  <c r="U253" i="1" s="1"/>
  <c r="T253" i="1"/>
  <c r="X253" i="1" s="1"/>
  <c r="S254" i="1"/>
  <c r="U254" i="1" s="1"/>
  <c r="T254" i="1"/>
  <c r="X254" i="1" s="1"/>
  <c r="S255" i="1"/>
  <c r="U255" i="1" s="1"/>
  <c r="T255" i="1"/>
  <c r="X255" i="1" s="1"/>
  <c r="S256" i="1"/>
  <c r="U256" i="1" s="1"/>
  <c r="T256" i="1"/>
  <c r="S257" i="1"/>
  <c r="U257" i="1" s="1"/>
  <c r="T257" i="1"/>
  <c r="X257" i="1" s="1"/>
  <c r="S258" i="1"/>
  <c r="U258" i="1" s="1"/>
  <c r="T258" i="1"/>
  <c r="X258" i="1" s="1"/>
  <c r="S259" i="1"/>
  <c r="U259" i="1" s="1"/>
  <c r="T259" i="1"/>
  <c r="X259" i="1" s="1"/>
  <c r="S260" i="1"/>
  <c r="U260" i="1" s="1"/>
  <c r="T260" i="1"/>
  <c r="S261" i="1"/>
  <c r="U261" i="1" s="1"/>
  <c r="T261" i="1"/>
  <c r="X261" i="1" s="1"/>
  <c r="S262" i="1"/>
  <c r="U262" i="1" s="1"/>
  <c r="T262" i="1"/>
  <c r="X262" i="1" s="1"/>
  <c r="S263" i="1"/>
  <c r="U263" i="1" s="1"/>
  <c r="T263" i="1"/>
  <c r="X263" i="1" s="1"/>
  <c r="S264" i="1"/>
  <c r="U264" i="1" s="1"/>
  <c r="T264" i="1"/>
  <c r="S265" i="1"/>
  <c r="U265" i="1" s="1"/>
  <c r="T265" i="1"/>
  <c r="X265" i="1" s="1"/>
  <c r="S266" i="1"/>
  <c r="U266" i="1" s="1"/>
  <c r="T266" i="1"/>
  <c r="X266" i="1" s="1"/>
  <c r="S267" i="1"/>
  <c r="U267" i="1" s="1"/>
  <c r="T267" i="1"/>
  <c r="X267" i="1" s="1"/>
  <c r="S268" i="1"/>
  <c r="U268" i="1" s="1"/>
  <c r="T268" i="1"/>
  <c r="S269" i="1"/>
  <c r="U269" i="1" s="1"/>
  <c r="T269" i="1"/>
  <c r="X269" i="1" s="1"/>
  <c r="S270" i="1"/>
  <c r="U270" i="1" s="1"/>
  <c r="T270" i="1"/>
  <c r="X270" i="1" s="1"/>
  <c r="S271" i="1"/>
  <c r="U271" i="1" s="1"/>
  <c r="T271" i="1"/>
  <c r="X271" i="1" s="1"/>
  <c r="S272" i="1"/>
  <c r="U272" i="1" s="1"/>
  <c r="T272" i="1"/>
  <c r="S273" i="1"/>
  <c r="U273" i="1" s="1"/>
  <c r="T273" i="1"/>
  <c r="X273" i="1" s="1"/>
  <c r="S274" i="1"/>
  <c r="U274" i="1" s="1"/>
  <c r="T274" i="1"/>
  <c r="X274" i="1" s="1"/>
  <c r="S275" i="1"/>
  <c r="U275" i="1" s="1"/>
  <c r="T275" i="1"/>
  <c r="X275" i="1" s="1"/>
  <c r="S276" i="1"/>
  <c r="U276" i="1" s="1"/>
  <c r="T276" i="1"/>
  <c r="S277" i="1"/>
  <c r="U277" i="1" s="1"/>
  <c r="T277" i="1"/>
  <c r="X277" i="1" s="1"/>
  <c r="S278" i="1"/>
  <c r="U278" i="1" s="1"/>
  <c r="T278" i="1"/>
  <c r="X278" i="1" s="1"/>
  <c r="S279" i="1"/>
  <c r="U279" i="1" s="1"/>
  <c r="T279" i="1"/>
  <c r="X279" i="1" s="1"/>
  <c r="S280" i="1"/>
  <c r="U280" i="1" s="1"/>
  <c r="T280" i="1"/>
  <c r="S281" i="1"/>
  <c r="U281" i="1" s="1"/>
  <c r="T281" i="1"/>
  <c r="X281" i="1" s="1"/>
  <c r="S282" i="1"/>
  <c r="U282" i="1" s="1"/>
  <c r="T282" i="1"/>
  <c r="X282" i="1" s="1"/>
  <c r="S283" i="1"/>
  <c r="U283" i="1" s="1"/>
  <c r="T283" i="1"/>
  <c r="X283" i="1" s="1"/>
  <c r="S284" i="1"/>
  <c r="U284" i="1" s="1"/>
  <c r="T284" i="1"/>
  <c r="S285" i="1"/>
  <c r="U285" i="1" s="1"/>
  <c r="T285" i="1"/>
  <c r="X285" i="1" s="1"/>
  <c r="S286" i="1"/>
  <c r="U286" i="1" s="1"/>
  <c r="T286" i="1"/>
  <c r="X286" i="1" s="1"/>
  <c r="S287" i="1"/>
  <c r="U287" i="1" s="1"/>
  <c r="T287" i="1"/>
  <c r="X287" i="1" s="1"/>
  <c r="S288" i="1"/>
  <c r="U288" i="1" s="1"/>
  <c r="T288" i="1"/>
  <c r="S289" i="1"/>
  <c r="U289" i="1" s="1"/>
  <c r="T289" i="1"/>
  <c r="X289" i="1" s="1"/>
  <c r="S290" i="1"/>
  <c r="U290" i="1" s="1"/>
  <c r="T290" i="1"/>
  <c r="X290" i="1" s="1"/>
  <c r="S291" i="1"/>
  <c r="U291" i="1" s="1"/>
  <c r="T291" i="1"/>
  <c r="X291" i="1" s="1"/>
  <c r="S292" i="1"/>
  <c r="U292" i="1" s="1"/>
  <c r="T292" i="1"/>
  <c r="S293" i="1"/>
  <c r="U293" i="1" s="1"/>
  <c r="T293" i="1"/>
  <c r="X293" i="1" s="1"/>
  <c r="S294" i="1"/>
  <c r="U294" i="1" s="1"/>
  <c r="T294" i="1"/>
  <c r="X294" i="1" s="1"/>
  <c r="S295" i="1"/>
  <c r="U295" i="1" s="1"/>
  <c r="T295" i="1"/>
  <c r="X295" i="1" s="1"/>
  <c r="S296" i="1"/>
  <c r="U296" i="1" s="1"/>
  <c r="T296" i="1"/>
  <c r="S297" i="1"/>
  <c r="U297" i="1" s="1"/>
  <c r="T297" i="1"/>
  <c r="X297" i="1" s="1"/>
  <c r="S298" i="1"/>
  <c r="U298" i="1" s="1"/>
  <c r="T298" i="1"/>
  <c r="X298" i="1" s="1"/>
  <c r="S299" i="1"/>
  <c r="U299" i="1" s="1"/>
  <c r="T299" i="1"/>
  <c r="X299" i="1" s="1"/>
  <c r="S300" i="1"/>
  <c r="U300" i="1" s="1"/>
  <c r="T300" i="1"/>
  <c r="S301" i="1"/>
  <c r="U301" i="1" s="1"/>
  <c r="T301" i="1"/>
  <c r="X301" i="1" s="1"/>
  <c r="S302" i="1"/>
  <c r="U302" i="1" s="1"/>
  <c r="T302" i="1"/>
  <c r="X302" i="1" s="1"/>
  <c r="S303" i="1"/>
  <c r="U303" i="1" s="1"/>
  <c r="T303" i="1"/>
  <c r="X303" i="1" s="1"/>
  <c r="S304" i="1"/>
  <c r="U304" i="1" s="1"/>
  <c r="T304" i="1"/>
  <c r="S305" i="1"/>
  <c r="U305" i="1" s="1"/>
  <c r="T305" i="1"/>
  <c r="X305" i="1" s="1"/>
  <c r="S306" i="1"/>
  <c r="U306" i="1" s="1"/>
  <c r="T306" i="1"/>
  <c r="X306" i="1" s="1"/>
  <c r="S307" i="1"/>
  <c r="U307" i="1" s="1"/>
  <c r="T307" i="1"/>
  <c r="X307" i="1" s="1"/>
  <c r="S308" i="1"/>
  <c r="U308" i="1" s="1"/>
  <c r="T308" i="1"/>
  <c r="S309" i="1"/>
  <c r="U309" i="1" s="1"/>
  <c r="T309" i="1"/>
  <c r="X309" i="1" s="1"/>
  <c r="S310" i="1"/>
  <c r="U310" i="1" s="1"/>
  <c r="T310" i="1"/>
  <c r="X310" i="1" s="1"/>
  <c r="S311" i="1"/>
  <c r="U311" i="1" s="1"/>
  <c r="T311" i="1"/>
  <c r="X311" i="1" s="1"/>
  <c r="S312" i="1"/>
  <c r="U312" i="1" s="1"/>
  <c r="T312" i="1"/>
  <c r="S313" i="1"/>
  <c r="U313" i="1" s="1"/>
  <c r="T313" i="1"/>
  <c r="X313" i="1" s="1"/>
  <c r="S314" i="1"/>
  <c r="U314" i="1" s="1"/>
  <c r="T314" i="1"/>
  <c r="X314" i="1" s="1"/>
  <c r="S315" i="1"/>
  <c r="U315" i="1" s="1"/>
  <c r="T315" i="1"/>
  <c r="X315" i="1" s="1"/>
  <c r="S316" i="1"/>
  <c r="U316" i="1" s="1"/>
  <c r="T316" i="1"/>
  <c r="S317" i="1"/>
  <c r="U317" i="1" s="1"/>
  <c r="T317" i="1"/>
  <c r="X317" i="1" s="1"/>
  <c r="S318" i="1"/>
  <c r="U318" i="1" s="1"/>
  <c r="T318" i="1"/>
  <c r="X318" i="1" s="1"/>
  <c r="S319" i="1"/>
  <c r="U319" i="1" s="1"/>
  <c r="T319" i="1"/>
  <c r="X319" i="1" s="1"/>
  <c r="S320" i="1"/>
  <c r="U320" i="1" s="1"/>
  <c r="T320" i="1"/>
  <c r="S321" i="1"/>
  <c r="U321" i="1" s="1"/>
  <c r="T321" i="1"/>
  <c r="X321" i="1" s="1"/>
  <c r="S322" i="1"/>
  <c r="U322" i="1" s="1"/>
  <c r="T322" i="1"/>
  <c r="X322" i="1" s="1"/>
  <c r="S323" i="1"/>
  <c r="U323" i="1" s="1"/>
  <c r="T323" i="1"/>
  <c r="X323" i="1" s="1"/>
  <c r="S324" i="1"/>
  <c r="U324" i="1" s="1"/>
  <c r="T324" i="1"/>
  <c r="S325" i="1"/>
  <c r="U325" i="1" s="1"/>
  <c r="T325" i="1"/>
  <c r="X325" i="1" s="1"/>
  <c r="S326" i="1"/>
  <c r="U326" i="1" s="1"/>
  <c r="T326" i="1"/>
  <c r="X326" i="1" s="1"/>
  <c r="S327" i="1"/>
  <c r="U327" i="1" s="1"/>
  <c r="T327" i="1"/>
  <c r="X327" i="1" s="1"/>
  <c r="S328" i="1"/>
  <c r="U328" i="1" s="1"/>
  <c r="T328" i="1"/>
  <c r="S329" i="1"/>
  <c r="U329" i="1" s="1"/>
  <c r="T329" i="1"/>
  <c r="X329" i="1" s="1"/>
  <c r="S330" i="1"/>
  <c r="U330" i="1" s="1"/>
  <c r="T330" i="1"/>
  <c r="X330" i="1" s="1"/>
  <c r="S331" i="1"/>
  <c r="U331" i="1" s="1"/>
  <c r="T331" i="1"/>
  <c r="X331" i="1" s="1"/>
  <c r="S332" i="1"/>
  <c r="U332" i="1" s="1"/>
  <c r="T332" i="1"/>
  <c r="S333" i="1"/>
  <c r="U333" i="1" s="1"/>
  <c r="T333" i="1"/>
  <c r="X333" i="1" s="1"/>
  <c r="S334" i="1"/>
  <c r="U334" i="1" s="1"/>
  <c r="T334" i="1"/>
  <c r="X334" i="1" s="1"/>
  <c r="S335" i="1"/>
  <c r="U335" i="1" s="1"/>
  <c r="T335" i="1"/>
  <c r="X335" i="1" s="1"/>
  <c r="S336" i="1"/>
  <c r="U336" i="1" s="1"/>
  <c r="T336" i="1"/>
  <c r="S337" i="1"/>
  <c r="U337" i="1" s="1"/>
  <c r="T337" i="1"/>
  <c r="X337" i="1" s="1"/>
  <c r="S338" i="1"/>
  <c r="U338" i="1" s="1"/>
  <c r="T338" i="1"/>
  <c r="X338" i="1" s="1"/>
  <c r="S339" i="1"/>
  <c r="U339" i="1" s="1"/>
  <c r="T339" i="1"/>
  <c r="X339" i="1" s="1"/>
  <c r="S340" i="1"/>
  <c r="U340" i="1" s="1"/>
  <c r="T340" i="1"/>
  <c r="S341" i="1"/>
  <c r="U341" i="1" s="1"/>
  <c r="T341" i="1"/>
  <c r="X341" i="1" s="1"/>
  <c r="S342" i="1"/>
  <c r="U342" i="1" s="1"/>
  <c r="T342" i="1"/>
  <c r="X342" i="1" s="1"/>
  <c r="S343" i="1"/>
  <c r="U343" i="1" s="1"/>
  <c r="T343" i="1"/>
  <c r="X343" i="1" s="1"/>
  <c r="S344" i="1"/>
  <c r="U344" i="1" s="1"/>
  <c r="T344" i="1"/>
  <c r="S345" i="1"/>
  <c r="U345" i="1" s="1"/>
  <c r="T345" i="1"/>
  <c r="X345" i="1" s="1"/>
  <c r="S346" i="1"/>
  <c r="U346" i="1" s="1"/>
  <c r="T346" i="1"/>
  <c r="X346" i="1" s="1"/>
  <c r="S347" i="1"/>
  <c r="U347" i="1" s="1"/>
  <c r="T347" i="1"/>
  <c r="X347" i="1" s="1"/>
  <c r="S348" i="1"/>
  <c r="U348" i="1" s="1"/>
  <c r="T348" i="1"/>
  <c r="S349" i="1"/>
  <c r="U349" i="1" s="1"/>
  <c r="T349" i="1"/>
  <c r="X349" i="1" s="1"/>
  <c r="S350" i="1"/>
  <c r="U350" i="1" s="1"/>
  <c r="T350" i="1"/>
  <c r="X350" i="1" s="1"/>
  <c r="S351" i="1"/>
  <c r="U351" i="1" s="1"/>
  <c r="T351" i="1"/>
  <c r="X351" i="1" s="1"/>
  <c r="S352" i="1"/>
  <c r="U352" i="1" s="1"/>
  <c r="T352" i="1"/>
  <c r="S353" i="1"/>
  <c r="U353" i="1" s="1"/>
  <c r="T353" i="1"/>
  <c r="X353" i="1" s="1"/>
  <c r="S354" i="1"/>
  <c r="U354" i="1" s="1"/>
  <c r="T354" i="1"/>
  <c r="X354" i="1" s="1"/>
  <c r="S355" i="1"/>
  <c r="U355" i="1" s="1"/>
  <c r="T355" i="1"/>
  <c r="X355" i="1" s="1"/>
  <c r="S356" i="1"/>
  <c r="U356" i="1" s="1"/>
  <c r="T356" i="1"/>
  <c r="S357" i="1"/>
  <c r="U357" i="1" s="1"/>
  <c r="T357" i="1"/>
  <c r="X357" i="1" s="1"/>
  <c r="S358" i="1"/>
  <c r="U358" i="1" s="1"/>
  <c r="T358" i="1"/>
  <c r="X358" i="1" s="1"/>
  <c r="S359" i="1"/>
  <c r="U359" i="1" s="1"/>
  <c r="T359" i="1"/>
  <c r="X359" i="1" s="1"/>
  <c r="S360" i="1"/>
  <c r="U360" i="1" s="1"/>
  <c r="T360" i="1"/>
  <c r="S361" i="1"/>
  <c r="U361" i="1" s="1"/>
  <c r="T361" i="1"/>
  <c r="X361" i="1" s="1"/>
  <c r="S362" i="1"/>
  <c r="U362" i="1" s="1"/>
  <c r="T362" i="1"/>
  <c r="X362" i="1" s="1"/>
  <c r="S363" i="1"/>
  <c r="U363" i="1" s="1"/>
  <c r="T363" i="1"/>
  <c r="X363" i="1" s="1"/>
  <c r="S364" i="1"/>
  <c r="U364" i="1" s="1"/>
  <c r="T364" i="1"/>
  <c r="S365" i="1"/>
  <c r="U365" i="1" s="1"/>
  <c r="T365" i="1"/>
  <c r="X365" i="1" s="1"/>
  <c r="S366" i="1"/>
  <c r="U366" i="1" s="1"/>
  <c r="T366" i="1"/>
  <c r="X366" i="1" s="1"/>
  <c r="S367" i="1"/>
  <c r="U367" i="1" s="1"/>
  <c r="T367" i="1"/>
  <c r="X367" i="1" s="1"/>
  <c r="S368" i="1"/>
  <c r="U368" i="1" s="1"/>
  <c r="T368" i="1"/>
  <c r="S369" i="1"/>
  <c r="U369" i="1" s="1"/>
  <c r="T369" i="1"/>
  <c r="X369" i="1" s="1"/>
  <c r="S370" i="1"/>
  <c r="U370" i="1" s="1"/>
  <c r="T370" i="1"/>
  <c r="X370" i="1" s="1"/>
  <c r="S371" i="1"/>
  <c r="U371" i="1" s="1"/>
  <c r="T371" i="1"/>
  <c r="X371" i="1" s="1"/>
  <c r="S372" i="1"/>
  <c r="U372" i="1" s="1"/>
  <c r="T372" i="1"/>
  <c r="S373" i="1"/>
  <c r="U373" i="1" s="1"/>
  <c r="T373" i="1"/>
  <c r="X373" i="1" s="1"/>
  <c r="S374" i="1"/>
  <c r="U374" i="1" s="1"/>
  <c r="T374" i="1"/>
  <c r="X374" i="1" s="1"/>
  <c r="S375" i="1"/>
  <c r="U375" i="1" s="1"/>
  <c r="T375" i="1"/>
  <c r="X375" i="1" s="1"/>
  <c r="S376" i="1"/>
  <c r="U376" i="1" s="1"/>
  <c r="T376" i="1"/>
  <c r="S377" i="1"/>
  <c r="U377" i="1" s="1"/>
  <c r="T377" i="1"/>
  <c r="X377" i="1" s="1"/>
  <c r="S378" i="1"/>
  <c r="U378" i="1" s="1"/>
  <c r="T378" i="1"/>
  <c r="X378" i="1" s="1"/>
  <c r="S379" i="1"/>
  <c r="U379" i="1" s="1"/>
  <c r="T379" i="1"/>
  <c r="X379" i="1" s="1"/>
  <c r="S380" i="1"/>
  <c r="U380" i="1" s="1"/>
  <c r="T380" i="1"/>
  <c r="S381" i="1"/>
  <c r="U381" i="1" s="1"/>
  <c r="T381" i="1"/>
  <c r="X381" i="1" s="1"/>
  <c r="S382" i="1"/>
  <c r="U382" i="1" s="1"/>
  <c r="T382" i="1"/>
  <c r="X382" i="1" s="1"/>
  <c r="S383" i="1"/>
  <c r="U383" i="1" s="1"/>
  <c r="T383" i="1"/>
  <c r="X383" i="1" s="1"/>
  <c r="S384" i="1"/>
  <c r="U384" i="1" s="1"/>
  <c r="T384" i="1"/>
  <c r="S385" i="1"/>
  <c r="U385" i="1" s="1"/>
  <c r="T385" i="1"/>
  <c r="X385" i="1" s="1"/>
  <c r="S386" i="1"/>
  <c r="U386" i="1" s="1"/>
  <c r="T386" i="1"/>
  <c r="X386" i="1" s="1"/>
  <c r="S387" i="1"/>
  <c r="U387" i="1" s="1"/>
  <c r="T387" i="1"/>
  <c r="X387" i="1" s="1"/>
  <c r="S388" i="1"/>
  <c r="U388" i="1" s="1"/>
  <c r="T388" i="1"/>
  <c r="S389" i="1"/>
  <c r="U389" i="1" s="1"/>
  <c r="T389" i="1"/>
  <c r="X389" i="1" s="1"/>
  <c r="S390" i="1"/>
  <c r="U390" i="1" s="1"/>
  <c r="T390" i="1"/>
  <c r="X390" i="1" s="1"/>
  <c r="S391" i="1"/>
  <c r="U391" i="1" s="1"/>
  <c r="T391" i="1"/>
  <c r="X391" i="1" s="1"/>
  <c r="S392" i="1"/>
  <c r="U392" i="1" s="1"/>
  <c r="T392" i="1"/>
  <c r="S393" i="1"/>
  <c r="U393" i="1" s="1"/>
  <c r="T393" i="1"/>
  <c r="X393" i="1" s="1"/>
  <c r="S394" i="1"/>
  <c r="U394" i="1" s="1"/>
  <c r="T394" i="1"/>
  <c r="X394" i="1" s="1"/>
  <c r="S395" i="1"/>
  <c r="U395" i="1" s="1"/>
  <c r="T395" i="1"/>
  <c r="X395" i="1" s="1"/>
  <c r="S396" i="1"/>
  <c r="U396" i="1" s="1"/>
  <c r="T396" i="1"/>
  <c r="S397" i="1"/>
  <c r="U397" i="1" s="1"/>
  <c r="T397" i="1"/>
  <c r="X397" i="1" s="1"/>
  <c r="S398" i="1"/>
  <c r="U398" i="1" s="1"/>
  <c r="T398" i="1"/>
  <c r="X398" i="1" s="1"/>
  <c r="S399" i="1"/>
  <c r="U399" i="1" s="1"/>
  <c r="T399" i="1"/>
  <c r="X399" i="1" s="1"/>
  <c r="S400" i="1"/>
  <c r="U400" i="1" s="1"/>
  <c r="T400" i="1"/>
  <c r="S401" i="1"/>
  <c r="U401" i="1" s="1"/>
  <c r="T401" i="1"/>
  <c r="X401" i="1" s="1"/>
  <c r="S402" i="1"/>
  <c r="U402" i="1" s="1"/>
  <c r="T402" i="1"/>
  <c r="X402" i="1" s="1"/>
  <c r="S403" i="1"/>
  <c r="U403" i="1" s="1"/>
  <c r="T403" i="1"/>
  <c r="X403" i="1" s="1"/>
  <c r="S404" i="1"/>
  <c r="U404" i="1" s="1"/>
  <c r="T404" i="1"/>
  <c r="S405" i="1"/>
  <c r="U405" i="1" s="1"/>
  <c r="T405" i="1"/>
  <c r="X405" i="1" s="1"/>
  <c r="S406" i="1"/>
  <c r="U406" i="1" s="1"/>
  <c r="T406" i="1"/>
  <c r="X406" i="1" s="1"/>
  <c r="S407" i="1"/>
  <c r="U407" i="1" s="1"/>
  <c r="T407" i="1"/>
  <c r="X407" i="1" s="1"/>
  <c r="S408" i="1"/>
  <c r="U408" i="1" s="1"/>
  <c r="T408" i="1"/>
  <c r="S409" i="1"/>
  <c r="U409" i="1" s="1"/>
  <c r="T409" i="1"/>
  <c r="X409" i="1" s="1"/>
  <c r="S410" i="1"/>
  <c r="U410" i="1" s="1"/>
  <c r="T410" i="1"/>
  <c r="X410" i="1" s="1"/>
  <c r="S411" i="1"/>
  <c r="U411" i="1" s="1"/>
  <c r="T411" i="1"/>
  <c r="X411" i="1" s="1"/>
  <c r="S412" i="1"/>
  <c r="U412" i="1" s="1"/>
  <c r="T412" i="1"/>
  <c r="S413" i="1"/>
  <c r="U413" i="1" s="1"/>
  <c r="T413" i="1"/>
  <c r="X413" i="1" s="1"/>
  <c r="S414" i="1"/>
  <c r="U414" i="1" s="1"/>
  <c r="T414" i="1"/>
  <c r="X414" i="1" s="1"/>
  <c r="S415" i="1"/>
  <c r="U415" i="1" s="1"/>
  <c r="T415" i="1"/>
  <c r="X415" i="1" s="1"/>
  <c r="S416" i="1"/>
  <c r="U416" i="1" s="1"/>
  <c r="T416" i="1"/>
  <c r="S417" i="1"/>
  <c r="U417" i="1" s="1"/>
  <c r="T417" i="1"/>
  <c r="X417" i="1" s="1"/>
  <c r="S418" i="1"/>
  <c r="U418" i="1" s="1"/>
  <c r="T418" i="1"/>
  <c r="X418" i="1" s="1"/>
  <c r="S419" i="1"/>
  <c r="U419" i="1" s="1"/>
  <c r="T419" i="1"/>
  <c r="X419" i="1" s="1"/>
  <c r="S420" i="1"/>
  <c r="U420" i="1" s="1"/>
  <c r="T420" i="1"/>
  <c r="S421" i="1"/>
  <c r="U421" i="1" s="1"/>
  <c r="T421" i="1"/>
  <c r="X421" i="1" s="1"/>
  <c r="S422" i="1"/>
  <c r="U422" i="1" s="1"/>
  <c r="T422" i="1"/>
  <c r="X422" i="1" s="1"/>
  <c r="S423" i="1"/>
  <c r="U423" i="1" s="1"/>
  <c r="T423" i="1"/>
  <c r="X423" i="1" s="1"/>
  <c r="S424" i="1"/>
  <c r="U424" i="1" s="1"/>
  <c r="T424" i="1"/>
  <c r="S425" i="1"/>
  <c r="U425" i="1" s="1"/>
  <c r="T425" i="1"/>
  <c r="X425" i="1" s="1"/>
  <c r="S426" i="1"/>
  <c r="U426" i="1" s="1"/>
  <c r="T426" i="1"/>
  <c r="X426" i="1" s="1"/>
  <c r="S427" i="1"/>
  <c r="U427" i="1" s="1"/>
  <c r="T427" i="1"/>
  <c r="X427" i="1" s="1"/>
  <c r="S428" i="1"/>
  <c r="U428" i="1" s="1"/>
  <c r="T428" i="1"/>
  <c r="S429" i="1"/>
  <c r="U429" i="1" s="1"/>
  <c r="T429" i="1"/>
  <c r="X429" i="1" s="1"/>
  <c r="S430" i="1"/>
  <c r="U430" i="1" s="1"/>
  <c r="T430" i="1"/>
  <c r="X430" i="1" s="1"/>
  <c r="S431" i="1"/>
  <c r="U431" i="1" s="1"/>
  <c r="T431" i="1"/>
  <c r="X431" i="1" s="1"/>
  <c r="S432" i="1"/>
  <c r="U432" i="1" s="1"/>
  <c r="T432" i="1"/>
  <c r="S433" i="1"/>
  <c r="U433" i="1" s="1"/>
  <c r="T433" i="1"/>
  <c r="X433" i="1" s="1"/>
  <c r="S434" i="1"/>
  <c r="U434" i="1" s="1"/>
  <c r="T434" i="1"/>
  <c r="X434" i="1" s="1"/>
  <c r="S435" i="1"/>
  <c r="U435" i="1" s="1"/>
  <c r="T435" i="1"/>
  <c r="X435" i="1" s="1"/>
  <c r="S436" i="1"/>
  <c r="U436" i="1" s="1"/>
  <c r="T436" i="1"/>
  <c r="S437" i="1"/>
  <c r="U437" i="1" s="1"/>
  <c r="T437" i="1"/>
  <c r="X437" i="1" s="1"/>
  <c r="S438" i="1"/>
  <c r="U438" i="1" s="1"/>
  <c r="T438" i="1"/>
  <c r="X438" i="1" s="1"/>
  <c r="S439" i="1"/>
  <c r="U439" i="1" s="1"/>
  <c r="T439" i="1"/>
  <c r="X439" i="1" s="1"/>
  <c r="S440" i="1"/>
  <c r="U440" i="1" s="1"/>
  <c r="T440" i="1"/>
  <c r="S441" i="1"/>
  <c r="U441" i="1" s="1"/>
  <c r="T441" i="1"/>
  <c r="X441" i="1" s="1"/>
  <c r="S442" i="1"/>
  <c r="U442" i="1" s="1"/>
  <c r="T442" i="1"/>
  <c r="X442" i="1" s="1"/>
  <c r="S443" i="1"/>
  <c r="U443" i="1" s="1"/>
  <c r="T443" i="1"/>
  <c r="X443" i="1" s="1"/>
  <c r="S444" i="1"/>
  <c r="U444" i="1" s="1"/>
  <c r="T444" i="1"/>
  <c r="S445" i="1"/>
  <c r="U445" i="1" s="1"/>
  <c r="T445" i="1"/>
  <c r="X445" i="1" s="1"/>
  <c r="S446" i="1"/>
  <c r="U446" i="1" s="1"/>
  <c r="T446" i="1"/>
  <c r="X446" i="1" s="1"/>
  <c r="S447" i="1"/>
  <c r="U447" i="1" s="1"/>
  <c r="T447" i="1"/>
  <c r="X447" i="1" s="1"/>
  <c r="S448" i="1"/>
  <c r="U448" i="1" s="1"/>
  <c r="T448" i="1"/>
  <c r="S449" i="1"/>
  <c r="U449" i="1" s="1"/>
  <c r="T449" i="1"/>
  <c r="X449" i="1" s="1"/>
  <c r="S450" i="1"/>
  <c r="U450" i="1" s="1"/>
  <c r="T450" i="1"/>
  <c r="X450" i="1" s="1"/>
  <c r="S451" i="1"/>
  <c r="U451" i="1" s="1"/>
  <c r="T451" i="1"/>
  <c r="X451" i="1" s="1"/>
  <c r="S452" i="1"/>
  <c r="U452" i="1" s="1"/>
  <c r="T452" i="1"/>
  <c r="S453" i="1"/>
  <c r="U453" i="1" s="1"/>
  <c r="T453" i="1"/>
  <c r="X453" i="1" s="1"/>
  <c r="S454" i="1"/>
  <c r="U454" i="1" s="1"/>
  <c r="T454" i="1"/>
  <c r="X454" i="1" s="1"/>
  <c r="S455" i="1"/>
  <c r="U455" i="1" s="1"/>
  <c r="T455" i="1"/>
  <c r="X455" i="1" s="1"/>
  <c r="S456" i="1"/>
  <c r="U456" i="1" s="1"/>
  <c r="T456" i="1"/>
  <c r="S457" i="1"/>
  <c r="U457" i="1" s="1"/>
  <c r="T457" i="1"/>
  <c r="X457" i="1" s="1"/>
  <c r="S458" i="1"/>
  <c r="U458" i="1" s="1"/>
  <c r="T458" i="1"/>
  <c r="X458" i="1" s="1"/>
  <c r="S459" i="1"/>
  <c r="U459" i="1" s="1"/>
  <c r="T459" i="1"/>
  <c r="X459" i="1" s="1"/>
  <c r="S460" i="1"/>
  <c r="U460" i="1" s="1"/>
  <c r="T460" i="1"/>
  <c r="S461" i="1"/>
  <c r="U461" i="1" s="1"/>
  <c r="T461" i="1"/>
  <c r="X461" i="1" s="1"/>
  <c r="S462" i="1"/>
  <c r="U462" i="1" s="1"/>
  <c r="T462" i="1"/>
  <c r="X462" i="1" s="1"/>
  <c r="S463" i="1"/>
  <c r="U463" i="1" s="1"/>
  <c r="T463" i="1"/>
  <c r="X463" i="1" s="1"/>
  <c r="S464" i="1"/>
  <c r="U464" i="1" s="1"/>
  <c r="T464" i="1"/>
  <c r="S465" i="1"/>
  <c r="U465" i="1" s="1"/>
  <c r="T465" i="1"/>
  <c r="X465" i="1" s="1"/>
  <c r="S466" i="1"/>
  <c r="U466" i="1" s="1"/>
  <c r="T466" i="1"/>
  <c r="X466" i="1" s="1"/>
  <c r="S467" i="1"/>
  <c r="U467" i="1" s="1"/>
  <c r="T467" i="1"/>
  <c r="X467" i="1" s="1"/>
  <c r="S468" i="1"/>
  <c r="U468" i="1" s="1"/>
  <c r="T468" i="1"/>
  <c r="S469" i="1"/>
  <c r="U469" i="1" s="1"/>
  <c r="T469" i="1"/>
  <c r="X469" i="1" s="1"/>
  <c r="S470" i="1"/>
  <c r="U470" i="1" s="1"/>
  <c r="T470" i="1"/>
  <c r="X470" i="1" s="1"/>
  <c r="S471" i="1"/>
  <c r="U471" i="1" s="1"/>
  <c r="T471" i="1"/>
  <c r="X471" i="1" s="1"/>
  <c r="S472" i="1"/>
  <c r="U472" i="1" s="1"/>
  <c r="T472" i="1"/>
  <c r="S473" i="1"/>
  <c r="U473" i="1" s="1"/>
  <c r="T473" i="1"/>
  <c r="X473" i="1" s="1"/>
  <c r="S474" i="1"/>
  <c r="U474" i="1" s="1"/>
  <c r="T474" i="1"/>
  <c r="X474" i="1" s="1"/>
  <c r="S475" i="1"/>
  <c r="U475" i="1" s="1"/>
  <c r="T475" i="1"/>
  <c r="X475" i="1" s="1"/>
  <c r="S476" i="1"/>
  <c r="U476" i="1" s="1"/>
  <c r="T476" i="1"/>
  <c r="S477" i="1"/>
  <c r="U477" i="1" s="1"/>
  <c r="T477" i="1"/>
  <c r="X477" i="1" s="1"/>
  <c r="S478" i="1"/>
  <c r="U478" i="1" s="1"/>
  <c r="T478" i="1"/>
  <c r="X478" i="1" s="1"/>
  <c r="S479" i="1"/>
  <c r="U479" i="1" s="1"/>
  <c r="T479" i="1"/>
  <c r="X479" i="1" s="1"/>
  <c r="S480" i="1"/>
  <c r="U480" i="1" s="1"/>
  <c r="T480" i="1"/>
  <c r="S481" i="1"/>
  <c r="U481" i="1" s="1"/>
  <c r="T481" i="1"/>
  <c r="X481" i="1" s="1"/>
  <c r="S482" i="1"/>
  <c r="U482" i="1" s="1"/>
  <c r="T482" i="1"/>
  <c r="X482" i="1" s="1"/>
  <c r="S483" i="1"/>
  <c r="U483" i="1" s="1"/>
  <c r="T483" i="1"/>
  <c r="X483" i="1" s="1"/>
  <c r="S484" i="1"/>
  <c r="U484" i="1" s="1"/>
  <c r="T484" i="1"/>
  <c r="S485" i="1"/>
  <c r="U485" i="1" s="1"/>
  <c r="T485" i="1"/>
  <c r="X485" i="1" s="1"/>
  <c r="S486" i="1"/>
  <c r="U486" i="1" s="1"/>
  <c r="T486" i="1"/>
  <c r="X486" i="1" s="1"/>
  <c r="S487" i="1"/>
  <c r="U487" i="1" s="1"/>
  <c r="T487" i="1"/>
  <c r="X487" i="1" s="1"/>
  <c r="S488" i="1"/>
  <c r="U488" i="1" s="1"/>
  <c r="T488" i="1"/>
  <c r="S489" i="1"/>
  <c r="U489" i="1" s="1"/>
  <c r="T489" i="1"/>
  <c r="X489" i="1" s="1"/>
  <c r="S490" i="1"/>
  <c r="U490" i="1" s="1"/>
  <c r="T490" i="1"/>
  <c r="X490" i="1" s="1"/>
  <c r="S491" i="1"/>
  <c r="U491" i="1" s="1"/>
  <c r="T491" i="1"/>
  <c r="X491" i="1" s="1"/>
  <c r="S492" i="1"/>
  <c r="U492" i="1" s="1"/>
  <c r="T492" i="1"/>
  <c r="S493" i="1"/>
  <c r="U493" i="1" s="1"/>
  <c r="T493" i="1"/>
  <c r="X493" i="1" s="1"/>
  <c r="S494" i="1"/>
  <c r="U494" i="1" s="1"/>
  <c r="T494" i="1"/>
  <c r="X494" i="1" s="1"/>
  <c r="S495" i="1"/>
  <c r="U495" i="1" s="1"/>
  <c r="T495" i="1"/>
  <c r="X495" i="1" s="1"/>
  <c r="S496" i="1"/>
  <c r="U496" i="1" s="1"/>
  <c r="T496" i="1"/>
  <c r="S497" i="1"/>
  <c r="U497" i="1" s="1"/>
  <c r="T497" i="1"/>
  <c r="X497" i="1" s="1"/>
  <c r="S498" i="1"/>
  <c r="U498" i="1" s="1"/>
  <c r="T498" i="1"/>
  <c r="X498" i="1" s="1"/>
  <c r="S499" i="1"/>
  <c r="U499" i="1" s="1"/>
  <c r="T499" i="1"/>
  <c r="X499" i="1" s="1"/>
  <c r="S500" i="1"/>
  <c r="U500" i="1" s="1"/>
  <c r="T500" i="1"/>
  <c r="S501" i="1"/>
  <c r="U501" i="1" s="1"/>
  <c r="T501" i="1"/>
  <c r="X501" i="1" s="1"/>
  <c r="S502" i="1"/>
  <c r="U502" i="1" s="1"/>
  <c r="T502" i="1"/>
  <c r="X502" i="1" s="1"/>
  <c r="S503" i="1"/>
  <c r="U503" i="1" s="1"/>
  <c r="T503" i="1"/>
  <c r="X503" i="1" s="1"/>
  <c r="S504" i="1"/>
  <c r="U504" i="1" s="1"/>
  <c r="T504" i="1"/>
  <c r="S505" i="1"/>
  <c r="U505" i="1" s="1"/>
  <c r="T505" i="1"/>
  <c r="X505" i="1" s="1"/>
  <c r="S506" i="1"/>
  <c r="U506" i="1" s="1"/>
  <c r="T506" i="1"/>
  <c r="X506" i="1" s="1"/>
  <c r="S507" i="1"/>
  <c r="U507" i="1" s="1"/>
  <c r="T507" i="1"/>
  <c r="X507" i="1" s="1"/>
  <c r="S508" i="1"/>
  <c r="U508" i="1" s="1"/>
  <c r="T508" i="1"/>
  <c r="S509" i="1"/>
  <c r="U509" i="1" s="1"/>
  <c r="T509" i="1"/>
  <c r="X509" i="1" s="1"/>
  <c r="S510" i="1"/>
  <c r="U510" i="1" s="1"/>
  <c r="T510" i="1"/>
  <c r="X510" i="1" s="1"/>
  <c r="S511" i="1"/>
  <c r="U511" i="1" s="1"/>
  <c r="T511" i="1"/>
  <c r="X511" i="1" s="1"/>
  <c r="S512" i="1"/>
  <c r="U512" i="1" s="1"/>
  <c r="T512" i="1"/>
  <c r="S513" i="1"/>
  <c r="U513" i="1" s="1"/>
  <c r="T513" i="1"/>
  <c r="X513" i="1" s="1"/>
  <c r="S514" i="1"/>
  <c r="U514" i="1" s="1"/>
  <c r="T514" i="1"/>
  <c r="X514" i="1" s="1"/>
  <c r="S515" i="1"/>
  <c r="U515" i="1" s="1"/>
  <c r="T515" i="1"/>
  <c r="X515" i="1" s="1"/>
  <c r="S516" i="1"/>
  <c r="U516" i="1" s="1"/>
  <c r="T516" i="1"/>
  <c r="S517" i="1"/>
  <c r="U517" i="1" s="1"/>
  <c r="T517" i="1"/>
  <c r="X517" i="1" s="1"/>
  <c r="S518" i="1"/>
  <c r="U518" i="1" s="1"/>
  <c r="T518" i="1"/>
  <c r="X518" i="1" s="1"/>
  <c r="S519" i="1"/>
  <c r="U519" i="1" s="1"/>
  <c r="T519" i="1"/>
  <c r="X519" i="1" s="1"/>
  <c r="S520" i="1"/>
  <c r="U520" i="1" s="1"/>
  <c r="T520" i="1"/>
  <c r="S521" i="1"/>
  <c r="U521" i="1" s="1"/>
  <c r="T521" i="1"/>
  <c r="X521" i="1" s="1"/>
  <c r="S522" i="1"/>
  <c r="U522" i="1" s="1"/>
  <c r="T522" i="1"/>
  <c r="X522" i="1" s="1"/>
  <c r="S523" i="1"/>
  <c r="U523" i="1" s="1"/>
  <c r="T523" i="1"/>
  <c r="X523" i="1" s="1"/>
  <c r="S524" i="1"/>
  <c r="U524" i="1" s="1"/>
  <c r="T524" i="1"/>
  <c r="S525" i="1"/>
  <c r="U525" i="1" s="1"/>
  <c r="T525" i="1"/>
  <c r="X525" i="1" s="1"/>
  <c r="S526" i="1"/>
  <c r="U526" i="1" s="1"/>
  <c r="T526" i="1"/>
  <c r="X526" i="1" s="1"/>
  <c r="S527" i="1"/>
  <c r="U527" i="1" s="1"/>
  <c r="T527" i="1"/>
  <c r="X527" i="1" s="1"/>
  <c r="S528" i="1"/>
  <c r="U528" i="1" s="1"/>
  <c r="T528" i="1"/>
  <c r="S529" i="1"/>
  <c r="U529" i="1" s="1"/>
  <c r="T529" i="1"/>
  <c r="X529" i="1" s="1"/>
  <c r="S530" i="1"/>
  <c r="U530" i="1" s="1"/>
  <c r="T530" i="1"/>
  <c r="X530" i="1" s="1"/>
  <c r="S531" i="1"/>
  <c r="U531" i="1" s="1"/>
  <c r="T531" i="1"/>
  <c r="X531" i="1" s="1"/>
  <c r="S532" i="1"/>
  <c r="U532" i="1" s="1"/>
  <c r="T532" i="1"/>
  <c r="S533" i="1"/>
  <c r="U533" i="1" s="1"/>
  <c r="T533" i="1"/>
  <c r="X533" i="1" s="1"/>
  <c r="S534" i="1"/>
  <c r="U534" i="1" s="1"/>
  <c r="T534" i="1"/>
  <c r="X534" i="1" s="1"/>
  <c r="S535" i="1"/>
  <c r="U535" i="1" s="1"/>
  <c r="T535" i="1"/>
  <c r="X535" i="1" s="1"/>
  <c r="S536" i="1"/>
  <c r="U536" i="1" s="1"/>
  <c r="T536" i="1"/>
  <c r="S537" i="1"/>
  <c r="U537" i="1" s="1"/>
  <c r="T537" i="1"/>
  <c r="X537" i="1" s="1"/>
  <c r="S538" i="1"/>
  <c r="U538" i="1" s="1"/>
  <c r="T538" i="1"/>
  <c r="X538" i="1" s="1"/>
  <c r="S539" i="1"/>
  <c r="U539" i="1" s="1"/>
  <c r="T539" i="1"/>
  <c r="X539" i="1" s="1"/>
  <c r="S540" i="1"/>
  <c r="U540" i="1" s="1"/>
  <c r="T540" i="1"/>
  <c r="S541" i="1"/>
  <c r="U541" i="1" s="1"/>
  <c r="T541" i="1"/>
  <c r="X541" i="1" s="1"/>
  <c r="S542" i="1"/>
  <c r="U542" i="1" s="1"/>
  <c r="T542" i="1"/>
  <c r="X542" i="1" s="1"/>
  <c r="S543" i="1"/>
  <c r="U543" i="1" s="1"/>
  <c r="T543" i="1"/>
  <c r="X543" i="1" s="1"/>
  <c r="S544" i="1"/>
  <c r="U544" i="1" s="1"/>
  <c r="T544" i="1"/>
  <c r="S545" i="1"/>
  <c r="U545" i="1" s="1"/>
  <c r="T545" i="1"/>
  <c r="X545" i="1" s="1"/>
  <c r="S546" i="1"/>
  <c r="U546" i="1" s="1"/>
  <c r="T546" i="1"/>
  <c r="X546" i="1" s="1"/>
  <c r="S547" i="1"/>
  <c r="U547" i="1" s="1"/>
  <c r="T547" i="1"/>
  <c r="X547" i="1" s="1"/>
  <c r="S548" i="1"/>
  <c r="U548" i="1" s="1"/>
  <c r="T548" i="1"/>
  <c r="S549" i="1"/>
  <c r="U549" i="1" s="1"/>
  <c r="T549" i="1"/>
  <c r="X549" i="1" s="1"/>
  <c r="S550" i="1"/>
  <c r="U550" i="1" s="1"/>
  <c r="T550" i="1"/>
  <c r="X550" i="1" s="1"/>
  <c r="S551" i="1"/>
  <c r="U551" i="1" s="1"/>
  <c r="T551" i="1"/>
  <c r="X551" i="1" s="1"/>
  <c r="S552" i="1"/>
  <c r="U552" i="1" s="1"/>
  <c r="T552" i="1"/>
  <c r="S553" i="1"/>
  <c r="U553" i="1" s="1"/>
  <c r="T553" i="1"/>
  <c r="X553" i="1" s="1"/>
  <c r="S554" i="1"/>
  <c r="U554" i="1" s="1"/>
  <c r="T554" i="1"/>
  <c r="X554" i="1" s="1"/>
  <c r="S555" i="1"/>
  <c r="U555" i="1" s="1"/>
  <c r="T555" i="1"/>
  <c r="X555" i="1" s="1"/>
  <c r="S556" i="1"/>
  <c r="U556" i="1" s="1"/>
  <c r="T556" i="1"/>
  <c r="S557" i="1"/>
  <c r="U557" i="1" s="1"/>
  <c r="T557" i="1"/>
  <c r="X557" i="1" s="1"/>
  <c r="S558" i="1"/>
  <c r="U558" i="1" s="1"/>
  <c r="T558" i="1"/>
  <c r="X558" i="1" s="1"/>
  <c r="S559" i="1"/>
  <c r="U559" i="1" s="1"/>
  <c r="T559" i="1"/>
  <c r="X559" i="1" s="1"/>
  <c r="S560" i="1"/>
  <c r="U560" i="1" s="1"/>
  <c r="T560" i="1"/>
  <c r="S561" i="1"/>
  <c r="U561" i="1" s="1"/>
  <c r="T561" i="1"/>
  <c r="X561" i="1" s="1"/>
  <c r="S562" i="1"/>
  <c r="U562" i="1" s="1"/>
  <c r="T562" i="1"/>
  <c r="X562" i="1" s="1"/>
  <c r="S563" i="1"/>
  <c r="U563" i="1" s="1"/>
  <c r="T563" i="1"/>
  <c r="X563" i="1" s="1"/>
  <c r="S564" i="1"/>
  <c r="U564" i="1" s="1"/>
  <c r="T564" i="1"/>
  <c r="S565" i="1"/>
  <c r="U565" i="1" s="1"/>
  <c r="T565" i="1"/>
  <c r="X565" i="1" s="1"/>
  <c r="S566" i="1"/>
  <c r="U566" i="1" s="1"/>
  <c r="T566" i="1"/>
  <c r="X566" i="1" s="1"/>
  <c r="S567" i="1"/>
  <c r="U567" i="1" s="1"/>
  <c r="T567" i="1"/>
  <c r="X567" i="1" s="1"/>
  <c r="S568" i="1"/>
  <c r="U568" i="1" s="1"/>
  <c r="T568" i="1"/>
  <c r="S569" i="1"/>
  <c r="U569" i="1" s="1"/>
  <c r="T569" i="1"/>
  <c r="X569" i="1" s="1"/>
  <c r="S570" i="1"/>
  <c r="U570" i="1" s="1"/>
  <c r="T570" i="1"/>
  <c r="X570" i="1" s="1"/>
  <c r="S571" i="1"/>
  <c r="U571" i="1" s="1"/>
  <c r="T571" i="1"/>
  <c r="X571" i="1" s="1"/>
  <c r="S572" i="1"/>
  <c r="U572" i="1" s="1"/>
  <c r="T572" i="1"/>
  <c r="S573" i="1"/>
  <c r="U573" i="1" s="1"/>
  <c r="T573" i="1"/>
  <c r="X573" i="1" s="1"/>
  <c r="S574" i="1"/>
  <c r="U574" i="1" s="1"/>
  <c r="T574" i="1"/>
  <c r="X574" i="1" s="1"/>
  <c r="S575" i="1"/>
  <c r="U575" i="1" s="1"/>
  <c r="T575" i="1"/>
  <c r="X575" i="1" s="1"/>
  <c r="S576" i="1"/>
  <c r="U576" i="1" s="1"/>
  <c r="T576" i="1"/>
  <c r="S577" i="1"/>
  <c r="U577" i="1" s="1"/>
  <c r="T577" i="1"/>
  <c r="X577" i="1" s="1"/>
  <c r="S578" i="1"/>
  <c r="U578" i="1" s="1"/>
  <c r="T578" i="1"/>
  <c r="X578" i="1" s="1"/>
  <c r="S579" i="1"/>
  <c r="U579" i="1" s="1"/>
  <c r="T579" i="1"/>
  <c r="X579" i="1" s="1"/>
  <c r="S580" i="1"/>
  <c r="U580" i="1" s="1"/>
  <c r="T580" i="1"/>
  <c r="S581" i="1"/>
  <c r="U581" i="1" s="1"/>
  <c r="T581" i="1"/>
  <c r="X581" i="1" s="1"/>
  <c r="S582" i="1"/>
  <c r="U582" i="1" s="1"/>
  <c r="T582" i="1"/>
  <c r="X582" i="1" s="1"/>
  <c r="S583" i="1"/>
  <c r="U583" i="1" s="1"/>
  <c r="T583" i="1"/>
  <c r="X583" i="1" s="1"/>
  <c r="S584" i="1"/>
  <c r="U584" i="1" s="1"/>
  <c r="T584" i="1"/>
  <c r="S585" i="1"/>
  <c r="U585" i="1" s="1"/>
  <c r="T585" i="1"/>
  <c r="X585" i="1" s="1"/>
  <c r="S586" i="1"/>
  <c r="U586" i="1" s="1"/>
  <c r="T586" i="1"/>
  <c r="X586" i="1" s="1"/>
  <c r="S587" i="1"/>
  <c r="U587" i="1" s="1"/>
  <c r="T587" i="1"/>
  <c r="X587" i="1" s="1"/>
  <c r="S588" i="1"/>
  <c r="U588" i="1" s="1"/>
  <c r="T588" i="1"/>
  <c r="S589" i="1"/>
  <c r="U589" i="1" s="1"/>
  <c r="T589" i="1"/>
  <c r="X589" i="1" s="1"/>
  <c r="S590" i="1"/>
  <c r="U590" i="1" s="1"/>
  <c r="T590" i="1"/>
  <c r="X590" i="1" s="1"/>
  <c r="S591" i="1"/>
  <c r="U591" i="1" s="1"/>
  <c r="T591" i="1"/>
  <c r="X591" i="1" s="1"/>
  <c r="S592" i="1"/>
  <c r="U592" i="1" s="1"/>
  <c r="T592" i="1"/>
  <c r="S593" i="1"/>
  <c r="U593" i="1" s="1"/>
  <c r="T593" i="1"/>
  <c r="X593" i="1" s="1"/>
  <c r="S594" i="1"/>
  <c r="U594" i="1" s="1"/>
  <c r="T594" i="1"/>
  <c r="X594" i="1" s="1"/>
  <c r="S595" i="1"/>
  <c r="U595" i="1" s="1"/>
  <c r="T595" i="1"/>
  <c r="X595" i="1" s="1"/>
  <c r="S596" i="1"/>
  <c r="U596" i="1" s="1"/>
  <c r="T596" i="1"/>
  <c r="S597" i="1"/>
  <c r="U597" i="1" s="1"/>
  <c r="T597" i="1"/>
  <c r="X597" i="1" s="1"/>
  <c r="S598" i="1"/>
  <c r="U598" i="1" s="1"/>
  <c r="T598" i="1"/>
  <c r="X598" i="1" s="1"/>
  <c r="S599" i="1"/>
  <c r="U599" i="1" s="1"/>
  <c r="T599" i="1"/>
  <c r="X599" i="1" s="1"/>
  <c r="S600" i="1"/>
  <c r="U600" i="1" s="1"/>
  <c r="T600" i="1"/>
  <c r="S601" i="1"/>
  <c r="U601" i="1" s="1"/>
  <c r="T601" i="1"/>
  <c r="X601" i="1" s="1"/>
  <c r="S602" i="1"/>
  <c r="U602" i="1" s="1"/>
  <c r="T602" i="1"/>
  <c r="X602" i="1" s="1"/>
  <c r="S603" i="1"/>
  <c r="U603" i="1" s="1"/>
  <c r="T603" i="1"/>
  <c r="X603" i="1" s="1"/>
  <c r="S604" i="1"/>
  <c r="U604" i="1" s="1"/>
  <c r="T604" i="1"/>
  <c r="S605" i="1"/>
  <c r="U605" i="1" s="1"/>
  <c r="T605" i="1"/>
  <c r="X605" i="1" s="1"/>
  <c r="S606" i="1"/>
  <c r="U606" i="1" s="1"/>
  <c r="T606" i="1"/>
  <c r="X606" i="1" s="1"/>
  <c r="S607" i="1"/>
  <c r="U607" i="1" s="1"/>
  <c r="T607" i="1"/>
  <c r="X607" i="1" s="1"/>
  <c r="S608" i="1"/>
  <c r="U608" i="1" s="1"/>
  <c r="T608" i="1"/>
  <c r="S609" i="1"/>
  <c r="U609" i="1" s="1"/>
  <c r="T609" i="1"/>
  <c r="X609" i="1" s="1"/>
  <c r="S610" i="1"/>
  <c r="U610" i="1" s="1"/>
  <c r="T610" i="1"/>
  <c r="X610" i="1" s="1"/>
  <c r="S611" i="1"/>
  <c r="U611" i="1" s="1"/>
  <c r="T611" i="1"/>
  <c r="X611" i="1" s="1"/>
  <c r="S612" i="1"/>
  <c r="U612" i="1" s="1"/>
  <c r="T612" i="1"/>
  <c r="S613" i="1"/>
  <c r="U613" i="1" s="1"/>
  <c r="T613" i="1"/>
  <c r="X613" i="1" s="1"/>
  <c r="S614" i="1"/>
  <c r="U614" i="1" s="1"/>
  <c r="T614" i="1"/>
  <c r="X614" i="1" s="1"/>
  <c r="S615" i="1"/>
  <c r="U615" i="1" s="1"/>
  <c r="T615" i="1"/>
  <c r="X615" i="1" s="1"/>
  <c r="S616" i="1"/>
  <c r="U616" i="1" s="1"/>
  <c r="T616" i="1"/>
  <c r="S617" i="1"/>
  <c r="U617" i="1" s="1"/>
  <c r="T617" i="1"/>
  <c r="X617" i="1" s="1"/>
  <c r="S618" i="1"/>
  <c r="U618" i="1" s="1"/>
  <c r="T618" i="1"/>
  <c r="X618" i="1" s="1"/>
  <c r="S619" i="1"/>
  <c r="U619" i="1" s="1"/>
  <c r="T619" i="1"/>
  <c r="X619" i="1" s="1"/>
  <c r="S620" i="1"/>
  <c r="U620" i="1" s="1"/>
  <c r="T620" i="1"/>
  <c r="S621" i="1"/>
  <c r="U621" i="1" s="1"/>
  <c r="T621" i="1"/>
  <c r="X621" i="1" s="1"/>
  <c r="S622" i="1"/>
  <c r="U622" i="1" s="1"/>
  <c r="T622" i="1"/>
  <c r="X622" i="1" s="1"/>
  <c r="S623" i="1"/>
  <c r="U623" i="1" s="1"/>
  <c r="T623" i="1"/>
  <c r="X623" i="1" s="1"/>
  <c r="S624" i="1"/>
  <c r="U624" i="1" s="1"/>
  <c r="T624" i="1"/>
  <c r="S625" i="1"/>
  <c r="U625" i="1" s="1"/>
  <c r="T625" i="1"/>
  <c r="X625" i="1" s="1"/>
  <c r="S626" i="1"/>
  <c r="U626" i="1" s="1"/>
  <c r="T626" i="1"/>
  <c r="X626" i="1" s="1"/>
  <c r="S627" i="1"/>
  <c r="U627" i="1" s="1"/>
  <c r="T627" i="1"/>
  <c r="X627" i="1" s="1"/>
  <c r="S628" i="1"/>
  <c r="U628" i="1" s="1"/>
  <c r="T628" i="1"/>
  <c r="S629" i="1"/>
  <c r="U629" i="1" s="1"/>
  <c r="T629" i="1"/>
  <c r="X629" i="1" s="1"/>
  <c r="S630" i="1"/>
  <c r="U630" i="1" s="1"/>
  <c r="T630" i="1"/>
  <c r="X630" i="1" s="1"/>
  <c r="S631" i="1"/>
  <c r="U631" i="1" s="1"/>
  <c r="T631" i="1"/>
  <c r="X631" i="1" s="1"/>
  <c r="S632" i="1"/>
  <c r="U632" i="1" s="1"/>
  <c r="T632" i="1"/>
  <c r="S633" i="1"/>
  <c r="U633" i="1" s="1"/>
  <c r="T633" i="1"/>
  <c r="X633" i="1" s="1"/>
  <c r="S634" i="1"/>
  <c r="U634" i="1" s="1"/>
  <c r="T634" i="1"/>
  <c r="X634" i="1" s="1"/>
  <c r="S635" i="1"/>
  <c r="U635" i="1" s="1"/>
  <c r="T635" i="1"/>
  <c r="X635" i="1" s="1"/>
  <c r="S636" i="1"/>
  <c r="U636" i="1" s="1"/>
  <c r="T636" i="1"/>
  <c r="S637" i="1"/>
  <c r="U637" i="1" s="1"/>
  <c r="T637" i="1"/>
  <c r="X637" i="1" s="1"/>
  <c r="S638" i="1"/>
  <c r="U638" i="1" s="1"/>
  <c r="T638" i="1"/>
  <c r="X638" i="1" s="1"/>
  <c r="S639" i="1"/>
  <c r="U639" i="1" s="1"/>
  <c r="T639" i="1"/>
  <c r="X639" i="1" s="1"/>
  <c r="S640" i="1"/>
  <c r="U640" i="1" s="1"/>
  <c r="T640" i="1"/>
  <c r="S641" i="1"/>
  <c r="U641" i="1" s="1"/>
  <c r="T641" i="1"/>
  <c r="X641" i="1" s="1"/>
  <c r="S642" i="1"/>
  <c r="U642" i="1" s="1"/>
  <c r="T642" i="1"/>
  <c r="X642" i="1" s="1"/>
  <c r="S643" i="1"/>
  <c r="U643" i="1" s="1"/>
  <c r="T643" i="1"/>
  <c r="X643" i="1" s="1"/>
  <c r="S644" i="1"/>
  <c r="U644" i="1" s="1"/>
  <c r="T644" i="1"/>
  <c r="S645" i="1"/>
  <c r="U645" i="1" s="1"/>
  <c r="T645" i="1"/>
  <c r="X645" i="1" s="1"/>
  <c r="S646" i="1"/>
  <c r="U646" i="1" s="1"/>
  <c r="T646" i="1"/>
  <c r="X646" i="1" s="1"/>
  <c r="S647" i="1"/>
  <c r="U647" i="1" s="1"/>
  <c r="T647" i="1"/>
  <c r="X647" i="1" s="1"/>
  <c r="S648" i="1"/>
  <c r="U648" i="1" s="1"/>
  <c r="T648" i="1"/>
  <c r="S649" i="1"/>
  <c r="U649" i="1" s="1"/>
  <c r="T649" i="1"/>
  <c r="X649" i="1" s="1"/>
  <c r="S650" i="1"/>
  <c r="U650" i="1" s="1"/>
  <c r="T650" i="1"/>
  <c r="X650" i="1" s="1"/>
  <c r="S651" i="1"/>
  <c r="U651" i="1" s="1"/>
  <c r="T651" i="1"/>
  <c r="X651" i="1" s="1"/>
  <c r="S652" i="1"/>
  <c r="U652" i="1" s="1"/>
  <c r="T652" i="1"/>
  <c r="S653" i="1"/>
  <c r="U653" i="1" s="1"/>
  <c r="T653" i="1"/>
  <c r="X653" i="1" s="1"/>
  <c r="S654" i="1"/>
  <c r="U654" i="1" s="1"/>
  <c r="T654" i="1"/>
  <c r="X654" i="1" s="1"/>
  <c r="S655" i="1"/>
  <c r="U655" i="1" s="1"/>
  <c r="T655" i="1"/>
  <c r="X655" i="1" s="1"/>
  <c r="S656" i="1"/>
  <c r="U656" i="1" s="1"/>
  <c r="T656" i="1"/>
  <c r="S657" i="1"/>
  <c r="U657" i="1" s="1"/>
  <c r="T657" i="1"/>
  <c r="X657" i="1" s="1"/>
  <c r="S658" i="1"/>
  <c r="U658" i="1" s="1"/>
  <c r="T658" i="1"/>
  <c r="X658" i="1" s="1"/>
  <c r="S659" i="1"/>
  <c r="U659" i="1" s="1"/>
  <c r="T659" i="1"/>
  <c r="X659" i="1" s="1"/>
  <c r="S660" i="1"/>
  <c r="U660" i="1" s="1"/>
  <c r="T660" i="1"/>
  <c r="S661" i="1"/>
  <c r="U661" i="1" s="1"/>
  <c r="T661" i="1"/>
  <c r="X661" i="1" s="1"/>
  <c r="S662" i="1"/>
  <c r="U662" i="1" s="1"/>
  <c r="T662" i="1"/>
  <c r="X662" i="1" s="1"/>
  <c r="S663" i="1"/>
  <c r="U663" i="1" s="1"/>
  <c r="T663" i="1"/>
  <c r="X663" i="1" s="1"/>
  <c r="S664" i="1"/>
  <c r="U664" i="1" s="1"/>
  <c r="T664" i="1"/>
  <c r="S665" i="1"/>
  <c r="U665" i="1" s="1"/>
  <c r="T665" i="1"/>
  <c r="X665" i="1" s="1"/>
  <c r="S666" i="1"/>
  <c r="U666" i="1" s="1"/>
  <c r="T666" i="1"/>
  <c r="X666" i="1" s="1"/>
  <c r="S667" i="1"/>
  <c r="U667" i="1" s="1"/>
  <c r="T667" i="1"/>
  <c r="X667" i="1" s="1"/>
  <c r="S668" i="1"/>
  <c r="U668" i="1" s="1"/>
  <c r="T668" i="1"/>
  <c r="S669" i="1"/>
  <c r="U669" i="1" s="1"/>
  <c r="T669" i="1"/>
  <c r="X669" i="1" s="1"/>
  <c r="S670" i="1"/>
  <c r="U670" i="1" s="1"/>
  <c r="T670" i="1"/>
  <c r="X670" i="1" s="1"/>
  <c r="S671" i="1"/>
  <c r="U671" i="1" s="1"/>
  <c r="T671" i="1"/>
  <c r="X671" i="1" s="1"/>
  <c r="S672" i="1"/>
  <c r="U672" i="1" s="1"/>
  <c r="T672" i="1"/>
  <c r="S673" i="1"/>
  <c r="U673" i="1" s="1"/>
  <c r="T673" i="1"/>
  <c r="X673" i="1" s="1"/>
  <c r="S674" i="1"/>
  <c r="U674" i="1" s="1"/>
  <c r="T674" i="1"/>
  <c r="X674" i="1" s="1"/>
  <c r="S675" i="1"/>
  <c r="U675" i="1" s="1"/>
  <c r="T675" i="1"/>
  <c r="X675" i="1" s="1"/>
  <c r="S676" i="1"/>
  <c r="U676" i="1" s="1"/>
  <c r="T676" i="1"/>
  <c r="S677" i="1"/>
  <c r="U677" i="1" s="1"/>
  <c r="T677" i="1"/>
  <c r="X677" i="1" s="1"/>
  <c r="S678" i="1"/>
  <c r="U678" i="1" s="1"/>
  <c r="T678" i="1"/>
  <c r="X678" i="1" s="1"/>
  <c r="S679" i="1"/>
  <c r="U679" i="1" s="1"/>
  <c r="T679" i="1"/>
  <c r="X679" i="1" s="1"/>
  <c r="S680" i="1"/>
  <c r="U680" i="1" s="1"/>
  <c r="T680" i="1"/>
  <c r="S681" i="1"/>
  <c r="U681" i="1" s="1"/>
  <c r="T681" i="1"/>
  <c r="X681" i="1" s="1"/>
  <c r="S682" i="1"/>
  <c r="U682" i="1" s="1"/>
  <c r="T682" i="1"/>
  <c r="X682" i="1" s="1"/>
  <c r="S683" i="1"/>
  <c r="U683" i="1" s="1"/>
  <c r="T683" i="1"/>
  <c r="X683" i="1" s="1"/>
  <c r="S684" i="1"/>
  <c r="U684" i="1" s="1"/>
  <c r="T684" i="1"/>
  <c r="S685" i="1"/>
  <c r="U685" i="1" s="1"/>
  <c r="T685" i="1"/>
  <c r="X685" i="1" s="1"/>
  <c r="S686" i="1"/>
  <c r="U686" i="1" s="1"/>
  <c r="T686" i="1"/>
  <c r="X686" i="1" s="1"/>
  <c r="S687" i="1"/>
  <c r="U687" i="1" s="1"/>
  <c r="T687" i="1"/>
  <c r="X687" i="1" s="1"/>
  <c r="S688" i="1"/>
  <c r="U688" i="1" s="1"/>
  <c r="T688" i="1"/>
  <c r="S689" i="1"/>
  <c r="U689" i="1" s="1"/>
  <c r="T689" i="1"/>
  <c r="X689" i="1" s="1"/>
  <c r="S690" i="1"/>
  <c r="U690" i="1" s="1"/>
  <c r="T690" i="1"/>
  <c r="X690" i="1" s="1"/>
  <c r="S691" i="1"/>
  <c r="U691" i="1" s="1"/>
  <c r="T691" i="1"/>
  <c r="X691" i="1" s="1"/>
  <c r="S692" i="1"/>
  <c r="U692" i="1" s="1"/>
  <c r="T692" i="1"/>
  <c r="S693" i="1"/>
  <c r="U693" i="1" s="1"/>
  <c r="T693" i="1"/>
  <c r="X693" i="1" s="1"/>
  <c r="S694" i="1"/>
  <c r="U694" i="1" s="1"/>
  <c r="T694" i="1"/>
  <c r="X694" i="1" s="1"/>
  <c r="S695" i="1"/>
  <c r="U695" i="1" s="1"/>
  <c r="T695" i="1"/>
  <c r="X695" i="1" s="1"/>
  <c r="S696" i="1"/>
  <c r="U696" i="1" s="1"/>
  <c r="T696" i="1"/>
  <c r="S697" i="1"/>
  <c r="U697" i="1" s="1"/>
  <c r="T697" i="1"/>
  <c r="X697" i="1" s="1"/>
  <c r="S698" i="1"/>
  <c r="U698" i="1" s="1"/>
  <c r="T698" i="1"/>
  <c r="X698" i="1" s="1"/>
  <c r="S699" i="1"/>
  <c r="U699" i="1" s="1"/>
  <c r="T699" i="1"/>
  <c r="X699" i="1" s="1"/>
  <c r="S700" i="1"/>
  <c r="U700" i="1" s="1"/>
  <c r="T700" i="1"/>
  <c r="S701" i="1"/>
  <c r="U701" i="1" s="1"/>
  <c r="T701" i="1"/>
  <c r="X701" i="1" s="1"/>
  <c r="S702" i="1"/>
  <c r="U702" i="1" s="1"/>
  <c r="T702" i="1"/>
  <c r="X702" i="1" s="1"/>
  <c r="S703" i="1"/>
  <c r="U703" i="1" s="1"/>
  <c r="T703" i="1"/>
  <c r="X703" i="1" s="1"/>
  <c r="S704" i="1"/>
  <c r="U704" i="1" s="1"/>
  <c r="T704" i="1"/>
  <c r="S705" i="1"/>
  <c r="U705" i="1" s="1"/>
  <c r="T705" i="1"/>
  <c r="X705" i="1" s="1"/>
  <c r="S706" i="1"/>
  <c r="U706" i="1" s="1"/>
  <c r="T706" i="1"/>
  <c r="X706" i="1" s="1"/>
  <c r="S707" i="1"/>
  <c r="U707" i="1" s="1"/>
  <c r="T707" i="1"/>
  <c r="X707" i="1" s="1"/>
  <c r="S708" i="1"/>
  <c r="U708" i="1" s="1"/>
  <c r="T708" i="1"/>
  <c r="S709" i="1"/>
  <c r="U709" i="1" s="1"/>
  <c r="T709" i="1"/>
  <c r="X709" i="1" s="1"/>
  <c r="S710" i="1"/>
  <c r="U710" i="1" s="1"/>
  <c r="T710" i="1"/>
  <c r="X710" i="1" s="1"/>
  <c r="S711" i="1"/>
  <c r="U711" i="1" s="1"/>
  <c r="T711" i="1"/>
  <c r="X711" i="1" s="1"/>
  <c r="S712" i="1"/>
  <c r="U712" i="1" s="1"/>
  <c r="T712" i="1"/>
  <c r="S713" i="1"/>
  <c r="U713" i="1" s="1"/>
  <c r="T713" i="1"/>
  <c r="X713" i="1" s="1"/>
  <c r="S714" i="1"/>
  <c r="U714" i="1" s="1"/>
  <c r="T714" i="1"/>
  <c r="X714" i="1" s="1"/>
  <c r="S715" i="1"/>
  <c r="U715" i="1" s="1"/>
  <c r="T715" i="1"/>
  <c r="X715" i="1" s="1"/>
  <c r="S716" i="1"/>
  <c r="U716" i="1" s="1"/>
  <c r="T716" i="1"/>
  <c r="S717" i="1"/>
  <c r="U717" i="1" s="1"/>
  <c r="T717" i="1"/>
  <c r="X717" i="1" s="1"/>
  <c r="S718" i="1"/>
  <c r="U718" i="1" s="1"/>
  <c r="T718" i="1"/>
  <c r="X718" i="1" s="1"/>
  <c r="S719" i="1"/>
  <c r="U719" i="1" s="1"/>
  <c r="T719" i="1"/>
  <c r="X719" i="1" s="1"/>
  <c r="S720" i="1"/>
  <c r="U720" i="1" s="1"/>
  <c r="T720" i="1"/>
  <c r="S721" i="1"/>
  <c r="U721" i="1" s="1"/>
  <c r="T721" i="1"/>
  <c r="X721" i="1" s="1"/>
  <c r="S722" i="1"/>
  <c r="U722" i="1" s="1"/>
  <c r="T722" i="1"/>
  <c r="X722" i="1" s="1"/>
  <c r="S723" i="1"/>
  <c r="U723" i="1" s="1"/>
  <c r="T723" i="1"/>
  <c r="X723" i="1" s="1"/>
  <c r="S724" i="1"/>
  <c r="U724" i="1" s="1"/>
  <c r="T724" i="1"/>
  <c r="S725" i="1"/>
  <c r="U725" i="1" s="1"/>
  <c r="T725" i="1"/>
  <c r="X725" i="1" s="1"/>
  <c r="S726" i="1"/>
  <c r="U726" i="1" s="1"/>
  <c r="T726" i="1"/>
  <c r="X726" i="1" s="1"/>
  <c r="S727" i="1"/>
  <c r="U727" i="1" s="1"/>
  <c r="T727" i="1"/>
  <c r="X727" i="1" s="1"/>
  <c r="S728" i="1"/>
  <c r="U728" i="1" s="1"/>
  <c r="T728" i="1"/>
  <c r="S729" i="1"/>
  <c r="U729" i="1" s="1"/>
  <c r="T729" i="1"/>
  <c r="X729" i="1" s="1"/>
  <c r="S730" i="1"/>
  <c r="U730" i="1" s="1"/>
  <c r="T730" i="1"/>
  <c r="X730" i="1" s="1"/>
  <c r="S731" i="1"/>
  <c r="U731" i="1" s="1"/>
  <c r="T731" i="1"/>
  <c r="X731" i="1" s="1"/>
  <c r="S732" i="1"/>
  <c r="U732" i="1" s="1"/>
  <c r="T732" i="1"/>
  <c r="S733" i="1"/>
  <c r="U733" i="1" s="1"/>
  <c r="T733" i="1"/>
  <c r="X733" i="1" s="1"/>
  <c r="S734" i="1"/>
  <c r="U734" i="1" s="1"/>
  <c r="T734" i="1"/>
  <c r="X734" i="1" s="1"/>
  <c r="S735" i="1"/>
  <c r="U735" i="1" s="1"/>
  <c r="T735" i="1"/>
  <c r="X735" i="1" s="1"/>
  <c r="S736" i="1"/>
  <c r="U736" i="1" s="1"/>
  <c r="T736" i="1"/>
  <c r="S737" i="1"/>
  <c r="U737" i="1" s="1"/>
  <c r="T737" i="1"/>
  <c r="X737" i="1" s="1"/>
  <c r="S738" i="1"/>
  <c r="U738" i="1" s="1"/>
  <c r="T738" i="1"/>
  <c r="X738" i="1" s="1"/>
  <c r="S739" i="1"/>
  <c r="U739" i="1" s="1"/>
  <c r="T739" i="1"/>
  <c r="X739" i="1" s="1"/>
  <c r="S740" i="1"/>
  <c r="U740" i="1" s="1"/>
  <c r="T740" i="1"/>
  <c r="S741" i="1"/>
  <c r="U741" i="1" s="1"/>
  <c r="T741" i="1"/>
  <c r="X741" i="1" s="1"/>
  <c r="S742" i="1"/>
  <c r="U742" i="1" s="1"/>
  <c r="T742" i="1"/>
  <c r="X742" i="1" s="1"/>
  <c r="S743" i="1"/>
  <c r="U743" i="1" s="1"/>
  <c r="T743" i="1"/>
  <c r="X743" i="1" s="1"/>
  <c r="S744" i="1"/>
  <c r="U744" i="1" s="1"/>
  <c r="T744" i="1"/>
  <c r="S745" i="1"/>
  <c r="U745" i="1" s="1"/>
  <c r="T745" i="1"/>
  <c r="X745" i="1" s="1"/>
  <c r="S746" i="1"/>
  <c r="U746" i="1" s="1"/>
  <c r="T746" i="1"/>
  <c r="X746" i="1" s="1"/>
  <c r="S747" i="1"/>
  <c r="U747" i="1" s="1"/>
  <c r="T747" i="1"/>
  <c r="X747" i="1" s="1"/>
  <c r="S748" i="1"/>
  <c r="U748" i="1" s="1"/>
  <c r="T748" i="1"/>
  <c r="S749" i="1"/>
  <c r="U749" i="1" s="1"/>
  <c r="T749" i="1"/>
  <c r="X749" i="1" s="1"/>
  <c r="S750" i="1"/>
  <c r="U750" i="1" s="1"/>
  <c r="T750" i="1"/>
  <c r="X750" i="1" s="1"/>
  <c r="S751" i="1"/>
  <c r="U751" i="1" s="1"/>
  <c r="T751" i="1"/>
  <c r="X751" i="1" s="1"/>
  <c r="S752" i="1"/>
  <c r="U752" i="1" s="1"/>
  <c r="T752" i="1"/>
  <c r="S753" i="1"/>
  <c r="U753" i="1" s="1"/>
  <c r="T753" i="1"/>
  <c r="X753" i="1" s="1"/>
  <c r="S754" i="1"/>
  <c r="U754" i="1" s="1"/>
  <c r="T754" i="1"/>
  <c r="X754" i="1" s="1"/>
  <c r="S755" i="1"/>
  <c r="U755" i="1" s="1"/>
  <c r="T755" i="1"/>
  <c r="X755" i="1" s="1"/>
  <c r="S756" i="1"/>
  <c r="U756" i="1" s="1"/>
  <c r="T756" i="1"/>
  <c r="S757" i="1"/>
  <c r="U757" i="1" s="1"/>
  <c r="T757" i="1"/>
  <c r="X757" i="1" s="1"/>
  <c r="S758" i="1"/>
  <c r="U758" i="1" s="1"/>
  <c r="T758" i="1"/>
  <c r="X758" i="1" s="1"/>
  <c r="S759" i="1"/>
  <c r="U759" i="1" s="1"/>
  <c r="T759" i="1"/>
  <c r="X759" i="1" s="1"/>
  <c r="S760" i="1"/>
  <c r="U760" i="1" s="1"/>
  <c r="T760" i="1"/>
  <c r="S761" i="1"/>
  <c r="U761" i="1" s="1"/>
  <c r="T761" i="1"/>
  <c r="X761" i="1" s="1"/>
  <c r="S762" i="1"/>
  <c r="U762" i="1" s="1"/>
  <c r="T762" i="1"/>
  <c r="X762" i="1" s="1"/>
  <c r="S763" i="1"/>
  <c r="U763" i="1" s="1"/>
  <c r="T763" i="1"/>
  <c r="X763" i="1" s="1"/>
  <c r="S764" i="1"/>
  <c r="U764" i="1" s="1"/>
  <c r="T764" i="1"/>
  <c r="S765" i="1"/>
  <c r="U765" i="1" s="1"/>
  <c r="T765" i="1"/>
  <c r="X765" i="1" s="1"/>
  <c r="S766" i="1"/>
  <c r="U766" i="1" s="1"/>
  <c r="T766" i="1"/>
  <c r="X766" i="1" s="1"/>
  <c r="S767" i="1"/>
  <c r="U767" i="1" s="1"/>
  <c r="T767" i="1"/>
  <c r="X767" i="1" s="1"/>
  <c r="S768" i="1"/>
  <c r="U768" i="1" s="1"/>
  <c r="T768" i="1"/>
  <c r="S769" i="1"/>
  <c r="U769" i="1" s="1"/>
  <c r="T769" i="1"/>
  <c r="X769" i="1" s="1"/>
  <c r="S770" i="1"/>
  <c r="U770" i="1" s="1"/>
  <c r="T770" i="1"/>
  <c r="X770" i="1" s="1"/>
  <c r="S771" i="1"/>
  <c r="U771" i="1" s="1"/>
  <c r="T771" i="1"/>
  <c r="X771" i="1" s="1"/>
  <c r="S772" i="1"/>
  <c r="U772" i="1" s="1"/>
  <c r="T772" i="1"/>
  <c r="S773" i="1"/>
  <c r="U773" i="1" s="1"/>
  <c r="T773" i="1"/>
  <c r="X773" i="1" s="1"/>
  <c r="S774" i="1"/>
  <c r="U774" i="1" s="1"/>
  <c r="T774" i="1"/>
  <c r="X774" i="1" s="1"/>
  <c r="S775" i="1"/>
  <c r="U775" i="1" s="1"/>
  <c r="T775" i="1"/>
  <c r="X775" i="1" s="1"/>
  <c r="S776" i="1"/>
  <c r="U776" i="1" s="1"/>
  <c r="T776" i="1"/>
  <c r="S777" i="1"/>
  <c r="U777" i="1" s="1"/>
  <c r="T777" i="1"/>
  <c r="X777" i="1" s="1"/>
  <c r="S778" i="1"/>
  <c r="U778" i="1" s="1"/>
  <c r="T778" i="1"/>
  <c r="X778" i="1" s="1"/>
  <c r="S779" i="1"/>
  <c r="U779" i="1" s="1"/>
  <c r="T779" i="1"/>
  <c r="X779" i="1" s="1"/>
  <c r="S780" i="1"/>
  <c r="U780" i="1" s="1"/>
  <c r="T780" i="1"/>
  <c r="S781" i="1"/>
  <c r="U781" i="1" s="1"/>
  <c r="T781" i="1"/>
  <c r="X781" i="1" s="1"/>
  <c r="S782" i="1"/>
  <c r="U782" i="1" s="1"/>
  <c r="T782" i="1"/>
  <c r="X782" i="1" s="1"/>
  <c r="S783" i="1"/>
  <c r="U783" i="1" s="1"/>
  <c r="T783" i="1"/>
  <c r="X783" i="1" s="1"/>
  <c r="S784" i="1"/>
  <c r="U784" i="1" s="1"/>
  <c r="T784" i="1"/>
  <c r="S785" i="1"/>
  <c r="U785" i="1" s="1"/>
  <c r="T785" i="1"/>
  <c r="X785" i="1" s="1"/>
  <c r="S786" i="1"/>
  <c r="U786" i="1" s="1"/>
  <c r="T786" i="1"/>
  <c r="X786" i="1" s="1"/>
  <c r="S787" i="1"/>
  <c r="U787" i="1" s="1"/>
  <c r="T787" i="1"/>
  <c r="X787" i="1" s="1"/>
  <c r="S788" i="1"/>
  <c r="U788" i="1" s="1"/>
  <c r="T788" i="1"/>
  <c r="S789" i="1"/>
  <c r="U789" i="1" s="1"/>
  <c r="T789" i="1"/>
  <c r="X789" i="1" s="1"/>
  <c r="S790" i="1"/>
  <c r="U790" i="1" s="1"/>
  <c r="T790" i="1"/>
  <c r="X790" i="1" s="1"/>
  <c r="S791" i="1"/>
  <c r="U791" i="1" s="1"/>
  <c r="T791" i="1"/>
  <c r="X791" i="1" s="1"/>
  <c r="S792" i="1"/>
  <c r="U792" i="1" s="1"/>
  <c r="T792" i="1"/>
  <c r="S793" i="1"/>
  <c r="U793" i="1" s="1"/>
  <c r="T793" i="1"/>
  <c r="X793" i="1" s="1"/>
  <c r="S794" i="1"/>
  <c r="U794" i="1" s="1"/>
  <c r="T794" i="1"/>
  <c r="X794" i="1" s="1"/>
  <c r="S795" i="1"/>
  <c r="U795" i="1" s="1"/>
  <c r="T795" i="1"/>
  <c r="X795" i="1" s="1"/>
  <c r="S796" i="1"/>
  <c r="U796" i="1" s="1"/>
  <c r="T796" i="1"/>
  <c r="S797" i="1"/>
  <c r="U797" i="1" s="1"/>
  <c r="T797" i="1"/>
  <c r="X797" i="1" s="1"/>
  <c r="S798" i="1"/>
  <c r="U798" i="1" s="1"/>
  <c r="T798" i="1"/>
  <c r="X798" i="1" s="1"/>
  <c r="S799" i="1"/>
  <c r="U799" i="1" s="1"/>
  <c r="T799" i="1"/>
  <c r="X799" i="1" s="1"/>
  <c r="S800" i="1"/>
  <c r="U800" i="1" s="1"/>
  <c r="T800" i="1"/>
  <c r="S801" i="1"/>
  <c r="U801" i="1" s="1"/>
  <c r="T801" i="1"/>
  <c r="X801" i="1" s="1"/>
  <c r="S802" i="1"/>
  <c r="U802" i="1" s="1"/>
  <c r="T802" i="1"/>
  <c r="X802" i="1" s="1"/>
  <c r="S803" i="1"/>
  <c r="U803" i="1" s="1"/>
  <c r="T803" i="1"/>
  <c r="X803" i="1" s="1"/>
  <c r="S804" i="1"/>
  <c r="U804" i="1" s="1"/>
  <c r="T804" i="1"/>
  <c r="S805" i="1"/>
  <c r="U805" i="1" s="1"/>
  <c r="T805" i="1"/>
  <c r="X805" i="1" s="1"/>
  <c r="S806" i="1"/>
  <c r="U806" i="1" s="1"/>
  <c r="T806" i="1"/>
  <c r="X806" i="1" s="1"/>
  <c r="S807" i="1"/>
  <c r="U807" i="1" s="1"/>
  <c r="T807" i="1"/>
  <c r="X807" i="1" s="1"/>
  <c r="S808" i="1"/>
  <c r="U808" i="1" s="1"/>
  <c r="T808" i="1"/>
  <c r="S809" i="1"/>
  <c r="U809" i="1" s="1"/>
  <c r="T809" i="1"/>
  <c r="X809" i="1" s="1"/>
  <c r="S810" i="1"/>
  <c r="U810" i="1" s="1"/>
  <c r="T810" i="1"/>
  <c r="X810" i="1" s="1"/>
  <c r="S811" i="1"/>
  <c r="U811" i="1" s="1"/>
  <c r="T811" i="1"/>
  <c r="X811" i="1" s="1"/>
  <c r="S812" i="1"/>
  <c r="U812" i="1" s="1"/>
  <c r="T812" i="1"/>
  <c r="S813" i="1"/>
  <c r="U813" i="1" s="1"/>
  <c r="T813" i="1"/>
  <c r="X813" i="1" s="1"/>
  <c r="S814" i="1"/>
  <c r="U814" i="1" s="1"/>
  <c r="T814" i="1"/>
  <c r="X814" i="1" s="1"/>
  <c r="S815" i="1"/>
  <c r="U815" i="1" s="1"/>
  <c r="T815" i="1"/>
  <c r="X815" i="1" s="1"/>
  <c r="S816" i="1"/>
  <c r="U816" i="1" s="1"/>
  <c r="T816" i="1"/>
  <c r="S817" i="1"/>
  <c r="U817" i="1" s="1"/>
  <c r="T817" i="1"/>
  <c r="X817" i="1" s="1"/>
  <c r="S818" i="1"/>
  <c r="U818" i="1" s="1"/>
  <c r="T818" i="1"/>
  <c r="X818" i="1" s="1"/>
  <c r="S819" i="1"/>
  <c r="U819" i="1" s="1"/>
  <c r="T819" i="1"/>
  <c r="X819" i="1" s="1"/>
  <c r="S820" i="1"/>
  <c r="U820" i="1" s="1"/>
  <c r="T820" i="1"/>
  <c r="S821" i="1"/>
  <c r="U821" i="1" s="1"/>
  <c r="T821" i="1"/>
  <c r="X821" i="1" s="1"/>
  <c r="S822" i="1"/>
  <c r="U822" i="1" s="1"/>
  <c r="T822" i="1"/>
  <c r="X822" i="1" s="1"/>
  <c r="S823" i="1"/>
  <c r="U823" i="1" s="1"/>
  <c r="T823" i="1"/>
  <c r="X823" i="1" s="1"/>
  <c r="S824" i="1"/>
  <c r="U824" i="1" s="1"/>
  <c r="T824" i="1"/>
  <c r="S825" i="1"/>
  <c r="U825" i="1" s="1"/>
  <c r="T825" i="1"/>
  <c r="X825" i="1" s="1"/>
  <c r="S826" i="1"/>
  <c r="U826" i="1" s="1"/>
  <c r="T826" i="1"/>
  <c r="X826" i="1" s="1"/>
  <c r="S827" i="1"/>
  <c r="U827" i="1" s="1"/>
  <c r="T827" i="1"/>
  <c r="X827" i="1" s="1"/>
  <c r="S828" i="1"/>
  <c r="U828" i="1" s="1"/>
  <c r="T828" i="1"/>
  <c r="S829" i="1"/>
  <c r="U829" i="1" s="1"/>
  <c r="T829" i="1"/>
  <c r="X829" i="1" s="1"/>
  <c r="S830" i="1"/>
  <c r="U830" i="1" s="1"/>
  <c r="T830" i="1"/>
  <c r="X830" i="1" s="1"/>
  <c r="S831" i="1"/>
  <c r="U831" i="1" s="1"/>
  <c r="T831" i="1"/>
  <c r="X831" i="1" s="1"/>
  <c r="S832" i="1"/>
  <c r="U832" i="1" s="1"/>
  <c r="T832" i="1"/>
  <c r="S833" i="1"/>
  <c r="U833" i="1" s="1"/>
  <c r="T833" i="1"/>
  <c r="X833" i="1" s="1"/>
  <c r="S834" i="1"/>
  <c r="U834" i="1" s="1"/>
  <c r="T834" i="1"/>
  <c r="X834" i="1" s="1"/>
  <c r="S835" i="1"/>
  <c r="U835" i="1" s="1"/>
  <c r="T835" i="1"/>
  <c r="X835" i="1" s="1"/>
  <c r="S836" i="1"/>
  <c r="U836" i="1" s="1"/>
  <c r="T836" i="1"/>
  <c r="S837" i="1"/>
  <c r="U837" i="1" s="1"/>
  <c r="T837" i="1"/>
  <c r="X837" i="1" s="1"/>
  <c r="S838" i="1"/>
  <c r="U838" i="1" s="1"/>
  <c r="T838" i="1"/>
  <c r="X838" i="1" s="1"/>
  <c r="S839" i="1"/>
  <c r="U839" i="1" s="1"/>
  <c r="T839" i="1"/>
  <c r="X839" i="1" s="1"/>
  <c r="S840" i="1"/>
  <c r="U840" i="1" s="1"/>
  <c r="T840" i="1"/>
  <c r="S841" i="1"/>
  <c r="U841" i="1" s="1"/>
  <c r="T841" i="1"/>
  <c r="X841" i="1" s="1"/>
  <c r="S842" i="1"/>
  <c r="U842" i="1" s="1"/>
  <c r="T842" i="1"/>
  <c r="X842" i="1" s="1"/>
  <c r="S843" i="1"/>
  <c r="U843" i="1" s="1"/>
  <c r="T843" i="1"/>
  <c r="X843" i="1" s="1"/>
  <c r="S844" i="1"/>
  <c r="U844" i="1" s="1"/>
  <c r="T844" i="1"/>
  <c r="S845" i="1"/>
  <c r="U845" i="1" s="1"/>
  <c r="T845" i="1"/>
  <c r="X845" i="1" s="1"/>
  <c r="S846" i="1"/>
  <c r="U846" i="1" s="1"/>
  <c r="T846" i="1"/>
  <c r="X846" i="1" s="1"/>
  <c r="S847" i="1"/>
  <c r="U847" i="1" s="1"/>
  <c r="T847" i="1"/>
  <c r="X847" i="1" s="1"/>
  <c r="S848" i="1"/>
  <c r="U848" i="1" s="1"/>
  <c r="T848" i="1"/>
  <c r="S849" i="1"/>
  <c r="U849" i="1" s="1"/>
  <c r="T849" i="1"/>
  <c r="X849" i="1" s="1"/>
  <c r="S850" i="1"/>
  <c r="U850" i="1" s="1"/>
  <c r="T850" i="1"/>
  <c r="X850" i="1" s="1"/>
  <c r="S851" i="1"/>
  <c r="U851" i="1" s="1"/>
  <c r="T851" i="1"/>
  <c r="X851" i="1" s="1"/>
  <c r="S852" i="1"/>
  <c r="U852" i="1" s="1"/>
  <c r="T852" i="1"/>
  <c r="S853" i="1"/>
  <c r="U853" i="1" s="1"/>
  <c r="T853" i="1"/>
  <c r="X853" i="1" s="1"/>
  <c r="S854" i="1"/>
  <c r="U854" i="1" s="1"/>
  <c r="T854" i="1"/>
  <c r="X854" i="1" s="1"/>
  <c r="S855" i="1"/>
  <c r="U855" i="1" s="1"/>
  <c r="T855" i="1"/>
  <c r="X855" i="1" s="1"/>
  <c r="S856" i="1"/>
  <c r="U856" i="1" s="1"/>
  <c r="T856" i="1"/>
  <c r="S857" i="1"/>
  <c r="U857" i="1" s="1"/>
  <c r="T857" i="1"/>
  <c r="X857" i="1" s="1"/>
  <c r="S858" i="1"/>
  <c r="U858" i="1" s="1"/>
  <c r="T858" i="1"/>
  <c r="X858" i="1" s="1"/>
  <c r="S859" i="1"/>
  <c r="U859" i="1" s="1"/>
  <c r="T859" i="1"/>
  <c r="X859" i="1" s="1"/>
  <c r="S860" i="1"/>
  <c r="U860" i="1" s="1"/>
  <c r="T860" i="1"/>
  <c r="S861" i="1"/>
  <c r="U861" i="1" s="1"/>
  <c r="T861" i="1"/>
  <c r="X861" i="1" s="1"/>
  <c r="S862" i="1"/>
  <c r="U862" i="1" s="1"/>
  <c r="T862" i="1"/>
  <c r="X862" i="1" s="1"/>
  <c r="S863" i="1"/>
  <c r="U863" i="1" s="1"/>
  <c r="T863" i="1"/>
  <c r="X863" i="1" s="1"/>
  <c r="S864" i="1"/>
  <c r="U864" i="1" s="1"/>
  <c r="T864" i="1"/>
  <c r="S865" i="1"/>
  <c r="U865" i="1" s="1"/>
  <c r="T865" i="1"/>
  <c r="X865" i="1" s="1"/>
  <c r="S866" i="1"/>
  <c r="U866" i="1" s="1"/>
  <c r="T866" i="1"/>
  <c r="X866" i="1" s="1"/>
  <c r="S867" i="1"/>
  <c r="U867" i="1" s="1"/>
  <c r="T867" i="1"/>
  <c r="X867" i="1" s="1"/>
  <c r="S868" i="1"/>
  <c r="U868" i="1" s="1"/>
  <c r="T868" i="1"/>
  <c r="S869" i="1"/>
  <c r="U869" i="1" s="1"/>
  <c r="T869" i="1"/>
  <c r="X869" i="1" s="1"/>
  <c r="S870" i="1"/>
  <c r="U870" i="1" s="1"/>
  <c r="T870" i="1"/>
  <c r="X870" i="1" s="1"/>
  <c r="S871" i="1"/>
  <c r="U871" i="1" s="1"/>
  <c r="T871" i="1"/>
  <c r="X871" i="1" s="1"/>
  <c r="S872" i="1"/>
  <c r="U872" i="1" s="1"/>
  <c r="T872" i="1"/>
  <c r="S873" i="1"/>
  <c r="U873" i="1" s="1"/>
  <c r="T873" i="1"/>
  <c r="X873" i="1" s="1"/>
  <c r="S874" i="1"/>
  <c r="U874" i="1" s="1"/>
  <c r="T874" i="1"/>
  <c r="X874" i="1" s="1"/>
  <c r="S875" i="1"/>
  <c r="U875" i="1" s="1"/>
  <c r="T875" i="1"/>
  <c r="X875" i="1" s="1"/>
  <c r="S876" i="1"/>
  <c r="U876" i="1" s="1"/>
  <c r="T876" i="1"/>
  <c r="S877" i="1"/>
  <c r="U877" i="1" s="1"/>
  <c r="T877" i="1"/>
  <c r="X877" i="1" s="1"/>
  <c r="S878" i="1"/>
  <c r="U878" i="1" s="1"/>
  <c r="T878" i="1"/>
  <c r="X878" i="1" s="1"/>
  <c r="S879" i="1"/>
  <c r="U879" i="1" s="1"/>
  <c r="T879" i="1"/>
  <c r="X879" i="1" s="1"/>
  <c r="S880" i="1"/>
  <c r="U880" i="1" s="1"/>
  <c r="T880" i="1"/>
  <c r="S881" i="1"/>
  <c r="U881" i="1" s="1"/>
  <c r="T881" i="1"/>
  <c r="X881" i="1" s="1"/>
  <c r="S882" i="1"/>
  <c r="U882" i="1" s="1"/>
  <c r="T882" i="1"/>
  <c r="X882" i="1" s="1"/>
  <c r="S883" i="1"/>
  <c r="U883" i="1" s="1"/>
  <c r="T883" i="1"/>
  <c r="X883" i="1" s="1"/>
  <c r="S884" i="1"/>
  <c r="U884" i="1" s="1"/>
  <c r="T884" i="1"/>
  <c r="S885" i="1"/>
  <c r="U885" i="1" s="1"/>
  <c r="T885" i="1"/>
  <c r="X885" i="1" s="1"/>
  <c r="S886" i="1"/>
  <c r="U886" i="1" s="1"/>
  <c r="T886" i="1"/>
  <c r="X886" i="1" s="1"/>
  <c r="S887" i="1"/>
  <c r="U887" i="1" s="1"/>
  <c r="T887" i="1"/>
  <c r="X887" i="1" s="1"/>
  <c r="S888" i="1"/>
  <c r="U888" i="1" s="1"/>
  <c r="T888" i="1"/>
  <c r="S889" i="1"/>
  <c r="U889" i="1" s="1"/>
  <c r="T889" i="1"/>
  <c r="X889" i="1" s="1"/>
  <c r="S890" i="1"/>
  <c r="U890" i="1" s="1"/>
  <c r="T890" i="1"/>
  <c r="X890" i="1" s="1"/>
  <c r="S891" i="1"/>
  <c r="U891" i="1" s="1"/>
  <c r="T891" i="1"/>
  <c r="X891" i="1" s="1"/>
  <c r="S892" i="1"/>
  <c r="U892" i="1" s="1"/>
  <c r="T892" i="1"/>
  <c r="S893" i="1"/>
  <c r="U893" i="1" s="1"/>
  <c r="T893" i="1"/>
  <c r="X893" i="1" s="1"/>
  <c r="S894" i="1"/>
  <c r="U894" i="1" s="1"/>
  <c r="T894" i="1"/>
  <c r="X894" i="1" s="1"/>
  <c r="S895" i="1"/>
  <c r="U895" i="1" s="1"/>
  <c r="T895" i="1"/>
  <c r="X895" i="1" s="1"/>
  <c r="S896" i="1"/>
  <c r="U896" i="1" s="1"/>
  <c r="T896" i="1"/>
  <c r="S897" i="1"/>
  <c r="U897" i="1" s="1"/>
  <c r="T897" i="1"/>
  <c r="X897" i="1" s="1"/>
  <c r="S898" i="1"/>
  <c r="U898" i="1" s="1"/>
  <c r="T898" i="1"/>
  <c r="X898" i="1" s="1"/>
  <c r="S899" i="1"/>
  <c r="U899" i="1" s="1"/>
  <c r="T899" i="1"/>
  <c r="X899" i="1" s="1"/>
  <c r="S900" i="1"/>
  <c r="U900" i="1" s="1"/>
  <c r="T900" i="1"/>
  <c r="S901" i="1"/>
  <c r="U901" i="1" s="1"/>
  <c r="T901" i="1"/>
  <c r="X901" i="1" s="1"/>
  <c r="S902" i="1"/>
  <c r="U902" i="1" s="1"/>
  <c r="T902" i="1"/>
  <c r="X902" i="1" s="1"/>
  <c r="S903" i="1"/>
  <c r="U903" i="1" s="1"/>
  <c r="T903" i="1"/>
  <c r="X903" i="1" s="1"/>
  <c r="S904" i="1"/>
  <c r="U904" i="1" s="1"/>
  <c r="T904" i="1"/>
  <c r="S905" i="1"/>
  <c r="U905" i="1" s="1"/>
  <c r="T905" i="1"/>
  <c r="X905" i="1" s="1"/>
  <c r="S906" i="1"/>
  <c r="U906" i="1" s="1"/>
  <c r="T906" i="1"/>
  <c r="X906" i="1" s="1"/>
  <c r="S907" i="1"/>
  <c r="U907" i="1" s="1"/>
  <c r="T907" i="1"/>
  <c r="X907" i="1" s="1"/>
  <c r="S908" i="1"/>
  <c r="U908" i="1" s="1"/>
  <c r="T908" i="1"/>
  <c r="S909" i="1"/>
  <c r="U909" i="1" s="1"/>
  <c r="T909" i="1"/>
  <c r="X909" i="1" s="1"/>
  <c r="S910" i="1"/>
  <c r="U910" i="1" s="1"/>
  <c r="T910" i="1"/>
  <c r="X910" i="1" s="1"/>
  <c r="S911" i="1"/>
  <c r="U911" i="1" s="1"/>
  <c r="T911" i="1"/>
  <c r="X911" i="1" s="1"/>
  <c r="S912" i="1"/>
  <c r="U912" i="1" s="1"/>
  <c r="T912" i="1"/>
  <c r="S913" i="1"/>
  <c r="U913" i="1" s="1"/>
  <c r="T913" i="1"/>
  <c r="X913" i="1" s="1"/>
  <c r="S914" i="1"/>
  <c r="U914" i="1" s="1"/>
  <c r="T914" i="1"/>
  <c r="X914" i="1" s="1"/>
  <c r="S915" i="1"/>
  <c r="U915" i="1" s="1"/>
  <c r="T915" i="1"/>
  <c r="X915" i="1" s="1"/>
  <c r="S916" i="1"/>
  <c r="U916" i="1" s="1"/>
  <c r="T916" i="1"/>
  <c r="S917" i="1"/>
  <c r="U917" i="1" s="1"/>
  <c r="T917" i="1"/>
  <c r="X917" i="1" s="1"/>
  <c r="S918" i="1"/>
  <c r="U918" i="1" s="1"/>
  <c r="T918" i="1"/>
  <c r="X918" i="1" s="1"/>
  <c r="S919" i="1"/>
  <c r="U919" i="1" s="1"/>
  <c r="T919" i="1"/>
  <c r="X919" i="1" s="1"/>
  <c r="S920" i="1"/>
  <c r="U920" i="1" s="1"/>
  <c r="T920" i="1"/>
  <c r="S921" i="1"/>
  <c r="U921" i="1" s="1"/>
  <c r="T921" i="1"/>
  <c r="X921" i="1" s="1"/>
  <c r="S922" i="1"/>
  <c r="U922" i="1" s="1"/>
  <c r="T922" i="1"/>
  <c r="X922" i="1" s="1"/>
  <c r="S923" i="1"/>
  <c r="U923" i="1" s="1"/>
  <c r="T923" i="1"/>
  <c r="X923" i="1" s="1"/>
  <c r="S924" i="1"/>
  <c r="U924" i="1" s="1"/>
  <c r="T924" i="1"/>
  <c r="S925" i="1"/>
  <c r="U925" i="1" s="1"/>
  <c r="T925" i="1"/>
  <c r="X925" i="1" s="1"/>
  <c r="S926" i="1"/>
  <c r="U926" i="1" s="1"/>
  <c r="T926" i="1"/>
  <c r="X926" i="1" s="1"/>
  <c r="S927" i="1"/>
  <c r="U927" i="1" s="1"/>
  <c r="T927" i="1"/>
  <c r="X927" i="1" s="1"/>
  <c r="S928" i="1"/>
  <c r="U928" i="1" s="1"/>
  <c r="T928" i="1"/>
  <c r="S929" i="1"/>
  <c r="U929" i="1" s="1"/>
  <c r="T929" i="1"/>
  <c r="X929" i="1" s="1"/>
  <c r="S930" i="1"/>
  <c r="U930" i="1" s="1"/>
  <c r="T930" i="1"/>
  <c r="X930" i="1" s="1"/>
  <c r="S931" i="1"/>
  <c r="U931" i="1" s="1"/>
  <c r="T931" i="1"/>
  <c r="X931" i="1" s="1"/>
  <c r="S932" i="1"/>
  <c r="U932" i="1" s="1"/>
  <c r="T932" i="1"/>
  <c r="S933" i="1"/>
  <c r="U933" i="1" s="1"/>
  <c r="T933" i="1"/>
  <c r="X933" i="1" s="1"/>
  <c r="S934" i="1"/>
  <c r="U934" i="1" s="1"/>
  <c r="T934" i="1"/>
  <c r="X934" i="1" s="1"/>
  <c r="S935" i="1"/>
  <c r="U935" i="1" s="1"/>
  <c r="T935" i="1"/>
  <c r="X935" i="1" s="1"/>
  <c r="S936" i="1"/>
  <c r="U936" i="1" s="1"/>
  <c r="T936" i="1"/>
  <c r="S937" i="1"/>
  <c r="U937" i="1" s="1"/>
  <c r="T937" i="1"/>
  <c r="X937" i="1" s="1"/>
  <c r="S938" i="1"/>
  <c r="U938" i="1" s="1"/>
  <c r="T938" i="1"/>
  <c r="X938" i="1" s="1"/>
  <c r="S939" i="1"/>
  <c r="U939" i="1" s="1"/>
  <c r="T939" i="1"/>
  <c r="X939" i="1" s="1"/>
  <c r="S940" i="1"/>
  <c r="U940" i="1" s="1"/>
  <c r="T940" i="1"/>
  <c r="S941" i="1"/>
  <c r="U941" i="1" s="1"/>
  <c r="T941" i="1"/>
  <c r="X941" i="1" s="1"/>
  <c r="S942" i="1"/>
  <c r="U942" i="1" s="1"/>
  <c r="T942" i="1"/>
  <c r="X942" i="1" s="1"/>
  <c r="S943" i="1"/>
  <c r="U943" i="1" s="1"/>
  <c r="T943" i="1"/>
  <c r="X943" i="1" s="1"/>
  <c r="S944" i="1"/>
  <c r="U944" i="1" s="1"/>
  <c r="T944" i="1"/>
  <c r="S945" i="1"/>
  <c r="U945" i="1" s="1"/>
  <c r="T945" i="1"/>
  <c r="X945" i="1" s="1"/>
  <c r="S946" i="1"/>
  <c r="U946" i="1" s="1"/>
  <c r="T946" i="1"/>
  <c r="X946" i="1" s="1"/>
  <c r="S947" i="1"/>
  <c r="U947" i="1" s="1"/>
  <c r="T947" i="1"/>
  <c r="X947" i="1" s="1"/>
  <c r="S948" i="1"/>
  <c r="U948" i="1" s="1"/>
  <c r="T948" i="1"/>
  <c r="S949" i="1"/>
  <c r="U949" i="1" s="1"/>
  <c r="T949" i="1"/>
  <c r="X949" i="1" s="1"/>
  <c r="S950" i="1"/>
  <c r="U950" i="1" s="1"/>
  <c r="T950" i="1"/>
  <c r="X950" i="1" s="1"/>
  <c r="S951" i="1"/>
  <c r="U951" i="1" s="1"/>
  <c r="T951" i="1"/>
  <c r="X951" i="1" s="1"/>
  <c r="S952" i="1"/>
  <c r="U952" i="1" s="1"/>
  <c r="T952" i="1"/>
  <c r="S953" i="1"/>
  <c r="U953" i="1" s="1"/>
  <c r="T953" i="1"/>
  <c r="X953" i="1" s="1"/>
  <c r="S954" i="1"/>
  <c r="U954" i="1" s="1"/>
  <c r="T954" i="1"/>
  <c r="X954" i="1" s="1"/>
  <c r="S955" i="1"/>
  <c r="U955" i="1" s="1"/>
  <c r="T955" i="1"/>
  <c r="X955" i="1" s="1"/>
  <c r="S956" i="1"/>
  <c r="U956" i="1" s="1"/>
  <c r="T956" i="1"/>
  <c r="S957" i="1"/>
  <c r="U957" i="1" s="1"/>
  <c r="T957" i="1"/>
  <c r="X957" i="1" s="1"/>
  <c r="S958" i="1"/>
  <c r="U958" i="1" s="1"/>
  <c r="T958" i="1"/>
  <c r="X958" i="1" s="1"/>
  <c r="S959" i="1"/>
  <c r="U959" i="1" s="1"/>
  <c r="T959" i="1"/>
  <c r="X959" i="1" s="1"/>
  <c r="S960" i="1"/>
  <c r="U960" i="1" s="1"/>
  <c r="T960" i="1"/>
  <c r="S961" i="1"/>
  <c r="U961" i="1" s="1"/>
  <c r="T961" i="1"/>
  <c r="X961" i="1" s="1"/>
  <c r="S962" i="1"/>
  <c r="U962" i="1" s="1"/>
  <c r="T962" i="1"/>
  <c r="X962" i="1" s="1"/>
  <c r="S963" i="1"/>
  <c r="U963" i="1" s="1"/>
  <c r="T963" i="1"/>
  <c r="X963" i="1" s="1"/>
  <c r="S964" i="1"/>
  <c r="U964" i="1" s="1"/>
  <c r="T964" i="1"/>
  <c r="S965" i="1"/>
  <c r="U965" i="1" s="1"/>
  <c r="T965" i="1"/>
  <c r="X965" i="1" s="1"/>
  <c r="S966" i="1"/>
  <c r="U966" i="1" s="1"/>
  <c r="T966" i="1"/>
  <c r="X966" i="1" s="1"/>
  <c r="S967" i="1"/>
  <c r="U967" i="1" s="1"/>
  <c r="T967" i="1"/>
  <c r="X967" i="1" s="1"/>
  <c r="S968" i="1"/>
  <c r="U968" i="1" s="1"/>
  <c r="T968" i="1"/>
  <c r="S969" i="1"/>
  <c r="U969" i="1" s="1"/>
  <c r="T969" i="1"/>
  <c r="X969" i="1" s="1"/>
  <c r="S970" i="1"/>
  <c r="U970" i="1" s="1"/>
  <c r="T970" i="1"/>
  <c r="X970" i="1" s="1"/>
  <c r="S971" i="1"/>
  <c r="U971" i="1" s="1"/>
  <c r="T971" i="1"/>
  <c r="X971" i="1" s="1"/>
  <c r="S972" i="1"/>
  <c r="U972" i="1" s="1"/>
  <c r="T972" i="1"/>
  <c r="S973" i="1"/>
  <c r="U973" i="1" s="1"/>
  <c r="T973" i="1"/>
  <c r="X973" i="1" s="1"/>
  <c r="S974" i="1"/>
  <c r="U974" i="1" s="1"/>
  <c r="T974" i="1"/>
  <c r="X974" i="1" s="1"/>
  <c r="S975" i="1"/>
  <c r="U975" i="1" s="1"/>
  <c r="T975" i="1"/>
  <c r="X975" i="1" s="1"/>
  <c r="S976" i="1"/>
  <c r="U976" i="1" s="1"/>
  <c r="T976" i="1"/>
  <c r="S977" i="1"/>
  <c r="U977" i="1" s="1"/>
  <c r="T977" i="1"/>
  <c r="X977" i="1" s="1"/>
  <c r="S978" i="1"/>
  <c r="U978" i="1" s="1"/>
  <c r="T978" i="1"/>
  <c r="X978" i="1" s="1"/>
  <c r="S979" i="1"/>
  <c r="U979" i="1" s="1"/>
  <c r="T979" i="1"/>
  <c r="X979" i="1" s="1"/>
  <c r="S980" i="1"/>
  <c r="U980" i="1" s="1"/>
  <c r="T980" i="1"/>
  <c r="S981" i="1"/>
  <c r="U981" i="1" s="1"/>
  <c r="T981" i="1"/>
  <c r="X981" i="1" s="1"/>
  <c r="S982" i="1"/>
  <c r="U982" i="1" s="1"/>
  <c r="T982" i="1"/>
  <c r="X982" i="1" s="1"/>
  <c r="S983" i="1"/>
  <c r="U983" i="1" s="1"/>
  <c r="T983" i="1"/>
  <c r="X983" i="1" s="1"/>
  <c r="S984" i="1"/>
  <c r="U984" i="1" s="1"/>
  <c r="T984" i="1"/>
  <c r="S985" i="1"/>
  <c r="U985" i="1" s="1"/>
  <c r="T985" i="1"/>
  <c r="X985" i="1" s="1"/>
  <c r="S986" i="1"/>
  <c r="U986" i="1" s="1"/>
  <c r="T986" i="1"/>
  <c r="X986" i="1" s="1"/>
  <c r="S987" i="1"/>
  <c r="U987" i="1" s="1"/>
  <c r="T987" i="1"/>
  <c r="X987" i="1" s="1"/>
  <c r="S988" i="1"/>
  <c r="U988" i="1" s="1"/>
  <c r="T988" i="1"/>
  <c r="S989" i="1"/>
  <c r="U989" i="1" s="1"/>
  <c r="T989" i="1"/>
  <c r="X989" i="1" s="1"/>
  <c r="S990" i="1"/>
  <c r="U990" i="1" s="1"/>
  <c r="T990" i="1"/>
  <c r="X990" i="1" s="1"/>
  <c r="S991" i="1"/>
  <c r="U991" i="1" s="1"/>
  <c r="T991" i="1"/>
  <c r="X991" i="1" s="1"/>
  <c r="S992" i="1"/>
  <c r="U992" i="1" s="1"/>
  <c r="T992" i="1"/>
  <c r="S993" i="1"/>
  <c r="U993" i="1" s="1"/>
  <c r="T993" i="1"/>
  <c r="X993" i="1" s="1"/>
  <c r="S994" i="1"/>
  <c r="U994" i="1" s="1"/>
  <c r="T994" i="1"/>
  <c r="X994" i="1" s="1"/>
  <c r="S995" i="1"/>
  <c r="U995" i="1" s="1"/>
  <c r="T995" i="1"/>
  <c r="X995" i="1" s="1"/>
  <c r="S996" i="1"/>
  <c r="U996" i="1" s="1"/>
  <c r="T996" i="1"/>
  <c r="S997" i="1"/>
  <c r="U997" i="1" s="1"/>
  <c r="T997" i="1"/>
  <c r="X997" i="1" s="1"/>
  <c r="S998" i="1"/>
  <c r="U998" i="1" s="1"/>
  <c r="T998" i="1"/>
  <c r="X998" i="1" s="1"/>
  <c r="S999" i="1"/>
  <c r="U999" i="1" s="1"/>
  <c r="T999" i="1"/>
  <c r="X999" i="1" s="1"/>
  <c r="S1000" i="1"/>
  <c r="U1000" i="1" s="1"/>
  <c r="T1000" i="1"/>
  <c r="S1001" i="1"/>
  <c r="U1001" i="1" s="1"/>
  <c r="T1001" i="1"/>
  <c r="X1001" i="1" s="1"/>
  <c r="S1002" i="1"/>
  <c r="U1002" i="1" s="1"/>
  <c r="T1002" i="1"/>
  <c r="X1002" i="1" s="1"/>
  <c r="S1003" i="1"/>
  <c r="U1003" i="1" s="1"/>
  <c r="T1003" i="1"/>
  <c r="X1003" i="1" s="1"/>
  <c r="S1004" i="1"/>
  <c r="U1004" i="1" s="1"/>
  <c r="T1004" i="1"/>
  <c r="S1005" i="1"/>
  <c r="U1005" i="1" s="1"/>
  <c r="T1005" i="1"/>
  <c r="X1005" i="1" s="1"/>
  <c r="S1006" i="1"/>
  <c r="U1006" i="1" s="1"/>
  <c r="T1006" i="1"/>
  <c r="X1006" i="1" s="1"/>
  <c r="S1007" i="1"/>
  <c r="U1007" i="1" s="1"/>
  <c r="T1007" i="1"/>
  <c r="X1007" i="1" s="1"/>
  <c r="S1008" i="1"/>
  <c r="U1008" i="1" s="1"/>
  <c r="T1008" i="1"/>
  <c r="S1009" i="1"/>
  <c r="U1009" i="1" s="1"/>
  <c r="T1009" i="1"/>
  <c r="X1009" i="1" s="1"/>
  <c r="S1010" i="1"/>
  <c r="U1010" i="1" s="1"/>
  <c r="T1010" i="1"/>
  <c r="X1010" i="1" s="1"/>
  <c r="S1011" i="1"/>
  <c r="U1011" i="1" s="1"/>
  <c r="T1011" i="1"/>
  <c r="X1011" i="1" s="1"/>
  <c r="S1012" i="1"/>
  <c r="U1012" i="1" s="1"/>
  <c r="T1012" i="1"/>
  <c r="S1013" i="1"/>
  <c r="U1013" i="1" s="1"/>
  <c r="T1013" i="1"/>
  <c r="X1013" i="1" s="1"/>
  <c r="S1014" i="1"/>
  <c r="U1014" i="1" s="1"/>
  <c r="T1014" i="1"/>
  <c r="X1014" i="1" s="1"/>
  <c r="S1015" i="1"/>
  <c r="U1015" i="1" s="1"/>
  <c r="T1015" i="1"/>
  <c r="X1015" i="1" s="1"/>
  <c r="S1016" i="1"/>
  <c r="U1016" i="1" s="1"/>
  <c r="T1016" i="1"/>
  <c r="S1017" i="1"/>
  <c r="U1017" i="1" s="1"/>
  <c r="T1017" i="1"/>
  <c r="X1017" i="1" s="1"/>
  <c r="S1018" i="1"/>
  <c r="U1018" i="1" s="1"/>
  <c r="T1018" i="1"/>
  <c r="X1018" i="1" s="1"/>
  <c r="S1019" i="1"/>
  <c r="U1019" i="1" s="1"/>
  <c r="T1019" i="1"/>
  <c r="X1019" i="1" s="1"/>
  <c r="S1020" i="1"/>
  <c r="U1020" i="1" s="1"/>
  <c r="T1020" i="1"/>
  <c r="S1021" i="1"/>
  <c r="U1021" i="1" s="1"/>
  <c r="T1021" i="1"/>
  <c r="X1021" i="1" s="1"/>
  <c r="S1022" i="1"/>
  <c r="U1022" i="1" s="1"/>
  <c r="T1022" i="1"/>
  <c r="X1022" i="1" s="1"/>
  <c r="S1023" i="1"/>
  <c r="U1023" i="1" s="1"/>
  <c r="T1023" i="1"/>
  <c r="X1023" i="1" s="1"/>
  <c r="S1024" i="1"/>
  <c r="U1024" i="1" s="1"/>
  <c r="T1024" i="1"/>
  <c r="S1025" i="1"/>
  <c r="U1025" i="1" s="1"/>
  <c r="T1025" i="1"/>
  <c r="X1025" i="1" s="1"/>
  <c r="S1026" i="1"/>
  <c r="U1026" i="1" s="1"/>
  <c r="T1026" i="1"/>
  <c r="X1026" i="1" s="1"/>
  <c r="S1027" i="1"/>
  <c r="U1027" i="1" s="1"/>
  <c r="T1027" i="1"/>
  <c r="X1027" i="1" s="1"/>
  <c r="S1028" i="1"/>
  <c r="U1028" i="1" s="1"/>
  <c r="T1028" i="1"/>
  <c r="S1029" i="1"/>
  <c r="U1029" i="1" s="1"/>
  <c r="T1029" i="1"/>
  <c r="X1029" i="1" s="1"/>
  <c r="S1030" i="1"/>
  <c r="U1030" i="1" s="1"/>
  <c r="T1030" i="1"/>
  <c r="X1030" i="1" s="1"/>
  <c r="S1031" i="1"/>
  <c r="U1031" i="1" s="1"/>
  <c r="T1031" i="1"/>
  <c r="X1031" i="1" s="1"/>
  <c r="S1032" i="1"/>
  <c r="U1032" i="1" s="1"/>
  <c r="T1032" i="1"/>
  <c r="S1033" i="1"/>
  <c r="U1033" i="1" s="1"/>
  <c r="T1033" i="1"/>
  <c r="X1033" i="1" s="1"/>
  <c r="S1034" i="1"/>
  <c r="U1034" i="1" s="1"/>
  <c r="T1034" i="1"/>
  <c r="X1034" i="1" s="1"/>
  <c r="S1035" i="1"/>
  <c r="U1035" i="1" s="1"/>
  <c r="T1035" i="1"/>
  <c r="X1035" i="1" s="1"/>
  <c r="S1036" i="1"/>
  <c r="U1036" i="1" s="1"/>
  <c r="T1036" i="1"/>
  <c r="S1037" i="1"/>
  <c r="U1037" i="1" s="1"/>
  <c r="T1037" i="1"/>
  <c r="X1037" i="1" s="1"/>
  <c r="S1038" i="1"/>
  <c r="U1038" i="1" s="1"/>
  <c r="T1038" i="1"/>
  <c r="X1038" i="1" s="1"/>
  <c r="S1039" i="1"/>
  <c r="U1039" i="1" s="1"/>
  <c r="T1039" i="1"/>
  <c r="X1039" i="1" s="1"/>
  <c r="S1040" i="1"/>
  <c r="U1040" i="1" s="1"/>
  <c r="T1040" i="1"/>
  <c r="S1041" i="1"/>
  <c r="U1041" i="1" s="1"/>
  <c r="T1041" i="1"/>
  <c r="X1041" i="1" s="1"/>
  <c r="S1042" i="1"/>
  <c r="U1042" i="1" s="1"/>
  <c r="T1042" i="1"/>
  <c r="X1042" i="1" s="1"/>
  <c r="S1043" i="1"/>
  <c r="U1043" i="1" s="1"/>
  <c r="T1043" i="1"/>
  <c r="X1043" i="1" s="1"/>
  <c r="S1044" i="1"/>
  <c r="U1044" i="1" s="1"/>
  <c r="T1044" i="1"/>
  <c r="S1045" i="1"/>
  <c r="U1045" i="1" s="1"/>
  <c r="T1045" i="1"/>
  <c r="X1045" i="1" s="1"/>
  <c r="S1046" i="1"/>
  <c r="U1046" i="1" s="1"/>
  <c r="T1046" i="1"/>
  <c r="X1046" i="1" s="1"/>
  <c r="S1047" i="1"/>
  <c r="U1047" i="1" s="1"/>
  <c r="T1047" i="1"/>
  <c r="X1047" i="1" s="1"/>
  <c r="S1048" i="1"/>
  <c r="U1048" i="1" s="1"/>
  <c r="T1048" i="1"/>
  <c r="S1049" i="1"/>
  <c r="U1049" i="1" s="1"/>
  <c r="T1049" i="1"/>
  <c r="X1049" i="1" s="1"/>
  <c r="S1050" i="1"/>
  <c r="U1050" i="1" s="1"/>
  <c r="T1050" i="1"/>
  <c r="X1050" i="1" s="1"/>
  <c r="S1051" i="1"/>
  <c r="U1051" i="1" s="1"/>
  <c r="T1051" i="1"/>
  <c r="X1051" i="1" s="1"/>
  <c r="S1052" i="1"/>
  <c r="U1052" i="1" s="1"/>
  <c r="T1052" i="1"/>
  <c r="S1053" i="1"/>
  <c r="U1053" i="1" s="1"/>
  <c r="T1053" i="1"/>
  <c r="X1053" i="1" s="1"/>
  <c r="S1054" i="1"/>
  <c r="U1054" i="1" s="1"/>
  <c r="T1054" i="1"/>
  <c r="X1054" i="1" s="1"/>
  <c r="S1055" i="1"/>
  <c r="U1055" i="1" s="1"/>
  <c r="T1055" i="1"/>
  <c r="X1055" i="1" s="1"/>
  <c r="S1056" i="1"/>
  <c r="U1056" i="1" s="1"/>
  <c r="T1056" i="1"/>
  <c r="S1057" i="1"/>
  <c r="U1057" i="1" s="1"/>
  <c r="T1057" i="1"/>
  <c r="X1057" i="1" s="1"/>
  <c r="S1058" i="1"/>
  <c r="U1058" i="1" s="1"/>
  <c r="T1058" i="1"/>
  <c r="X1058" i="1" s="1"/>
  <c r="S1059" i="1"/>
  <c r="U1059" i="1" s="1"/>
  <c r="T1059" i="1"/>
  <c r="X1059" i="1" s="1"/>
  <c r="S1060" i="1"/>
  <c r="U1060" i="1" s="1"/>
  <c r="T1060" i="1"/>
  <c r="S1061" i="1"/>
  <c r="U1061" i="1" s="1"/>
  <c r="T1061" i="1"/>
  <c r="X1061" i="1" s="1"/>
  <c r="S1062" i="1"/>
  <c r="U1062" i="1" s="1"/>
  <c r="T1062" i="1"/>
  <c r="X1062" i="1" s="1"/>
  <c r="S1063" i="1"/>
  <c r="U1063" i="1" s="1"/>
  <c r="T1063" i="1"/>
  <c r="X1063" i="1" s="1"/>
  <c r="S1064" i="1"/>
  <c r="U1064" i="1" s="1"/>
  <c r="T1064" i="1"/>
  <c r="S1065" i="1"/>
  <c r="U1065" i="1" s="1"/>
  <c r="T1065" i="1"/>
  <c r="X1065" i="1" s="1"/>
  <c r="S1066" i="1"/>
  <c r="U1066" i="1" s="1"/>
  <c r="T1066" i="1"/>
  <c r="X1066" i="1" s="1"/>
  <c r="S1067" i="1"/>
  <c r="U1067" i="1" s="1"/>
  <c r="T1067" i="1"/>
  <c r="X1067" i="1" s="1"/>
  <c r="S1068" i="1"/>
  <c r="U1068" i="1" s="1"/>
  <c r="T1068" i="1"/>
  <c r="S1069" i="1"/>
  <c r="U1069" i="1" s="1"/>
  <c r="T1069" i="1"/>
  <c r="X1069" i="1" s="1"/>
  <c r="S1070" i="1"/>
  <c r="U1070" i="1" s="1"/>
  <c r="T1070" i="1"/>
  <c r="X1070" i="1" s="1"/>
  <c r="S1071" i="1"/>
  <c r="U1071" i="1" s="1"/>
  <c r="T1071" i="1"/>
  <c r="X1071" i="1" s="1"/>
  <c r="S1072" i="1"/>
  <c r="U1072" i="1" s="1"/>
  <c r="T1072" i="1"/>
  <c r="S1073" i="1"/>
  <c r="U1073" i="1" s="1"/>
  <c r="T1073" i="1"/>
  <c r="X1073" i="1" s="1"/>
  <c r="S1074" i="1"/>
  <c r="U1074" i="1" s="1"/>
  <c r="T1074" i="1"/>
  <c r="X1074" i="1" s="1"/>
  <c r="S1075" i="1"/>
  <c r="U1075" i="1" s="1"/>
  <c r="T1075" i="1"/>
  <c r="X1075" i="1" s="1"/>
  <c r="S1076" i="1"/>
  <c r="U1076" i="1" s="1"/>
  <c r="T1076" i="1"/>
  <c r="S1077" i="1"/>
  <c r="U1077" i="1" s="1"/>
  <c r="T1077" i="1"/>
  <c r="X1077" i="1" s="1"/>
  <c r="S1078" i="1"/>
  <c r="U1078" i="1" s="1"/>
  <c r="T1078" i="1"/>
  <c r="X1078" i="1" s="1"/>
  <c r="S1079" i="1"/>
  <c r="U1079" i="1" s="1"/>
  <c r="T1079" i="1"/>
  <c r="X1079" i="1" s="1"/>
  <c r="S1080" i="1"/>
  <c r="U1080" i="1" s="1"/>
  <c r="T1080" i="1"/>
  <c r="S1081" i="1"/>
  <c r="U1081" i="1" s="1"/>
  <c r="T1081" i="1"/>
  <c r="X1081" i="1" s="1"/>
  <c r="S1082" i="1"/>
  <c r="U1082" i="1" s="1"/>
  <c r="T1082" i="1"/>
  <c r="X1082" i="1" s="1"/>
  <c r="S1083" i="1"/>
  <c r="U1083" i="1" s="1"/>
  <c r="T1083" i="1"/>
  <c r="X1083" i="1" s="1"/>
  <c r="S1084" i="1"/>
  <c r="U1084" i="1" s="1"/>
  <c r="T1084" i="1"/>
  <c r="S1085" i="1"/>
  <c r="U1085" i="1" s="1"/>
  <c r="T1085" i="1"/>
  <c r="X1085" i="1" s="1"/>
  <c r="S1086" i="1"/>
  <c r="U1086" i="1" s="1"/>
  <c r="T1086" i="1"/>
  <c r="X1086" i="1" s="1"/>
  <c r="S1087" i="1"/>
  <c r="U1087" i="1" s="1"/>
  <c r="T1087" i="1"/>
  <c r="X1087" i="1" s="1"/>
  <c r="S1088" i="1"/>
  <c r="U1088" i="1" s="1"/>
  <c r="T1088" i="1"/>
  <c r="S1089" i="1"/>
  <c r="U1089" i="1" s="1"/>
  <c r="T1089" i="1"/>
  <c r="X1089" i="1" s="1"/>
  <c r="S1090" i="1"/>
  <c r="U1090" i="1" s="1"/>
  <c r="T1090" i="1"/>
  <c r="X1090" i="1" s="1"/>
  <c r="S1091" i="1"/>
  <c r="U1091" i="1" s="1"/>
  <c r="T1091" i="1"/>
  <c r="X1091" i="1" s="1"/>
  <c r="S1092" i="1"/>
  <c r="U1092" i="1" s="1"/>
  <c r="T1092" i="1"/>
  <c r="S1093" i="1"/>
  <c r="U1093" i="1" s="1"/>
  <c r="T1093" i="1"/>
  <c r="X1093" i="1" s="1"/>
  <c r="S1094" i="1"/>
  <c r="U1094" i="1" s="1"/>
  <c r="T1094" i="1"/>
  <c r="X1094" i="1" s="1"/>
  <c r="S1095" i="1"/>
  <c r="U1095" i="1" s="1"/>
  <c r="T1095" i="1"/>
  <c r="X1095" i="1" s="1"/>
  <c r="S1096" i="1"/>
  <c r="U1096" i="1" s="1"/>
  <c r="T1096" i="1"/>
  <c r="S1097" i="1"/>
  <c r="U1097" i="1" s="1"/>
  <c r="T1097" i="1"/>
  <c r="X1097" i="1" s="1"/>
  <c r="S1098" i="1"/>
  <c r="U1098" i="1" s="1"/>
  <c r="T1098" i="1"/>
  <c r="X1098" i="1" s="1"/>
  <c r="S1099" i="1"/>
  <c r="U1099" i="1" s="1"/>
  <c r="T1099" i="1"/>
  <c r="X1099" i="1" s="1"/>
  <c r="S1100" i="1"/>
  <c r="U1100" i="1" s="1"/>
  <c r="T1100" i="1"/>
  <c r="S1101" i="1"/>
  <c r="U1101" i="1" s="1"/>
  <c r="T1101" i="1"/>
  <c r="X1101" i="1" s="1"/>
  <c r="S1102" i="1"/>
  <c r="U1102" i="1" s="1"/>
  <c r="T1102" i="1"/>
  <c r="X1102" i="1" s="1"/>
  <c r="S1103" i="1"/>
  <c r="U1103" i="1" s="1"/>
  <c r="T1103" i="1"/>
  <c r="X1103" i="1" s="1"/>
  <c r="S1104" i="1"/>
  <c r="U1104" i="1" s="1"/>
  <c r="T1104" i="1"/>
  <c r="S1105" i="1"/>
  <c r="U1105" i="1" s="1"/>
  <c r="T1105" i="1"/>
  <c r="X1105" i="1" s="1"/>
  <c r="S1106" i="1"/>
  <c r="U1106" i="1" s="1"/>
  <c r="T1106" i="1"/>
  <c r="X1106" i="1" s="1"/>
  <c r="S1107" i="1"/>
  <c r="U1107" i="1" s="1"/>
  <c r="T1107" i="1"/>
  <c r="X1107" i="1" s="1"/>
  <c r="S1108" i="1"/>
  <c r="U1108" i="1" s="1"/>
  <c r="T1108" i="1"/>
  <c r="S1109" i="1"/>
  <c r="U1109" i="1" s="1"/>
  <c r="T1109" i="1"/>
  <c r="X1109" i="1" s="1"/>
  <c r="S1110" i="1"/>
  <c r="U1110" i="1" s="1"/>
  <c r="T1110" i="1"/>
  <c r="X1110" i="1" s="1"/>
  <c r="S1111" i="1"/>
  <c r="U1111" i="1" s="1"/>
  <c r="T1111" i="1"/>
  <c r="X1111" i="1" s="1"/>
  <c r="S1112" i="1"/>
  <c r="U1112" i="1" s="1"/>
  <c r="T1112" i="1"/>
  <c r="S1113" i="1"/>
  <c r="U1113" i="1" s="1"/>
  <c r="T1113" i="1"/>
  <c r="X1113" i="1" s="1"/>
  <c r="S1114" i="1"/>
  <c r="U1114" i="1" s="1"/>
  <c r="T1114" i="1"/>
  <c r="X1114" i="1" s="1"/>
  <c r="S1115" i="1"/>
  <c r="U1115" i="1" s="1"/>
  <c r="T1115" i="1"/>
  <c r="X1115" i="1" s="1"/>
  <c r="S1116" i="1"/>
  <c r="U1116" i="1" s="1"/>
  <c r="T1116" i="1"/>
  <c r="S1117" i="1"/>
  <c r="U1117" i="1" s="1"/>
  <c r="T1117" i="1"/>
  <c r="X1117" i="1" s="1"/>
  <c r="S1118" i="1"/>
  <c r="U1118" i="1" s="1"/>
  <c r="T1118" i="1"/>
  <c r="X1118" i="1" s="1"/>
  <c r="S1119" i="1"/>
  <c r="U1119" i="1" s="1"/>
  <c r="T1119" i="1"/>
  <c r="X1119" i="1" s="1"/>
  <c r="S1120" i="1"/>
  <c r="U1120" i="1" s="1"/>
  <c r="T1120" i="1"/>
  <c r="S1121" i="1"/>
  <c r="U1121" i="1" s="1"/>
  <c r="T1121" i="1"/>
  <c r="X1121" i="1" s="1"/>
  <c r="S1122" i="1"/>
  <c r="U1122" i="1" s="1"/>
  <c r="T1122" i="1"/>
  <c r="X1122" i="1" s="1"/>
  <c r="S1123" i="1"/>
  <c r="U1123" i="1" s="1"/>
  <c r="T1123" i="1"/>
  <c r="X1123" i="1" s="1"/>
  <c r="S1124" i="1"/>
  <c r="U1124" i="1" s="1"/>
  <c r="T1124" i="1"/>
  <c r="S1125" i="1"/>
  <c r="U1125" i="1" s="1"/>
  <c r="T1125" i="1"/>
  <c r="X1125" i="1" s="1"/>
  <c r="S1126" i="1"/>
  <c r="U1126" i="1" s="1"/>
  <c r="T1126" i="1"/>
  <c r="X1126" i="1" s="1"/>
  <c r="S1127" i="1"/>
  <c r="U1127" i="1" s="1"/>
  <c r="T1127" i="1"/>
  <c r="X1127" i="1" s="1"/>
  <c r="S1128" i="1"/>
  <c r="U1128" i="1" s="1"/>
  <c r="T1128" i="1"/>
  <c r="S1129" i="1"/>
  <c r="U1129" i="1" s="1"/>
  <c r="T1129" i="1"/>
  <c r="X1129" i="1" s="1"/>
  <c r="S1130" i="1"/>
  <c r="U1130" i="1" s="1"/>
  <c r="T1130" i="1"/>
  <c r="X1130" i="1" s="1"/>
  <c r="S1131" i="1"/>
  <c r="U1131" i="1" s="1"/>
  <c r="T1131" i="1"/>
  <c r="X1131" i="1" s="1"/>
  <c r="S1132" i="1"/>
  <c r="U1132" i="1" s="1"/>
  <c r="T1132" i="1"/>
  <c r="S1133" i="1"/>
  <c r="U1133" i="1" s="1"/>
  <c r="T1133" i="1"/>
  <c r="X1133" i="1" s="1"/>
  <c r="S1134" i="1"/>
  <c r="U1134" i="1" s="1"/>
  <c r="T1134" i="1"/>
  <c r="X1134" i="1" s="1"/>
  <c r="S1135" i="1"/>
  <c r="U1135" i="1" s="1"/>
  <c r="T1135" i="1"/>
  <c r="X1135" i="1" s="1"/>
  <c r="S1136" i="1"/>
  <c r="U1136" i="1" s="1"/>
  <c r="T1136" i="1"/>
  <c r="S1137" i="1"/>
  <c r="U1137" i="1" s="1"/>
  <c r="T1137" i="1"/>
  <c r="X1137" i="1" s="1"/>
  <c r="S1138" i="1"/>
  <c r="U1138" i="1" s="1"/>
  <c r="T1138" i="1"/>
  <c r="X1138" i="1" s="1"/>
  <c r="S1139" i="1"/>
  <c r="U1139" i="1" s="1"/>
  <c r="T1139" i="1"/>
  <c r="X1139" i="1" s="1"/>
  <c r="S1140" i="1"/>
  <c r="U1140" i="1" s="1"/>
  <c r="T1140" i="1"/>
  <c r="S1141" i="1"/>
  <c r="U1141" i="1" s="1"/>
  <c r="T1141" i="1"/>
  <c r="X1141" i="1" s="1"/>
  <c r="S1142" i="1"/>
  <c r="U1142" i="1" s="1"/>
  <c r="T1142" i="1"/>
  <c r="X1142" i="1" s="1"/>
  <c r="S1143" i="1"/>
  <c r="U1143" i="1" s="1"/>
  <c r="T1143" i="1"/>
  <c r="X1143" i="1" s="1"/>
  <c r="S1144" i="1"/>
  <c r="U1144" i="1" s="1"/>
  <c r="T1144" i="1"/>
  <c r="S1145" i="1"/>
  <c r="U1145" i="1" s="1"/>
  <c r="T1145" i="1"/>
  <c r="X1145" i="1" s="1"/>
  <c r="S1146" i="1"/>
  <c r="U1146" i="1" s="1"/>
  <c r="T1146" i="1"/>
  <c r="X1146" i="1" s="1"/>
  <c r="S1147" i="1"/>
  <c r="U1147" i="1" s="1"/>
  <c r="T1147" i="1"/>
  <c r="X1147" i="1" s="1"/>
  <c r="S1148" i="1"/>
  <c r="U1148" i="1" s="1"/>
  <c r="T1148" i="1"/>
  <c r="S1149" i="1"/>
  <c r="U1149" i="1" s="1"/>
  <c r="T1149" i="1"/>
  <c r="X1149" i="1" s="1"/>
  <c r="S1150" i="1"/>
  <c r="U1150" i="1" s="1"/>
  <c r="T1150" i="1"/>
  <c r="X1150" i="1" s="1"/>
  <c r="S1151" i="1"/>
  <c r="U1151" i="1" s="1"/>
  <c r="T1151" i="1"/>
  <c r="X1151" i="1" s="1"/>
  <c r="S1152" i="1"/>
  <c r="U1152" i="1" s="1"/>
  <c r="T1152" i="1"/>
  <c r="S1153" i="1"/>
  <c r="U1153" i="1" s="1"/>
  <c r="T1153" i="1"/>
  <c r="X1153" i="1" s="1"/>
  <c r="S1154" i="1"/>
  <c r="U1154" i="1" s="1"/>
  <c r="T1154" i="1"/>
  <c r="X1154" i="1" s="1"/>
  <c r="S1155" i="1"/>
  <c r="U1155" i="1" s="1"/>
  <c r="T1155" i="1"/>
  <c r="X1155" i="1" s="1"/>
  <c r="S1156" i="1"/>
  <c r="U1156" i="1" s="1"/>
  <c r="T1156" i="1"/>
  <c r="S1157" i="1"/>
  <c r="U1157" i="1" s="1"/>
  <c r="T1157" i="1"/>
  <c r="X1157" i="1" s="1"/>
  <c r="S1158" i="1"/>
  <c r="U1158" i="1" s="1"/>
  <c r="T1158" i="1"/>
  <c r="X1158" i="1" s="1"/>
  <c r="S1159" i="1"/>
  <c r="U1159" i="1" s="1"/>
  <c r="T1159" i="1"/>
  <c r="X1159" i="1" s="1"/>
  <c r="S1160" i="1"/>
  <c r="U1160" i="1" s="1"/>
  <c r="T1160" i="1"/>
  <c r="S1161" i="1"/>
  <c r="U1161" i="1" s="1"/>
  <c r="T1161" i="1"/>
  <c r="X1161" i="1" s="1"/>
  <c r="S1162" i="1"/>
  <c r="U1162" i="1" s="1"/>
  <c r="T1162" i="1"/>
  <c r="X1162" i="1" s="1"/>
  <c r="S1163" i="1"/>
  <c r="U1163" i="1" s="1"/>
  <c r="T1163" i="1"/>
  <c r="X1163" i="1" s="1"/>
  <c r="S1164" i="1"/>
  <c r="U1164" i="1" s="1"/>
  <c r="T1164" i="1"/>
  <c r="S1165" i="1"/>
  <c r="U1165" i="1" s="1"/>
  <c r="T1165" i="1"/>
  <c r="X1165" i="1" s="1"/>
  <c r="S1166" i="1"/>
  <c r="U1166" i="1" s="1"/>
  <c r="T1166" i="1"/>
  <c r="X1166" i="1" s="1"/>
  <c r="S1167" i="1"/>
  <c r="U1167" i="1" s="1"/>
  <c r="T1167" i="1"/>
  <c r="X1167" i="1" s="1"/>
  <c r="S1168" i="1"/>
  <c r="U1168" i="1" s="1"/>
  <c r="T1168" i="1"/>
  <c r="S1169" i="1"/>
  <c r="U1169" i="1" s="1"/>
  <c r="T1169" i="1"/>
  <c r="X1169" i="1" s="1"/>
  <c r="S1170" i="1"/>
  <c r="U1170" i="1" s="1"/>
  <c r="T1170" i="1"/>
  <c r="X1170" i="1" s="1"/>
  <c r="S1171" i="1"/>
  <c r="U1171" i="1" s="1"/>
  <c r="T1171" i="1"/>
  <c r="X1171" i="1" s="1"/>
  <c r="S1172" i="1"/>
  <c r="U1172" i="1" s="1"/>
  <c r="T1172" i="1"/>
  <c r="S1173" i="1"/>
  <c r="U1173" i="1" s="1"/>
  <c r="T1173" i="1"/>
  <c r="X1173" i="1" s="1"/>
  <c r="S1174" i="1"/>
  <c r="U1174" i="1" s="1"/>
  <c r="T1174" i="1"/>
  <c r="X1174" i="1" s="1"/>
  <c r="S1175" i="1"/>
  <c r="U1175" i="1" s="1"/>
  <c r="T1175" i="1"/>
  <c r="X1175" i="1" s="1"/>
  <c r="S1176" i="1"/>
  <c r="U1176" i="1" s="1"/>
  <c r="T1176" i="1"/>
  <c r="S1177" i="1"/>
  <c r="U1177" i="1" s="1"/>
  <c r="T1177" i="1"/>
  <c r="X1177" i="1" s="1"/>
  <c r="S1178" i="1"/>
  <c r="U1178" i="1" s="1"/>
  <c r="T1178" i="1"/>
  <c r="X1178" i="1" s="1"/>
  <c r="S1179" i="1"/>
  <c r="U1179" i="1" s="1"/>
  <c r="T1179" i="1"/>
  <c r="X1179" i="1" s="1"/>
  <c r="S1180" i="1"/>
  <c r="U1180" i="1" s="1"/>
  <c r="T1180" i="1"/>
  <c r="S1181" i="1"/>
  <c r="U1181" i="1" s="1"/>
  <c r="T1181" i="1"/>
  <c r="X1181" i="1" s="1"/>
  <c r="S1182" i="1"/>
  <c r="U1182" i="1" s="1"/>
  <c r="T1182" i="1"/>
  <c r="X1182" i="1" s="1"/>
  <c r="S1183" i="1"/>
  <c r="U1183" i="1" s="1"/>
  <c r="T1183" i="1"/>
  <c r="X1183" i="1" s="1"/>
  <c r="S1184" i="1"/>
  <c r="U1184" i="1" s="1"/>
  <c r="T1184" i="1"/>
  <c r="S1185" i="1"/>
  <c r="U1185" i="1" s="1"/>
  <c r="T1185" i="1"/>
  <c r="X1185" i="1" s="1"/>
  <c r="S1186" i="1"/>
  <c r="U1186" i="1" s="1"/>
  <c r="T1186" i="1"/>
  <c r="X1186" i="1" s="1"/>
  <c r="S1187" i="1"/>
  <c r="U1187" i="1" s="1"/>
  <c r="T1187" i="1"/>
  <c r="X1187" i="1" s="1"/>
  <c r="S1188" i="1"/>
  <c r="U1188" i="1" s="1"/>
  <c r="T1188" i="1"/>
  <c r="S1189" i="1"/>
  <c r="U1189" i="1" s="1"/>
  <c r="T1189" i="1"/>
  <c r="X1189" i="1" s="1"/>
  <c r="S1190" i="1"/>
  <c r="U1190" i="1" s="1"/>
  <c r="T1190" i="1"/>
  <c r="X1190" i="1" s="1"/>
  <c r="S1191" i="1"/>
  <c r="U1191" i="1" s="1"/>
  <c r="T1191" i="1"/>
  <c r="X1191" i="1" s="1"/>
  <c r="S1192" i="1"/>
  <c r="U1192" i="1" s="1"/>
  <c r="T1192" i="1"/>
  <c r="S1193" i="1"/>
  <c r="U1193" i="1" s="1"/>
  <c r="T1193" i="1"/>
  <c r="X1193" i="1" s="1"/>
  <c r="S1194" i="1"/>
  <c r="U1194" i="1" s="1"/>
  <c r="T1194" i="1"/>
  <c r="X1194" i="1" s="1"/>
  <c r="S1195" i="1"/>
  <c r="U1195" i="1" s="1"/>
  <c r="T1195" i="1"/>
  <c r="X1195" i="1" s="1"/>
  <c r="S1196" i="1"/>
  <c r="U1196" i="1" s="1"/>
  <c r="T1196" i="1"/>
  <c r="S1197" i="1"/>
  <c r="U1197" i="1" s="1"/>
  <c r="T1197" i="1"/>
  <c r="X1197" i="1" s="1"/>
  <c r="S1198" i="1"/>
  <c r="U1198" i="1" s="1"/>
  <c r="T1198" i="1"/>
  <c r="X1198" i="1" s="1"/>
  <c r="S1199" i="1"/>
  <c r="U1199" i="1" s="1"/>
  <c r="T1199" i="1"/>
  <c r="X1199" i="1" s="1"/>
  <c r="S1200" i="1"/>
  <c r="U1200" i="1" s="1"/>
  <c r="T1200" i="1"/>
  <c r="S1201" i="1"/>
  <c r="U1201" i="1" s="1"/>
  <c r="T1201" i="1"/>
  <c r="X1201" i="1" s="1"/>
  <c r="S1202" i="1"/>
  <c r="U1202" i="1" s="1"/>
  <c r="T1202" i="1"/>
  <c r="X1202" i="1" s="1"/>
  <c r="S1203" i="1"/>
  <c r="U1203" i="1" s="1"/>
  <c r="T1203" i="1"/>
  <c r="X1203" i="1" s="1"/>
  <c r="S1204" i="1"/>
  <c r="U1204" i="1" s="1"/>
  <c r="T1204" i="1"/>
  <c r="S1205" i="1"/>
  <c r="U1205" i="1" s="1"/>
  <c r="T1205" i="1"/>
  <c r="X1205" i="1" s="1"/>
  <c r="S1206" i="1"/>
  <c r="U1206" i="1" s="1"/>
  <c r="T1206" i="1"/>
  <c r="X1206" i="1" s="1"/>
  <c r="S1207" i="1"/>
  <c r="U1207" i="1" s="1"/>
  <c r="T1207" i="1"/>
  <c r="X1207" i="1" s="1"/>
  <c r="S1208" i="1"/>
  <c r="U1208" i="1" s="1"/>
  <c r="T1208" i="1"/>
  <c r="S1209" i="1"/>
  <c r="U1209" i="1" s="1"/>
  <c r="T1209" i="1"/>
  <c r="X1209" i="1" s="1"/>
  <c r="S1210" i="1"/>
  <c r="U1210" i="1" s="1"/>
  <c r="T1210" i="1"/>
  <c r="X1210" i="1" s="1"/>
  <c r="S1211" i="1"/>
  <c r="U1211" i="1" s="1"/>
  <c r="T1211" i="1"/>
  <c r="X1211" i="1" s="1"/>
  <c r="S1212" i="1"/>
  <c r="U1212" i="1" s="1"/>
  <c r="T1212" i="1"/>
  <c r="S1213" i="1"/>
  <c r="U1213" i="1" s="1"/>
  <c r="T1213" i="1"/>
  <c r="X1213" i="1" s="1"/>
  <c r="S1214" i="1"/>
  <c r="U1214" i="1" s="1"/>
  <c r="T1214" i="1"/>
  <c r="X1214" i="1" s="1"/>
  <c r="S1215" i="1"/>
  <c r="U1215" i="1" s="1"/>
  <c r="T1215" i="1"/>
  <c r="X1215" i="1" s="1"/>
  <c r="S1216" i="1"/>
  <c r="U1216" i="1" s="1"/>
  <c r="T1216" i="1"/>
  <c r="S1217" i="1"/>
  <c r="U1217" i="1" s="1"/>
  <c r="T1217" i="1"/>
  <c r="X1217" i="1" s="1"/>
  <c r="S1218" i="1"/>
  <c r="U1218" i="1" s="1"/>
  <c r="T1218" i="1"/>
  <c r="X1218" i="1" s="1"/>
  <c r="S1219" i="1"/>
  <c r="U1219" i="1" s="1"/>
  <c r="T1219" i="1"/>
  <c r="X1219" i="1" s="1"/>
  <c r="S1220" i="1"/>
  <c r="U1220" i="1" s="1"/>
  <c r="T1220" i="1"/>
  <c r="S1221" i="1"/>
  <c r="U1221" i="1" s="1"/>
  <c r="T1221" i="1"/>
  <c r="X1221" i="1" s="1"/>
  <c r="S1222" i="1"/>
  <c r="U1222" i="1" s="1"/>
  <c r="T1222" i="1"/>
  <c r="X1222" i="1" s="1"/>
  <c r="S1223" i="1"/>
  <c r="U1223" i="1" s="1"/>
  <c r="T1223" i="1"/>
  <c r="X1223" i="1" s="1"/>
  <c r="S1224" i="1"/>
  <c r="U1224" i="1" s="1"/>
  <c r="T1224" i="1"/>
  <c r="S1225" i="1"/>
  <c r="U1225" i="1" s="1"/>
  <c r="T1225" i="1"/>
  <c r="X1225" i="1" s="1"/>
  <c r="S1226" i="1"/>
  <c r="U1226" i="1" s="1"/>
  <c r="T1226" i="1"/>
  <c r="X1226" i="1" s="1"/>
  <c r="S1227" i="1"/>
  <c r="U1227" i="1" s="1"/>
  <c r="T1227" i="1"/>
  <c r="X1227" i="1" s="1"/>
  <c r="S1228" i="1"/>
  <c r="U1228" i="1" s="1"/>
  <c r="T1228" i="1"/>
  <c r="S1229" i="1"/>
  <c r="U1229" i="1" s="1"/>
  <c r="T1229" i="1"/>
  <c r="X1229" i="1" s="1"/>
  <c r="S1230" i="1"/>
  <c r="U1230" i="1" s="1"/>
  <c r="T1230" i="1"/>
  <c r="X1230" i="1" s="1"/>
  <c r="S1231" i="1"/>
  <c r="U1231" i="1" s="1"/>
  <c r="T1231" i="1"/>
  <c r="X1231" i="1" s="1"/>
  <c r="S1232" i="1"/>
  <c r="U1232" i="1" s="1"/>
  <c r="T1232" i="1"/>
  <c r="S1233" i="1"/>
  <c r="U1233" i="1" s="1"/>
  <c r="T1233" i="1"/>
  <c r="X1233" i="1" s="1"/>
  <c r="S1234" i="1"/>
  <c r="U1234" i="1" s="1"/>
  <c r="T1234" i="1"/>
  <c r="X1234" i="1" s="1"/>
  <c r="S1235" i="1"/>
  <c r="U1235" i="1" s="1"/>
  <c r="T1235" i="1"/>
  <c r="X1235" i="1" s="1"/>
  <c r="S1236" i="1"/>
  <c r="U1236" i="1" s="1"/>
  <c r="T1236" i="1"/>
  <c r="S1237" i="1"/>
  <c r="U1237" i="1" s="1"/>
  <c r="T1237" i="1"/>
  <c r="X1237" i="1" s="1"/>
  <c r="S1238" i="1"/>
  <c r="U1238" i="1" s="1"/>
  <c r="T1238" i="1"/>
  <c r="X1238" i="1" s="1"/>
  <c r="S1239" i="1"/>
  <c r="U1239" i="1" s="1"/>
  <c r="T1239" i="1"/>
  <c r="X1239" i="1" s="1"/>
  <c r="S1240" i="1"/>
  <c r="U1240" i="1" s="1"/>
  <c r="T1240" i="1"/>
  <c r="S1241" i="1"/>
  <c r="U1241" i="1" s="1"/>
  <c r="T1241" i="1"/>
  <c r="X1241" i="1" s="1"/>
  <c r="S1242" i="1"/>
  <c r="U1242" i="1" s="1"/>
  <c r="T1242" i="1"/>
  <c r="X1242" i="1" s="1"/>
  <c r="S1243" i="1"/>
  <c r="U1243" i="1" s="1"/>
  <c r="T1243" i="1"/>
  <c r="X1243" i="1" s="1"/>
  <c r="S1244" i="1"/>
  <c r="U1244" i="1" s="1"/>
  <c r="T1244" i="1"/>
  <c r="S1245" i="1"/>
  <c r="U1245" i="1" s="1"/>
  <c r="T1245" i="1"/>
  <c r="X1245" i="1" s="1"/>
  <c r="S1246" i="1"/>
  <c r="U1246" i="1" s="1"/>
  <c r="T1246" i="1"/>
  <c r="X1246" i="1" s="1"/>
  <c r="S1247" i="1"/>
  <c r="U1247" i="1" s="1"/>
  <c r="T1247" i="1"/>
  <c r="X1247" i="1" s="1"/>
  <c r="S1248" i="1"/>
  <c r="U1248" i="1" s="1"/>
  <c r="T1248" i="1"/>
  <c r="S1249" i="1"/>
  <c r="U1249" i="1" s="1"/>
  <c r="T1249" i="1"/>
  <c r="X1249" i="1" s="1"/>
  <c r="S1250" i="1"/>
  <c r="U1250" i="1" s="1"/>
  <c r="T1250" i="1"/>
  <c r="X1250" i="1" s="1"/>
  <c r="S1251" i="1"/>
  <c r="U1251" i="1" s="1"/>
  <c r="T1251" i="1"/>
  <c r="X1251" i="1" s="1"/>
  <c r="S1252" i="1"/>
  <c r="U1252" i="1" s="1"/>
  <c r="T1252" i="1"/>
  <c r="S1253" i="1"/>
  <c r="U1253" i="1" s="1"/>
  <c r="T1253" i="1"/>
  <c r="X1253" i="1" s="1"/>
  <c r="S1254" i="1"/>
  <c r="U1254" i="1" s="1"/>
  <c r="T1254" i="1"/>
  <c r="X1254" i="1" s="1"/>
  <c r="S1255" i="1"/>
  <c r="U1255" i="1" s="1"/>
  <c r="T1255" i="1"/>
  <c r="X1255" i="1" s="1"/>
  <c r="S1256" i="1"/>
  <c r="U1256" i="1" s="1"/>
  <c r="T1256" i="1"/>
  <c r="S1257" i="1"/>
  <c r="U1257" i="1" s="1"/>
  <c r="T1257" i="1"/>
  <c r="X1257" i="1" s="1"/>
  <c r="S1258" i="1"/>
  <c r="U1258" i="1" s="1"/>
  <c r="T1258" i="1"/>
  <c r="X1258" i="1" s="1"/>
  <c r="S1259" i="1"/>
  <c r="U1259" i="1" s="1"/>
  <c r="T1259" i="1"/>
  <c r="X1259" i="1" s="1"/>
  <c r="S1260" i="1"/>
  <c r="U1260" i="1" s="1"/>
  <c r="T1260" i="1"/>
  <c r="S1261" i="1"/>
  <c r="U1261" i="1" s="1"/>
  <c r="T1261" i="1"/>
  <c r="X1261" i="1" s="1"/>
  <c r="S1262" i="1"/>
  <c r="U1262" i="1" s="1"/>
  <c r="T1262" i="1"/>
  <c r="X1262" i="1" s="1"/>
  <c r="S1263" i="1"/>
  <c r="U1263" i="1" s="1"/>
  <c r="T1263" i="1"/>
  <c r="X1263" i="1" s="1"/>
  <c r="S1264" i="1"/>
  <c r="U1264" i="1" s="1"/>
  <c r="T1264" i="1"/>
  <c r="S1265" i="1"/>
  <c r="U1265" i="1" s="1"/>
  <c r="T1265" i="1"/>
  <c r="X1265" i="1" s="1"/>
  <c r="S1266" i="1"/>
  <c r="U1266" i="1" s="1"/>
  <c r="T1266" i="1"/>
  <c r="X1266" i="1" s="1"/>
  <c r="S1267" i="1"/>
  <c r="U1267" i="1" s="1"/>
  <c r="T1267" i="1"/>
  <c r="X1267" i="1" s="1"/>
  <c r="S1268" i="1"/>
  <c r="U1268" i="1" s="1"/>
  <c r="T1268" i="1"/>
  <c r="S1269" i="1"/>
  <c r="U1269" i="1" s="1"/>
  <c r="T1269" i="1"/>
  <c r="X1269" i="1" s="1"/>
  <c r="S1270" i="1"/>
  <c r="U1270" i="1" s="1"/>
  <c r="T1270" i="1"/>
  <c r="X1270" i="1" s="1"/>
  <c r="S1271" i="1"/>
  <c r="U1271" i="1" s="1"/>
  <c r="T1271" i="1"/>
  <c r="X1271" i="1" s="1"/>
  <c r="S1272" i="1"/>
  <c r="U1272" i="1" s="1"/>
  <c r="T1272" i="1"/>
  <c r="S1273" i="1"/>
  <c r="U1273" i="1" s="1"/>
  <c r="T1273" i="1"/>
  <c r="X1273" i="1" s="1"/>
  <c r="S1274" i="1"/>
  <c r="U1274" i="1" s="1"/>
  <c r="T1274" i="1"/>
  <c r="X1274" i="1" s="1"/>
  <c r="S1275" i="1"/>
  <c r="U1275" i="1" s="1"/>
  <c r="T1275" i="1"/>
  <c r="X1275" i="1" s="1"/>
  <c r="S1276" i="1"/>
  <c r="U1276" i="1" s="1"/>
  <c r="T1276" i="1"/>
  <c r="S1277" i="1"/>
  <c r="U1277" i="1" s="1"/>
  <c r="T1277" i="1"/>
  <c r="X1277" i="1" s="1"/>
  <c r="S1278" i="1"/>
  <c r="U1278" i="1" s="1"/>
  <c r="T1278" i="1"/>
  <c r="X1278" i="1" s="1"/>
  <c r="S1279" i="1"/>
  <c r="U1279" i="1" s="1"/>
  <c r="T1279" i="1"/>
  <c r="X1279" i="1" s="1"/>
  <c r="S1280" i="1"/>
  <c r="U1280" i="1" s="1"/>
  <c r="T1280" i="1"/>
  <c r="S1281" i="1"/>
  <c r="U1281" i="1" s="1"/>
  <c r="T1281" i="1"/>
  <c r="X1281" i="1" s="1"/>
  <c r="S1282" i="1"/>
  <c r="U1282" i="1" s="1"/>
  <c r="T1282" i="1"/>
  <c r="X1282" i="1" s="1"/>
  <c r="S1283" i="1"/>
  <c r="U1283" i="1" s="1"/>
  <c r="T1283" i="1"/>
  <c r="X1283" i="1" s="1"/>
  <c r="S1284" i="1"/>
  <c r="U1284" i="1" s="1"/>
  <c r="T1284" i="1"/>
  <c r="S1285" i="1"/>
  <c r="U1285" i="1" s="1"/>
  <c r="T1285" i="1"/>
  <c r="X1285" i="1" s="1"/>
  <c r="S1286" i="1"/>
  <c r="U1286" i="1" s="1"/>
  <c r="T1286" i="1"/>
  <c r="X1286" i="1" s="1"/>
  <c r="S1287" i="1"/>
  <c r="U1287" i="1" s="1"/>
  <c r="T1287" i="1"/>
  <c r="X1287" i="1" s="1"/>
  <c r="S1288" i="1"/>
  <c r="U1288" i="1" s="1"/>
  <c r="T1288" i="1"/>
  <c r="S1289" i="1"/>
  <c r="U1289" i="1" s="1"/>
  <c r="T1289" i="1"/>
  <c r="X1289" i="1" s="1"/>
  <c r="S1290" i="1"/>
  <c r="U1290" i="1" s="1"/>
  <c r="T1290" i="1"/>
  <c r="X1290" i="1" s="1"/>
  <c r="S1291" i="1"/>
  <c r="U1291" i="1" s="1"/>
  <c r="T1291" i="1"/>
  <c r="X1291" i="1" s="1"/>
  <c r="S1292" i="1"/>
  <c r="U1292" i="1" s="1"/>
  <c r="T1292" i="1"/>
  <c r="S1293" i="1"/>
  <c r="U1293" i="1" s="1"/>
  <c r="T1293" i="1"/>
  <c r="X1293" i="1" s="1"/>
  <c r="S1294" i="1"/>
  <c r="U1294" i="1" s="1"/>
  <c r="T1294" i="1"/>
  <c r="X1294" i="1" s="1"/>
  <c r="S1295" i="1"/>
  <c r="U1295" i="1" s="1"/>
  <c r="T1295" i="1"/>
  <c r="X1295" i="1" s="1"/>
  <c r="S1296" i="1"/>
  <c r="U1296" i="1" s="1"/>
  <c r="T1296" i="1"/>
  <c r="S1297" i="1"/>
  <c r="U1297" i="1" s="1"/>
  <c r="T1297" i="1"/>
  <c r="X1297" i="1" s="1"/>
  <c r="S1298" i="1"/>
  <c r="U1298" i="1" s="1"/>
  <c r="T1298" i="1"/>
  <c r="X1298" i="1" s="1"/>
  <c r="S1299" i="1"/>
  <c r="U1299" i="1" s="1"/>
  <c r="T1299" i="1"/>
  <c r="X1299" i="1" s="1"/>
  <c r="S1300" i="1"/>
  <c r="U1300" i="1" s="1"/>
  <c r="T1300" i="1"/>
  <c r="S1301" i="1"/>
  <c r="U1301" i="1" s="1"/>
  <c r="T1301" i="1"/>
  <c r="X1301" i="1" s="1"/>
  <c r="S1302" i="1"/>
  <c r="U1302" i="1" s="1"/>
  <c r="T1302" i="1"/>
  <c r="X1302" i="1" s="1"/>
  <c r="S1303" i="1"/>
  <c r="U1303" i="1" s="1"/>
  <c r="T1303" i="1"/>
  <c r="X1303" i="1" s="1"/>
  <c r="S1304" i="1"/>
  <c r="U1304" i="1" s="1"/>
  <c r="T1304" i="1"/>
  <c r="S1305" i="1"/>
  <c r="U1305" i="1" s="1"/>
  <c r="T1305" i="1"/>
  <c r="X1305" i="1" s="1"/>
  <c r="S1306" i="1"/>
  <c r="U1306" i="1" s="1"/>
  <c r="T1306" i="1"/>
  <c r="X1306" i="1" s="1"/>
  <c r="S1307" i="1"/>
  <c r="U1307" i="1" s="1"/>
  <c r="T1307" i="1"/>
  <c r="X1307" i="1" s="1"/>
  <c r="S1308" i="1"/>
  <c r="U1308" i="1" s="1"/>
  <c r="T1308" i="1"/>
  <c r="S1309" i="1"/>
  <c r="U1309" i="1" s="1"/>
  <c r="T1309" i="1"/>
  <c r="X1309" i="1" s="1"/>
  <c r="S1310" i="1"/>
  <c r="U1310" i="1" s="1"/>
  <c r="T1310" i="1"/>
  <c r="X1310" i="1" s="1"/>
  <c r="S1311" i="1"/>
  <c r="U1311" i="1" s="1"/>
  <c r="T1311" i="1"/>
  <c r="X1311" i="1" s="1"/>
  <c r="S1312" i="1"/>
  <c r="U1312" i="1" s="1"/>
  <c r="T1312" i="1"/>
  <c r="S1313" i="1"/>
  <c r="U1313" i="1" s="1"/>
  <c r="T1313" i="1"/>
  <c r="X1313" i="1" s="1"/>
  <c r="S1314" i="1"/>
  <c r="U1314" i="1" s="1"/>
  <c r="T1314" i="1"/>
  <c r="X1314" i="1" s="1"/>
  <c r="S1315" i="1"/>
  <c r="U1315" i="1" s="1"/>
  <c r="T1315" i="1"/>
  <c r="X1315" i="1" s="1"/>
  <c r="S1316" i="1"/>
  <c r="U1316" i="1" s="1"/>
  <c r="T1316" i="1"/>
  <c r="S1317" i="1"/>
  <c r="U1317" i="1" s="1"/>
  <c r="T1317" i="1"/>
  <c r="X1317" i="1" s="1"/>
  <c r="S1318" i="1"/>
  <c r="U1318" i="1" s="1"/>
  <c r="T1318" i="1"/>
  <c r="X1318" i="1" s="1"/>
  <c r="S1319" i="1"/>
  <c r="U1319" i="1" s="1"/>
  <c r="T1319" i="1"/>
  <c r="X1319" i="1" s="1"/>
  <c r="S1320" i="1"/>
  <c r="U1320" i="1" s="1"/>
  <c r="T1320" i="1"/>
  <c r="S1321" i="1"/>
  <c r="U1321" i="1" s="1"/>
  <c r="T1321" i="1"/>
  <c r="X1321" i="1" s="1"/>
  <c r="S1322" i="1"/>
  <c r="U1322" i="1" s="1"/>
  <c r="T1322" i="1"/>
  <c r="X1322" i="1" s="1"/>
  <c r="S1323" i="1"/>
  <c r="U1323" i="1" s="1"/>
  <c r="T1323" i="1"/>
  <c r="X1323" i="1" s="1"/>
  <c r="S1324" i="1"/>
  <c r="U1324" i="1" s="1"/>
  <c r="T1324" i="1"/>
  <c r="S1325" i="1"/>
  <c r="U1325" i="1" s="1"/>
  <c r="T1325" i="1"/>
  <c r="X1325" i="1" s="1"/>
  <c r="S1326" i="1"/>
  <c r="U1326" i="1" s="1"/>
  <c r="T1326" i="1"/>
  <c r="X1326" i="1" s="1"/>
  <c r="S1327" i="1"/>
  <c r="U1327" i="1" s="1"/>
  <c r="T1327" i="1"/>
  <c r="X1327" i="1" s="1"/>
  <c r="S1328" i="1"/>
  <c r="U1328" i="1" s="1"/>
  <c r="T1328" i="1"/>
  <c r="S1329" i="1"/>
  <c r="U1329" i="1" s="1"/>
  <c r="T1329" i="1"/>
  <c r="X1329" i="1" s="1"/>
  <c r="S1330" i="1"/>
  <c r="U1330" i="1" s="1"/>
  <c r="T1330" i="1"/>
  <c r="X1330" i="1" s="1"/>
  <c r="S1331" i="1"/>
  <c r="U1331" i="1" s="1"/>
  <c r="T1331" i="1"/>
  <c r="X1331" i="1" s="1"/>
  <c r="S1332" i="1"/>
  <c r="U1332" i="1" s="1"/>
  <c r="T1332" i="1"/>
  <c r="S1333" i="1"/>
  <c r="U1333" i="1" s="1"/>
  <c r="T1333" i="1"/>
  <c r="X1333" i="1" s="1"/>
  <c r="S1334" i="1"/>
  <c r="U1334" i="1" s="1"/>
  <c r="T1334" i="1"/>
  <c r="X1334" i="1" s="1"/>
  <c r="S1335" i="1"/>
  <c r="U1335" i="1" s="1"/>
  <c r="T1335" i="1"/>
  <c r="X1335" i="1" s="1"/>
  <c r="S1336" i="1"/>
  <c r="U1336" i="1" s="1"/>
  <c r="T1336" i="1"/>
  <c r="S1337" i="1"/>
  <c r="U1337" i="1" s="1"/>
  <c r="T1337" i="1"/>
  <c r="X1337" i="1" s="1"/>
  <c r="S1338" i="1"/>
  <c r="U1338" i="1" s="1"/>
  <c r="T1338" i="1"/>
  <c r="X1338" i="1" s="1"/>
  <c r="S1339" i="1"/>
  <c r="U1339" i="1" s="1"/>
  <c r="T1339" i="1"/>
  <c r="X1339" i="1" s="1"/>
  <c r="S1340" i="1"/>
  <c r="U1340" i="1" s="1"/>
  <c r="T1340" i="1"/>
  <c r="S1341" i="1"/>
  <c r="U1341" i="1" s="1"/>
  <c r="T1341" i="1"/>
  <c r="X1341" i="1" s="1"/>
  <c r="S1342" i="1"/>
  <c r="U1342" i="1" s="1"/>
  <c r="T1342" i="1"/>
  <c r="X1342" i="1" s="1"/>
  <c r="S1343" i="1"/>
  <c r="U1343" i="1" s="1"/>
  <c r="T1343" i="1"/>
  <c r="X1343" i="1" s="1"/>
  <c r="S1344" i="1"/>
  <c r="U1344" i="1" s="1"/>
  <c r="T1344" i="1"/>
  <c r="S1345" i="1"/>
  <c r="U1345" i="1" s="1"/>
  <c r="T1345" i="1"/>
  <c r="X1345" i="1" s="1"/>
  <c r="S1346" i="1"/>
  <c r="U1346" i="1" s="1"/>
  <c r="T1346" i="1"/>
  <c r="X1346" i="1" s="1"/>
  <c r="S1347" i="1"/>
  <c r="U1347" i="1" s="1"/>
  <c r="T1347" i="1"/>
  <c r="X1347" i="1" s="1"/>
  <c r="S1348" i="1"/>
  <c r="U1348" i="1" s="1"/>
  <c r="T1348" i="1"/>
  <c r="S1349" i="1"/>
  <c r="U1349" i="1" s="1"/>
  <c r="T1349" i="1"/>
  <c r="X1349" i="1" s="1"/>
  <c r="S1350" i="1"/>
  <c r="U1350" i="1" s="1"/>
  <c r="T1350" i="1"/>
  <c r="X1350" i="1" s="1"/>
  <c r="S1351" i="1"/>
  <c r="U1351" i="1" s="1"/>
  <c r="T1351" i="1"/>
  <c r="X1351" i="1" s="1"/>
  <c r="S1352" i="1"/>
  <c r="U1352" i="1" s="1"/>
  <c r="T1352" i="1"/>
  <c r="S1353" i="1"/>
  <c r="U1353" i="1" s="1"/>
  <c r="T1353" i="1"/>
  <c r="X1353" i="1" s="1"/>
  <c r="S1354" i="1"/>
  <c r="U1354" i="1" s="1"/>
  <c r="T1354" i="1"/>
  <c r="X1354" i="1" s="1"/>
  <c r="S1355" i="1"/>
  <c r="U1355" i="1" s="1"/>
  <c r="T1355" i="1"/>
  <c r="X1355" i="1" s="1"/>
  <c r="S1356" i="1"/>
  <c r="U1356" i="1" s="1"/>
  <c r="T1356" i="1"/>
  <c r="S1357" i="1"/>
  <c r="U1357" i="1" s="1"/>
  <c r="T1357" i="1"/>
  <c r="X1357" i="1" s="1"/>
  <c r="S1358" i="1"/>
  <c r="U1358" i="1" s="1"/>
  <c r="T1358" i="1"/>
  <c r="X1358" i="1" s="1"/>
  <c r="S1359" i="1"/>
  <c r="U1359" i="1" s="1"/>
  <c r="T1359" i="1"/>
  <c r="X1359" i="1" s="1"/>
  <c r="S1360" i="1"/>
  <c r="U1360" i="1" s="1"/>
  <c r="T1360" i="1"/>
  <c r="S1361" i="1"/>
  <c r="U1361" i="1" s="1"/>
  <c r="T1361" i="1"/>
  <c r="X1361" i="1" s="1"/>
  <c r="S1362" i="1"/>
  <c r="U1362" i="1" s="1"/>
  <c r="T1362" i="1"/>
  <c r="X1362" i="1" s="1"/>
  <c r="S1363" i="1"/>
  <c r="U1363" i="1" s="1"/>
  <c r="T1363" i="1"/>
  <c r="X1363" i="1" s="1"/>
  <c r="S1364" i="1"/>
  <c r="U1364" i="1" s="1"/>
  <c r="T1364" i="1"/>
  <c r="S1365" i="1"/>
  <c r="U1365" i="1" s="1"/>
  <c r="T1365" i="1"/>
  <c r="X1365" i="1" s="1"/>
  <c r="S1366" i="1"/>
  <c r="U1366" i="1" s="1"/>
  <c r="T1366" i="1"/>
  <c r="X1366" i="1" s="1"/>
  <c r="S1367" i="1"/>
  <c r="U1367" i="1" s="1"/>
  <c r="T1367" i="1"/>
  <c r="X1367" i="1" s="1"/>
  <c r="S1368" i="1"/>
  <c r="U1368" i="1" s="1"/>
  <c r="T1368" i="1"/>
  <c r="S1369" i="1"/>
  <c r="U1369" i="1" s="1"/>
  <c r="T1369" i="1"/>
  <c r="X1369" i="1" s="1"/>
  <c r="S1370" i="1"/>
  <c r="U1370" i="1" s="1"/>
  <c r="T1370" i="1"/>
  <c r="X1370" i="1" s="1"/>
  <c r="S1371" i="1"/>
  <c r="U1371" i="1" s="1"/>
  <c r="T1371" i="1"/>
  <c r="X1371" i="1" s="1"/>
  <c r="S1372" i="1"/>
  <c r="U1372" i="1" s="1"/>
  <c r="T1372" i="1"/>
  <c r="S1373" i="1"/>
  <c r="U1373" i="1" s="1"/>
  <c r="T1373" i="1"/>
  <c r="X1373" i="1" s="1"/>
  <c r="S1374" i="1"/>
  <c r="U1374" i="1" s="1"/>
  <c r="T1374" i="1"/>
  <c r="X1374" i="1" s="1"/>
  <c r="S1375" i="1"/>
  <c r="U1375" i="1" s="1"/>
  <c r="T1375" i="1"/>
  <c r="X1375" i="1" s="1"/>
  <c r="S1376" i="1"/>
  <c r="U1376" i="1" s="1"/>
  <c r="T1376" i="1"/>
  <c r="S1377" i="1"/>
  <c r="U1377" i="1" s="1"/>
  <c r="T1377" i="1"/>
  <c r="X1377" i="1" s="1"/>
  <c r="S1378" i="1"/>
  <c r="U1378" i="1" s="1"/>
  <c r="T1378" i="1"/>
  <c r="X1378" i="1" s="1"/>
  <c r="S1379" i="1"/>
  <c r="U1379" i="1" s="1"/>
  <c r="T1379" i="1"/>
  <c r="X1379" i="1" s="1"/>
  <c r="S1380" i="1"/>
  <c r="U1380" i="1" s="1"/>
  <c r="T1380" i="1"/>
  <c r="S1381" i="1"/>
  <c r="U1381" i="1" s="1"/>
  <c r="T1381" i="1"/>
  <c r="X1381" i="1" s="1"/>
  <c r="S1382" i="1"/>
  <c r="U1382" i="1" s="1"/>
  <c r="T1382" i="1"/>
  <c r="X1382" i="1" s="1"/>
  <c r="S1383" i="1"/>
  <c r="U1383" i="1" s="1"/>
  <c r="T1383" i="1"/>
  <c r="X1383" i="1" s="1"/>
  <c r="S1384" i="1"/>
  <c r="U1384" i="1" s="1"/>
  <c r="T1384" i="1"/>
  <c r="S1385" i="1"/>
  <c r="U1385" i="1" s="1"/>
  <c r="T1385" i="1"/>
  <c r="X1385" i="1" s="1"/>
  <c r="S1386" i="1"/>
  <c r="U1386" i="1" s="1"/>
  <c r="T1386" i="1"/>
  <c r="X1386" i="1" s="1"/>
  <c r="S1387" i="1"/>
  <c r="U1387" i="1" s="1"/>
  <c r="T1387" i="1"/>
  <c r="X1387" i="1" s="1"/>
  <c r="S1388" i="1"/>
  <c r="U1388" i="1" s="1"/>
  <c r="T1388" i="1"/>
  <c r="S1389" i="1"/>
  <c r="U1389" i="1" s="1"/>
  <c r="T1389" i="1"/>
  <c r="X1389" i="1" s="1"/>
  <c r="S1390" i="1"/>
  <c r="U1390" i="1" s="1"/>
  <c r="T1390" i="1"/>
  <c r="X1390" i="1" s="1"/>
  <c r="S1391" i="1"/>
  <c r="U1391" i="1" s="1"/>
  <c r="T1391" i="1"/>
  <c r="X1391" i="1" s="1"/>
  <c r="S1392" i="1"/>
  <c r="U1392" i="1" s="1"/>
  <c r="T1392" i="1"/>
  <c r="S1393" i="1"/>
  <c r="U1393" i="1" s="1"/>
  <c r="T1393" i="1"/>
  <c r="X1393" i="1" s="1"/>
  <c r="S1394" i="1"/>
  <c r="U1394" i="1" s="1"/>
  <c r="T1394" i="1"/>
  <c r="X1394" i="1" s="1"/>
  <c r="S1395" i="1"/>
  <c r="U1395" i="1" s="1"/>
  <c r="T1395" i="1"/>
  <c r="X1395" i="1" s="1"/>
  <c r="S1396" i="1"/>
  <c r="U1396" i="1" s="1"/>
  <c r="T1396" i="1"/>
  <c r="S1397" i="1"/>
  <c r="U1397" i="1" s="1"/>
  <c r="T1397" i="1"/>
  <c r="X1397" i="1" s="1"/>
  <c r="S1398" i="1"/>
  <c r="U1398" i="1" s="1"/>
  <c r="T1398" i="1"/>
  <c r="X1398" i="1" s="1"/>
  <c r="S1399" i="1"/>
  <c r="U1399" i="1" s="1"/>
  <c r="T1399" i="1"/>
  <c r="X1399" i="1" s="1"/>
  <c r="S1400" i="1"/>
  <c r="U1400" i="1" s="1"/>
  <c r="T1400" i="1"/>
  <c r="S1401" i="1"/>
  <c r="U1401" i="1" s="1"/>
  <c r="T1401" i="1"/>
  <c r="X1401" i="1" s="1"/>
  <c r="S1402" i="1"/>
  <c r="U1402" i="1" s="1"/>
  <c r="T1402" i="1"/>
  <c r="X1402" i="1" s="1"/>
  <c r="S1403" i="1"/>
  <c r="U1403" i="1" s="1"/>
  <c r="T1403" i="1"/>
  <c r="X1403" i="1" s="1"/>
  <c r="S1404" i="1"/>
  <c r="U1404" i="1" s="1"/>
  <c r="T1404" i="1"/>
  <c r="S1405" i="1"/>
  <c r="U1405" i="1" s="1"/>
  <c r="T1405" i="1"/>
  <c r="X1405" i="1" s="1"/>
  <c r="S1406" i="1"/>
  <c r="U1406" i="1" s="1"/>
  <c r="T1406" i="1"/>
  <c r="X1406" i="1" s="1"/>
  <c r="S1407" i="1"/>
  <c r="U1407" i="1" s="1"/>
  <c r="T1407" i="1"/>
  <c r="X1407" i="1" s="1"/>
  <c r="S1408" i="1"/>
  <c r="U1408" i="1" s="1"/>
  <c r="T1408" i="1"/>
  <c r="S1409" i="1"/>
  <c r="U1409" i="1" s="1"/>
  <c r="T1409" i="1"/>
  <c r="X1409" i="1" s="1"/>
  <c r="S1410" i="1"/>
  <c r="U1410" i="1" s="1"/>
  <c r="T1410" i="1"/>
  <c r="X1410" i="1" s="1"/>
  <c r="S1411" i="1"/>
  <c r="U1411" i="1" s="1"/>
  <c r="T1411" i="1"/>
  <c r="X1411" i="1" s="1"/>
  <c r="S1412" i="1"/>
  <c r="U1412" i="1" s="1"/>
  <c r="T1412" i="1"/>
  <c r="S1413" i="1"/>
  <c r="U1413" i="1" s="1"/>
  <c r="T1413" i="1"/>
  <c r="X1413" i="1" s="1"/>
  <c r="S1414" i="1"/>
  <c r="U1414" i="1" s="1"/>
  <c r="T1414" i="1"/>
  <c r="X1414" i="1" s="1"/>
  <c r="S1415" i="1"/>
  <c r="U1415" i="1" s="1"/>
  <c r="T1415" i="1"/>
  <c r="X1415" i="1" s="1"/>
  <c r="S1416" i="1"/>
  <c r="U1416" i="1" s="1"/>
  <c r="T1416" i="1"/>
  <c r="S1417" i="1"/>
  <c r="U1417" i="1" s="1"/>
  <c r="T1417" i="1"/>
  <c r="X1417" i="1" s="1"/>
  <c r="S1418" i="1"/>
  <c r="U1418" i="1" s="1"/>
  <c r="T1418" i="1"/>
  <c r="X1418" i="1" s="1"/>
  <c r="S1419" i="1"/>
  <c r="U1419" i="1" s="1"/>
  <c r="T1419" i="1"/>
  <c r="X1419" i="1" s="1"/>
  <c r="S1420" i="1"/>
  <c r="U1420" i="1" s="1"/>
  <c r="T1420" i="1"/>
  <c r="S1421" i="1"/>
  <c r="U1421" i="1" s="1"/>
  <c r="T1421" i="1"/>
  <c r="X1421" i="1" s="1"/>
  <c r="S1422" i="1"/>
  <c r="U1422" i="1" s="1"/>
  <c r="T1422" i="1"/>
  <c r="X1422" i="1" s="1"/>
  <c r="S1423" i="1"/>
  <c r="U1423" i="1" s="1"/>
  <c r="T1423" i="1"/>
  <c r="X1423" i="1" s="1"/>
  <c r="S1424" i="1"/>
  <c r="U1424" i="1" s="1"/>
  <c r="T1424" i="1"/>
  <c r="S1425" i="1"/>
  <c r="U1425" i="1" s="1"/>
  <c r="T1425" i="1"/>
  <c r="X1425" i="1" s="1"/>
  <c r="S1426" i="1"/>
  <c r="U1426" i="1" s="1"/>
  <c r="T1426" i="1"/>
  <c r="X1426" i="1" s="1"/>
  <c r="S1427" i="1"/>
  <c r="U1427" i="1" s="1"/>
  <c r="T1427" i="1"/>
  <c r="X1427" i="1" s="1"/>
  <c r="S1428" i="1"/>
  <c r="U1428" i="1" s="1"/>
  <c r="T1428" i="1"/>
  <c r="S1429" i="1"/>
  <c r="U1429" i="1" s="1"/>
  <c r="T1429" i="1"/>
  <c r="X1429" i="1" s="1"/>
  <c r="S1430" i="1"/>
  <c r="U1430" i="1" s="1"/>
  <c r="T1430" i="1"/>
  <c r="X1430" i="1" s="1"/>
  <c r="S1431" i="1"/>
  <c r="U1431" i="1" s="1"/>
  <c r="T1431" i="1"/>
  <c r="X1431" i="1" s="1"/>
  <c r="S1432" i="1"/>
  <c r="U1432" i="1" s="1"/>
  <c r="T1432" i="1"/>
  <c r="S1433" i="1"/>
  <c r="U1433" i="1" s="1"/>
  <c r="T1433" i="1"/>
  <c r="X1433" i="1" s="1"/>
  <c r="S1434" i="1"/>
  <c r="U1434" i="1" s="1"/>
  <c r="T1434" i="1"/>
  <c r="X1434" i="1" s="1"/>
  <c r="S1435" i="1"/>
  <c r="U1435" i="1" s="1"/>
  <c r="T1435" i="1"/>
  <c r="X1435" i="1" s="1"/>
  <c r="S1436" i="1"/>
  <c r="U1436" i="1" s="1"/>
  <c r="T1436" i="1"/>
  <c r="S1437" i="1"/>
  <c r="U1437" i="1" s="1"/>
  <c r="T1437" i="1"/>
  <c r="X1437" i="1" s="1"/>
  <c r="S1438" i="1"/>
  <c r="U1438" i="1" s="1"/>
  <c r="T1438" i="1"/>
  <c r="X1438" i="1" s="1"/>
  <c r="S1439" i="1"/>
  <c r="U1439" i="1" s="1"/>
  <c r="T1439" i="1"/>
  <c r="X1439" i="1" s="1"/>
  <c r="S1440" i="1"/>
  <c r="U1440" i="1" s="1"/>
  <c r="T1440" i="1"/>
  <c r="S1441" i="1"/>
  <c r="U1441" i="1" s="1"/>
  <c r="T1441" i="1"/>
  <c r="X1441" i="1" s="1"/>
  <c r="S1442" i="1"/>
  <c r="U1442" i="1" s="1"/>
  <c r="T1442" i="1"/>
  <c r="X1442" i="1" s="1"/>
  <c r="S1443" i="1"/>
  <c r="U1443" i="1" s="1"/>
  <c r="T1443" i="1"/>
  <c r="X1443" i="1" s="1"/>
  <c r="S1444" i="1"/>
  <c r="U1444" i="1" s="1"/>
  <c r="T1444" i="1"/>
  <c r="S1445" i="1"/>
  <c r="U1445" i="1" s="1"/>
  <c r="T1445" i="1"/>
  <c r="X1445" i="1" s="1"/>
  <c r="S1446" i="1"/>
  <c r="U1446" i="1" s="1"/>
  <c r="T1446" i="1"/>
  <c r="X1446" i="1" s="1"/>
  <c r="S1447" i="1"/>
  <c r="U1447" i="1" s="1"/>
  <c r="T1447" i="1"/>
  <c r="X1447" i="1" s="1"/>
  <c r="S1448" i="1"/>
  <c r="U1448" i="1" s="1"/>
  <c r="T1448" i="1"/>
  <c r="S1449" i="1"/>
  <c r="U1449" i="1" s="1"/>
  <c r="T1449" i="1"/>
  <c r="X1449" i="1" s="1"/>
  <c r="S1450" i="1"/>
  <c r="U1450" i="1" s="1"/>
  <c r="T1450" i="1"/>
  <c r="X1450" i="1" s="1"/>
  <c r="S1451" i="1"/>
  <c r="U1451" i="1" s="1"/>
  <c r="T1451" i="1"/>
  <c r="X1451" i="1" s="1"/>
  <c r="S1452" i="1"/>
  <c r="U1452" i="1" s="1"/>
  <c r="T1452" i="1"/>
  <c r="S1453" i="1"/>
  <c r="U1453" i="1" s="1"/>
  <c r="T1453" i="1"/>
  <c r="X1453" i="1" s="1"/>
  <c r="S1454" i="1"/>
  <c r="U1454" i="1" s="1"/>
  <c r="T1454" i="1"/>
  <c r="X1454" i="1" s="1"/>
  <c r="S1455" i="1"/>
  <c r="U1455" i="1" s="1"/>
  <c r="T1455" i="1"/>
  <c r="X1455" i="1" s="1"/>
  <c r="S1456" i="1"/>
  <c r="U1456" i="1" s="1"/>
  <c r="T1456" i="1"/>
  <c r="S1457" i="1"/>
  <c r="U1457" i="1" s="1"/>
  <c r="T1457" i="1"/>
  <c r="X1457" i="1" s="1"/>
  <c r="S1458" i="1"/>
  <c r="U1458" i="1" s="1"/>
  <c r="T1458" i="1"/>
  <c r="X1458" i="1" s="1"/>
  <c r="S1459" i="1"/>
  <c r="U1459" i="1" s="1"/>
  <c r="T1459" i="1"/>
  <c r="X1459" i="1" s="1"/>
  <c r="S1460" i="1"/>
  <c r="U1460" i="1" s="1"/>
  <c r="T1460" i="1"/>
  <c r="S1461" i="1"/>
  <c r="U1461" i="1" s="1"/>
  <c r="T1461" i="1"/>
  <c r="X1461" i="1" s="1"/>
  <c r="S1462" i="1"/>
  <c r="U1462" i="1" s="1"/>
  <c r="T1462" i="1"/>
  <c r="X1462" i="1" s="1"/>
  <c r="S1463" i="1"/>
  <c r="U1463" i="1" s="1"/>
  <c r="T1463" i="1"/>
  <c r="X1463" i="1" s="1"/>
  <c r="S1464" i="1"/>
  <c r="U1464" i="1" s="1"/>
  <c r="T1464" i="1"/>
  <c r="S1465" i="1"/>
  <c r="U1465" i="1" s="1"/>
  <c r="T1465" i="1"/>
  <c r="X1465" i="1" s="1"/>
  <c r="S1466" i="1"/>
  <c r="U1466" i="1" s="1"/>
  <c r="T1466" i="1"/>
  <c r="X1466" i="1" s="1"/>
  <c r="S1467" i="1"/>
  <c r="U1467" i="1" s="1"/>
  <c r="T1467" i="1"/>
  <c r="X1467" i="1" s="1"/>
  <c r="S1468" i="1"/>
  <c r="U1468" i="1" s="1"/>
  <c r="T1468" i="1"/>
  <c r="S1469" i="1"/>
  <c r="U1469" i="1" s="1"/>
  <c r="T1469" i="1"/>
  <c r="X1469" i="1" s="1"/>
  <c r="S1470" i="1"/>
  <c r="U1470" i="1" s="1"/>
  <c r="T1470" i="1"/>
  <c r="X1470" i="1" s="1"/>
  <c r="S1471" i="1"/>
  <c r="U1471" i="1" s="1"/>
  <c r="T1471" i="1"/>
  <c r="X1471" i="1" s="1"/>
  <c r="S1472" i="1"/>
  <c r="U1472" i="1" s="1"/>
  <c r="T1472" i="1"/>
  <c r="S1473" i="1"/>
  <c r="U1473" i="1" s="1"/>
  <c r="T1473" i="1"/>
  <c r="X1473" i="1" s="1"/>
  <c r="S1474" i="1"/>
  <c r="U1474" i="1" s="1"/>
  <c r="T1474" i="1"/>
  <c r="X1474" i="1" s="1"/>
  <c r="S1475" i="1"/>
  <c r="U1475" i="1" s="1"/>
  <c r="T1475" i="1"/>
  <c r="X1475" i="1" s="1"/>
  <c r="S1476" i="1"/>
  <c r="U1476" i="1" s="1"/>
  <c r="T1476" i="1"/>
  <c r="S1477" i="1"/>
  <c r="U1477" i="1" s="1"/>
  <c r="T1477" i="1"/>
  <c r="X1477" i="1" s="1"/>
  <c r="S1478" i="1"/>
  <c r="U1478" i="1" s="1"/>
  <c r="T1478" i="1"/>
  <c r="X1478" i="1" s="1"/>
  <c r="S1479" i="1"/>
  <c r="U1479" i="1" s="1"/>
  <c r="T1479" i="1"/>
  <c r="X1479" i="1" s="1"/>
  <c r="S1480" i="1"/>
  <c r="U1480" i="1" s="1"/>
  <c r="T1480" i="1"/>
  <c r="S1481" i="1"/>
  <c r="U1481" i="1" s="1"/>
  <c r="T1481" i="1"/>
  <c r="X1481" i="1" s="1"/>
  <c r="S1482" i="1"/>
  <c r="U1482" i="1" s="1"/>
  <c r="T1482" i="1"/>
  <c r="X1482" i="1" s="1"/>
  <c r="S1483" i="1"/>
  <c r="U1483" i="1" s="1"/>
  <c r="T1483" i="1"/>
  <c r="X1483" i="1" s="1"/>
  <c r="S1484" i="1"/>
  <c r="U1484" i="1" s="1"/>
  <c r="T1484" i="1"/>
  <c r="S1485" i="1"/>
  <c r="U1485" i="1" s="1"/>
  <c r="T1485" i="1"/>
  <c r="X1485" i="1" s="1"/>
  <c r="S1486" i="1"/>
  <c r="U1486" i="1" s="1"/>
  <c r="T1486" i="1"/>
  <c r="X1486" i="1" s="1"/>
  <c r="S1487" i="1"/>
  <c r="U1487" i="1" s="1"/>
  <c r="T1487" i="1"/>
  <c r="X1487" i="1" s="1"/>
  <c r="S1488" i="1"/>
  <c r="U1488" i="1" s="1"/>
  <c r="T1488" i="1"/>
  <c r="S1489" i="1"/>
  <c r="U1489" i="1" s="1"/>
  <c r="T1489" i="1"/>
  <c r="X1489" i="1" s="1"/>
  <c r="S1490" i="1"/>
  <c r="U1490" i="1" s="1"/>
  <c r="T1490" i="1"/>
  <c r="X1490" i="1" s="1"/>
  <c r="S1491" i="1"/>
  <c r="U1491" i="1" s="1"/>
  <c r="T1491" i="1"/>
  <c r="X1491" i="1" s="1"/>
  <c r="S1492" i="1"/>
  <c r="U1492" i="1" s="1"/>
  <c r="T1492" i="1"/>
  <c r="S1493" i="1"/>
  <c r="U1493" i="1" s="1"/>
  <c r="T1493" i="1"/>
  <c r="X1493" i="1" s="1"/>
  <c r="S1494" i="1"/>
  <c r="U1494" i="1" s="1"/>
  <c r="T1494" i="1"/>
  <c r="X1494" i="1" s="1"/>
  <c r="S1495" i="1"/>
  <c r="U1495" i="1" s="1"/>
  <c r="T1495" i="1"/>
  <c r="X1495" i="1" s="1"/>
  <c r="S1496" i="1"/>
  <c r="U1496" i="1" s="1"/>
  <c r="T1496" i="1"/>
  <c r="S1497" i="1"/>
  <c r="U1497" i="1" s="1"/>
  <c r="T1497" i="1"/>
  <c r="X1497" i="1" s="1"/>
  <c r="S1498" i="1"/>
  <c r="U1498" i="1" s="1"/>
  <c r="T1498" i="1"/>
  <c r="X1498" i="1" s="1"/>
  <c r="S1499" i="1"/>
  <c r="U1499" i="1" s="1"/>
  <c r="T1499" i="1"/>
  <c r="X1499" i="1" s="1"/>
  <c r="S1500" i="1"/>
  <c r="U1500" i="1" s="1"/>
  <c r="T1500" i="1"/>
  <c r="S1501" i="1"/>
  <c r="U1501" i="1" s="1"/>
  <c r="T1501" i="1"/>
  <c r="X1501" i="1" s="1"/>
  <c r="S1502" i="1"/>
  <c r="U1502" i="1" s="1"/>
  <c r="T1502" i="1"/>
  <c r="X1502" i="1" s="1"/>
  <c r="S1503" i="1"/>
  <c r="U1503" i="1" s="1"/>
  <c r="T1503" i="1"/>
  <c r="X1503" i="1" s="1"/>
  <c r="S1504" i="1"/>
  <c r="U1504" i="1" s="1"/>
  <c r="T1504" i="1"/>
  <c r="S1505" i="1"/>
  <c r="U1505" i="1" s="1"/>
  <c r="T1505" i="1"/>
  <c r="X1505" i="1" s="1"/>
  <c r="S1506" i="1"/>
  <c r="U1506" i="1" s="1"/>
  <c r="T1506" i="1"/>
  <c r="X1506" i="1" s="1"/>
  <c r="S1507" i="1"/>
  <c r="U1507" i="1" s="1"/>
  <c r="T1507" i="1"/>
  <c r="X1507" i="1" s="1"/>
  <c r="S1508" i="1"/>
  <c r="U1508" i="1" s="1"/>
  <c r="T1508" i="1"/>
  <c r="S1509" i="1"/>
  <c r="U1509" i="1" s="1"/>
  <c r="T1509" i="1"/>
  <c r="X1509" i="1" s="1"/>
  <c r="S1510" i="1"/>
  <c r="U1510" i="1" s="1"/>
  <c r="T1510" i="1"/>
  <c r="X1510" i="1" s="1"/>
  <c r="S1511" i="1"/>
  <c r="U1511" i="1" s="1"/>
  <c r="T1511" i="1"/>
  <c r="X1511" i="1" s="1"/>
  <c r="S1512" i="1"/>
  <c r="U1512" i="1" s="1"/>
  <c r="T1512" i="1"/>
  <c r="S1513" i="1"/>
  <c r="U1513" i="1" s="1"/>
  <c r="T1513" i="1"/>
  <c r="X1513" i="1" s="1"/>
  <c r="S1514" i="1"/>
  <c r="U1514" i="1" s="1"/>
  <c r="T1514" i="1"/>
  <c r="X1514" i="1" s="1"/>
  <c r="S1515" i="1"/>
  <c r="U1515" i="1" s="1"/>
  <c r="T1515" i="1"/>
  <c r="X1515" i="1" s="1"/>
  <c r="S1516" i="1"/>
  <c r="U1516" i="1" s="1"/>
  <c r="T1516" i="1"/>
  <c r="S1517" i="1"/>
  <c r="U1517" i="1" s="1"/>
  <c r="T1517" i="1"/>
  <c r="X1517" i="1" s="1"/>
  <c r="S1518" i="1"/>
  <c r="U1518" i="1" s="1"/>
  <c r="T1518" i="1"/>
  <c r="X1518" i="1" s="1"/>
  <c r="S1519" i="1"/>
  <c r="U1519" i="1" s="1"/>
  <c r="T1519" i="1"/>
  <c r="X1519" i="1" s="1"/>
  <c r="S1520" i="1"/>
  <c r="U1520" i="1" s="1"/>
  <c r="T1520" i="1"/>
  <c r="S1521" i="1"/>
  <c r="U1521" i="1" s="1"/>
  <c r="T1521" i="1"/>
  <c r="X1521" i="1" s="1"/>
  <c r="S1522" i="1"/>
  <c r="U1522" i="1" s="1"/>
  <c r="T1522" i="1"/>
  <c r="X1522" i="1" s="1"/>
  <c r="S1523" i="1"/>
  <c r="U1523" i="1" s="1"/>
  <c r="T1523" i="1"/>
  <c r="X1523" i="1" s="1"/>
  <c r="S1524" i="1"/>
  <c r="U1524" i="1" s="1"/>
  <c r="T1524" i="1"/>
  <c r="S1525" i="1"/>
  <c r="U1525" i="1" s="1"/>
  <c r="T1525" i="1"/>
  <c r="X1525" i="1" s="1"/>
  <c r="S1526" i="1"/>
  <c r="U1526" i="1" s="1"/>
  <c r="T1526" i="1"/>
  <c r="X1526" i="1" s="1"/>
  <c r="S1527" i="1"/>
  <c r="U1527" i="1" s="1"/>
  <c r="T1527" i="1"/>
  <c r="X1527" i="1" s="1"/>
  <c r="S1528" i="1"/>
  <c r="U1528" i="1" s="1"/>
  <c r="T1528" i="1"/>
  <c r="S1529" i="1"/>
  <c r="U1529" i="1" s="1"/>
  <c r="T1529" i="1"/>
  <c r="X1529" i="1" s="1"/>
  <c r="S1530" i="1"/>
  <c r="U1530" i="1" s="1"/>
  <c r="T1530" i="1"/>
  <c r="X1530" i="1" s="1"/>
  <c r="S1531" i="1"/>
  <c r="U1531" i="1" s="1"/>
  <c r="T1531" i="1"/>
  <c r="X1531" i="1" s="1"/>
  <c r="S1532" i="1"/>
  <c r="U1532" i="1" s="1"/>
  <c r="T1532" i="1"/>
  <c r="S1533" i="1"/>
  <c r="U1533" i="1" s="1"/>
  <c r="T1533" i="1"/>
  <c r="X1533" i="1" s="1"/>
  <c r="S1534" i="1"/>
  <c r="U1534" i="1" s="1"/>
  <c r="T1534" i="1"/>
  <c r="X1534" i="1" s="1"/>
  <c r="S1535" i="1"/>
  <c r="U1535" i="1" s="1"/>
  <c r="T1535" i="1"/>
  <c r="X1535" i="1" s="1"/>
  <c r="S1536" i="1"/>
  <c r="U1536" i="1" s="1"/>
  <c r="T1536" i="1"/>
  <c r="S1537" i="1"/>
  <c r="U1537" i="1" s="1"/>
  <c r="T1537" i="1"/>
  <c r="X1537" i="1" s="1"/>
  <c r="S1538" i="1"/>
  <c r="U1538" i="1" s="1"/>
  <c r="T1538" i="1"/>
  <c r="X1538" i="1" s="1"/>
  <c r="S1539" i="1"/>
  <c r="U1539" i="1" s="1"/>
  <c r="T1539" i="1"/>
  <c r="X1539" i="1" s="1"/>
  <c r="S1540" i="1"/>
  <c r="U1540" i="1" s="1"/>
  <c r="T1540" i="1"/>
  <c r="S1541" i="1"/>
  <c r="U1541" i="1" s="1"/>
  <c r="T1541" i="1"/>
  <c r="X1541" i="1" s="1"/>
  <c r="S1542" i="1"/>
  <c r="U1542" i="1" s="1"/>
  <c r="T1542" i="1"/>
  <c r="X1542" i="1" s="1"/>
  <c r="S1543" i="1"/>
  <c r="U1543" i="1" s="1"/>
  <c r="T1543" i="1"/>
  <c r="X1543" i="1" s="1"/>
  <c r="S1544" i="1"/>
  <c r="U1544" i="1" s="1"/>
  <c r="T1544" i="1"/>
  <c r="S1545" i="1"/>
  <c r="U1545" i="1" s="1"/>
  <c r="T1545" i="1"/>
  <c r="X1545" i="1" s="1"/>
  <c r="S1546" i="1"/>
  <c r="U1546" i="1" s="1"/>
  <c r="T1546" i="1"/>
  <c r="X1546" i="1" s="1"/>
  <c r="S1547" i="1"/>
  <c r="U1547" i="1" s="1"/>
  <c r="T1547" i="1"/>
  <c r="X1547" i="1" s="1"/>
  <c r="S1548" i="1"/>
  <c r="U1548" i="1" s="1"/>
  <c r="T1548" i="1"/>
  <c r="S1549" i="1"/>
  <c r="U1549" i="1" s="1"/>
  <c r="T1549" i="1"/>
  <c r="X1549" i="1" s="1"/>
  <c r="S1550" i="1"/>
  <c r="U1550" i="1" s="1"/>
  <c r="T1550" i="1"/>
  <c r="X1550" i="1" s="1"/>
  <c r="S1551" i="1"/>
  <c r="U1551" i="1" s="1"/>
  <c r="T1551" i="1"/>
  <c r="X1551" i="1" s="1"/>
  <c r="S1552" i="1"/>
  <c r="U1552" i="1" s="1"/>
  <c r="T1552" i="1"/>
  <c r="S1553" i="1"/>
  <c r="U1553" i="1" s="1"/>
  <c r="T1553" i="1"/>
  <c r="X1553" i="1" s="1"/>
  <c r="S1554" i="1"/>
  <c r="U1554" i="1" s="1"/>
  <c r="T1554" i="1"/>
  <c r="X1554" i="1" s="1"/>
  <c r="S1555" i="1"/>
  <c r="U1555" i="1" s="1"/>
  <c r="T1555" i="1"/>
  <c r="X1555" i="1" s="1"/>
  <c r="S1556" i="1"/>
  <c r="U1556" i="1" s="1"/>
  <c r="T1556" i="1"/>
  <c r="S1557" i="1"/>
  <c r="U1557" i="1" s="1"/>
  <c r="T1557" i="1"/>
  <c r="X1557" i="1" s="1"/>
  <c r="S1558" i="1"/>
  <c r="U1558" i="1" s="1"/>
  <c r="T1558" i="1"/>
  <c r="X1558" i="1" s="1"/>
  <c r="S1559" i="1"/>
  <c r="U1559" i="1" s="1"/>
  <c r="T1559" i="1"/>
  <c r="X1559" i="1" s="1"/>
  <c r="S1560" i="1"/>
  <c r="U1560" i="1" s="1"/>
  <c r="T1560" i="1"/>
  <c r="S1561" i="1"/>
  <c r="U1561" i="1" s="1"/>
  <c r="T1561" i="1"/>
  <c r="X1561" i="1" s="1"/>
  <c r="S1562" i="1"/>
  <c r="U1562" i="1" s="1"/>
  <c r="T1562" i="1"/>
  <c r="X1562" i="1" s="1"/>
  <c r="S1563" i="1"/>
  <c r="U1563" i="1" s="1"/>
  <c r="T1563" i="1"/>
  <c r="X1563" i="1" s="1"/>
  <c r="S1564" i="1"/>
  <c r="U1564" i="1" s="1"/>
  <c r="T1564" i="1"/>
  <c r="S1565" i="1"/>
  <c r="U1565" i="1" s="1"/>
  <c r="T1565" i="1"/>
  <c r="X1565" i="1" s="1"/>
  <c r="S1566" i="1"/>
  <c r="U1566" i="1" s="1"/>
  <c r="T1566" i="1"/>
  <c r="X1566" i="1" s="1"/>
  <c r="S1567" i="1"/>
  <c r="U1567" i="1" s="1"/>
  <c r="T1567" i="1"/>
  <c r="X1567" i="1" s="1"/>
  <c r="S1568" i="1"/>
  <c r="U1568" i="1" s="1"/>
  <c r="T1568" i="1"/>
  <c r="S1569" i="1"/>
  <c r="U1569" i="1" s="1"/>
  <c r="T1569" i="1"/>
  <c r="X1569" i="1" s="1"/>
  <c r="S1570" i="1"/>
  <c r="U1570" i="1" s="1"/>
  <c r="T1570" i="1"/>
  <c r="X1570" i="1" s="1"/>
  <c r="S1571" i="1"/>
  <c r="U1571" i="1" s="1"/>
  <c r="T1571" i="1"/>
  <c r="X1571" i="1" s="1"/>
  <c r="S1572" i="1"/>
  <c r="U1572" i="1" s="1"/>
  <c r="T1572" i="1"/>
  <c r="S1573" i="1"/>
  <c r="U1573" i="1" s="1"/>
  <c r="T1573" i="1"/>
  <c r="X1573" i="1" s="1"/>
  <c r="S1574" i="1"/>
  <c r="U1574" i="1" s="1"/>
  <c r="T1574" i="1"/>
  <c r="X1574" i="1" s="1"/>
  <c r="S1575" i="1"/>
  <c r="U1575" i="1" s="1"/>
  <c r="T1575" i="1"/>
  <c r="X1575" i="1" s="1"/>
  <c r="S1576" i="1"/>
  <c r="U1576" i="1" s="1"/>
  <c r="T1576" i="1"/>
  <c r="S1577" i="1"/>
  <c r="U1577" i="1" s="1"/>
  <c r="T1577" i="1"/>
  <c r="X1577" i="1" s="1"/>
  <c r="S1578" i="1"/>
  <c r="U1578" i="1" s="1"/>
  <c r="T1578" i="1"/>
  <c r="X1578" i="1" s="1"/>
  <c r="S1579" i="1"/>
  <c r="U1579" i="1" s="1"/>
  <c r="T1579" i="1"/>
  <c r="X1579" i="1" s="1"/>
  <c r="S1580" i="1"/>
  <c r="U1580" i="1" s="1"/>
  <c r="T1580" i="1"/>
  <c r="S1581" i="1"/>
  <c r="U1581" i="1" s="1"/>
  <c r="T1581" i="1"/>
  <c r="X1581" i="1" s="1"/>
  <c r="S1582" i="1"/>
  <c r="U1582" i="1" s="1"/>
  <c r="T1582" i="1"/>
  <c r="X1582" i="1" s="1"/>
  <c r="S1583" i="1"/>
  <c r="U1583" i="1" s="1"/>
  <c r="T1583" i="1"/>
  <c r="X1583" i="1" s="1"/>
  <c r="S1584" i="1"/>
  <c r="U1584" i="1" s="1"/>
  <c r="T1584" i="1"/>
  <c r="S1585" i="1"/>
  <c r="U1585" i="1" s="1"/>
  <c r="T1585" i="1"/>
  <c r="X1585" i="1" s="1"/>
  <c r="S1586" i="1"/>
  <c r="U1586" i="1" s="1"/>
  <c r="T1586" i="1"/>
  <c r="X1586" i="1" s="1"/>
  <c r="S1587" i="1"/>
  <c r="U1587" i="1" s="1"/>
  <c r="T1587" i="1"/>
  <c r="X1587" i="1" s="1"/>
  <c r="S1588" i="1"/>
  <c r="U1588" i="1" s="1"/>
  <c r="T1588" i="1"/>
  <c r="S1589" i="1"/>
  <c r="U1589" i="1" s="1"/>
  <c r="T1589" i="1"/>
  <c r="X1589" i="1" s="1"/>
  <c r="S1590" i="1"/>
  <c r="U1590" i="1" s="1"/>
  <c r="T1590" i="1"/>
  <c r="X1590" i="1" s="1"/>
  <c r="S1591" i="1"/>
  <c r="U1591" i="1" s="1"/>
  <c r="T1591" i="1"/>
  <c r="X1591" i="1" s="1"/>
  <c r="S1592" i="1"/>
  <c r="U1592" i="1" s="1"/>
  <c r="T1592" i="1"/>
  <c r="S1593" i="1"/>
  <c r="U1593" i="1" s="1"/>
  <c r="T1593" i="1"/>
  <c r="X1593" i="1" s="1"/>
  <c r="S1594" i="1"/>
  <c r="U1594" i="1" s="1"/>
  <c r="T1594" i="1"/>
  <c r="X1594" i="1" s="1"/>
  <c r="S1595" i="1"/>
  <c r="U1595" i="1" s="1"/>
  <c r="T1595" i="1"/>
  <c r="X1595" i="1" s="1"/>
  <c r="S1596" i="1"/>
  <c r="U1596" i="1" s="1"/>
  <c r="T1596" i="1"/>
  <c r="S1597" i="1"/>
  <c r="U1597" i="1" s="1"/>
  <c r="T1597" i="1"/>
  <c r="X1597" i="1" s="1"/>
  <c r="S1598" i="1"/>
  <c r="U1598" i="1" s="1"/>
  <c r="T1598" i="1"/>
  <c r="X1598" i="1" s="1"/>
  <c r="S1599" i="1"/>
  <c r="U1599" i="1" s="1"/>
  <c r="T1599" i="1"/>
  <c r="X1599" i="1" s="1"/>
  <c r="S1600" i="1"/>
  <c r="U1600" i="1" s="1"/>
  <c r="T1600" i="1"/>
  <c r="S1601" i="1"/>
  <c r="U1601" i="1" s="1"/>
  <c r="T1601" i="1"/>
  <c r="X1601" i="1" s="1"/>
  <c r="S1602" i="1"/>
  <c r="U1602" i="1" s="1"/>
  <c r="T1602" i="1"/>
  <c r="X1602" i="1" s="1"/>
  <c r="S1603" i="1"/>
  <c r="U1603" i="1" s="1"/>
  <c r="T1603" i="1"/>
  <c r="X1603" i="1" s="1"/>
  <c r="S1604" i="1"/>
  <c r="U1604" i="1" s="1"/>
  <c r="T1604" i="1"/>
  <c r="S1605" i="1"/>
  <c r="U1605" i="1" s="1"/>
  <c r="T1605" i="1"/>
  <c r="X1605" i="1" s="1"/>
  <c r="S1606" i="1"/>
  <c r="U1606" i="1" s="1"/>
  <c r="T1606" i="1"/>
  <c r="X1606" i="1" s="1"/>
  <c r="S1607" i="1"/>
  <c r="U1607" i="1" s="1"/>
  <c r="T1607" i="1"/>
  <c r="X1607" i="1" s="1"/>
  <c r="S1608" i="1"/>
  <c r="U1608" i="1" s="1"/>
  <c r="T1608" i="1"/>
  <c r="S1609" i="1"/>
  <c r="U1609" i="1" s="1"/>
  <c r="T1609" i="1"/>
  <c r="X1609" i="1" s="1"/>
  <c r="S1610" i="1"/>
  <c r="U1610" i="1" s="1"/>
  <c r="T1610" i="1"/>
  <c r="X1610" i="1" s="1"/>
  <c r="S1611" i="1"/>
  <c r="U1611" i="1" s="1"/>
  <c r="T1611" i="1"/>
  <c r="X1611" i="1" s="1"/>
  <c r="S1612" i="1"/>
  <c r="U1612" i="1" s="1"/>
  <c r="T1612" i="1"/>
  <c r="S1613" i="1"/>
  <c r="U1613" i="1" s="1"/>
  <c r="T1613" i="1"/>
  <c r="X1613" i="1" s="1"/>
  <c r="S1614" i="1"/>
  <c r="U1614" i="1" s="1"/>
  <c r="T1614" i="1"/>
  <c r="X1614" i="1" s="1"/>
  <c r="S1615" i="1"/>
  <c r="U1615" i="1" s="1"/>
  <c r="T1615" i="1"/>
  <c r="X1615" i="1" s="1"/>
  <c r="S1616" i="1"/>
  <c r="U1616" i="1" s="1"/>
  <c r="T1616" i="1"/>
  <c r="S1617" i="1"/>
  <c r="U1617" i="1" s="1"/>
  <c r="T1617" i="1"/>
  <c r="X1617" i="1" s="1"/>
  <c r="S1618" i="1"/>
  <c r="U1618" i="1" s="1"/>
  <c r="T1618" i="1"/>
  <c r="X1618" i="1" s="1"/>
  <c r="S1619" i="1"/>
  <c r="U1619" i="1" s="1"/>
  <c r="T1619" i="1"/>
  <c r="X1619" i="1" s="1"/>
  <c r="S1620" i="1"/>
  <c r="U1620" i="1" s="1"/>
  <c r="T1620" i="1"/>
  <c r="S1621" i="1"/>
  <c r="U1621" i="1" s="1"/>
  <c r="T1621" i="1"/>
  <c r="X1621" i="1" s="1"/>
  <c r="S1622" i="1"/>
  <c r="U1622" i="1" s="1"/>
  <c r="T1622" i="1"/>
  <c r="X1622" i="1" s="1"/>
  <c r="S1623" i="1"/>
  <c r="U1623" i="1" s="1"/>
  <c r="T1623" i="1"/>
  <c r="X1623" i="1" s="1"/>
  <c r="S1624" i="1"/>
  <c r="U1624" i="1" s="1"/>
  <c r="T1624" i="1"/>
  <c r="S1625" i="1"/>
  <c r="U1625" i="1" s="1"/>
  <c r="T1625" i="1"/>
  <c r="X1625" i="1" s="1"/>
  <c r="S1626" i="1"/>
  <c r="U1626" i="1" s="1"/>
  <c r="T1626" i="1"/>
  <c r="X1626" i="1" s="1"/>
  <c r="S1627" i="1"/>
  <c r="U1627" i="1" s="1"/>
  <c r="T1627" i="1"/>
  <c r="X1627" i="1" s="1"/>
  <c r="S1628" i="1"/>
  <c r="U1628" i="1" s="1"/>
  <c r="T1628" i="1"/>
  <c r="S1629" i="1"/>
  <c r="U1629" i="1" s="1"/>
  <c r="T1629" i="1"/>
  <c r="X1629" i="1" s="1"/>
  <c r="S1630" i="1"/>
  <c r="U1630" i="1" s="1"/>
  <c r="T1630" i="1"/>
  <c r="X1630" i="1" s="1"/>
  <c r="S1631" i="1"/>
  <c r="U1631" i="1" s="1"/>
  <c r="T1631" i="1"/>
  <c r="X1631" i="1" s="1"/>
  <c r="S1632" i="1"/>
  <c r="U1632" i="1" s="1"/>
  <c r="T1632" i="1"/>
  <c r="S1633" i="1"/>
  <c r="U1633" i="1" s="1"/>
  <c r="T1633" i="1"/>
  <c r="X1633" i="1" s="1"/>
  <c r="S1634" i="1"/>
  <c r="U1634" i="1" s="1"/>
  <c r="T1634" i="1"/>
  <c r="X1634" i="1" s="1"/>
  <c r="S1635" i="1"/>
  <c r="U1635" i="1" s="1"/>
  <c r="T1635" i="1"/>
  <c r="X1635" i="1" s="1"/>
  <c r="S1636" i="1"/>
  <c r="U1636" i="1" s="1"/>
  <c r="T1636" i="1"/>
  <c r="S1637" i="1"/>
  <c r="U1637" i="1" s="1"/>
  <c r="T1637" i="1"/>
  <c r="X1637" i="1" s="1"/>
  <c r="S1638" i="1"/>
  <c r="U1638" i="1" s="1"/>
  <c r="T1638" i="1"/>
  <c r="X1638" i="1" s="1"/>
  <c r="S1639" i="1"/>
  <c r="U1639" i="1" s="1"/>
  <c r="T1639" i="1"/>
  <c r="X1639" i="1" s="1"/>
  <c r="S1640" i="1"/>
  <c r="U1640" i="1" s="1"/>
  <c r="T1640" i="1"/>
  <c r="S1641" i="1"/>
  <c r="U1641" i="1" s="1"/>
  <c r="T1641" i="1"/>
  <c r="X1641" i="1" s="1"/>
  <c r="S1642" i="1"/>
  <c r="U1642" i="1" s="1"/>
  <c r="T1642" i="1"/>
  <c r="X1642" i="1" s="1"/>
  <c r="S1643" i="1"/>
  <c r="U1643" i="1" s="1"/>
  <c r="T1643" i="1"/>
  <c r="X1643" i="1" s="1"/>
  <c r="S1644" i="1"/>
  <c r="U1644" i="1" s="1"/>
  <c r="T1644" i="1"/>
  <c r="S1645" i="1"/>
  <c r="U1645" i="1" s="1"/>
  <c r="T1645" i="1"/>
  <c r="X1645" i="1" s="1"/>
  <c r="S1646" i="1"/>
  <c r="U1646" i="1" s="1"/>
  <c r="T1646" i="1"/>
  <c r="X1646" i="1" s="1"/>
  <c r="S1647" i="1"/>
  <c r="U1647" i="1" s="1"/>
  <c r="T1647" i="1"/>
  <c r="X1647" i="1" s="1"/>
  <c r="S1648" i="1"/>
  <c r="U1648" i="1" s="1"/>
  <c r="T1648" i="1"/>
  <c r="S1649" i="1"/>
  <c r="U1649" i="1" s="1"/>
  <c r="T1649" i="1"/>
  <c r="X1649" i="1" s="1"/>
  <c r="S1650" i="1"/>
  <c r="U1650" i="1" s="1"/>
  <c r="T1650" i="1"/>
  <c r="X1650" i="1" s="1"/>
  <c r="S1651" i="1"/>
  <c r="U1651" i="1" s="1"/>
  <c r="T1651" i="1"/>
  <c r="X1651" i="1" s="1"/>
  <c r="S1652" i="1"/>
  <c r="U1652" i="1" s="1"/>
  <c r="T1652" i="1"/>
  <c r="S1653" i="1"/>
  <c r="U1653" i="1" s="1"/>
  <c r="T1653" i="1"/>
  <c r="X1653" i="1" s="1"/>
  <c r="S1654" i="1"/>
  <c r="U1654" i="1" s="1"/>
  <c r="T1654" i="1"/>
  <c r="X1654" i="1" s="1"/>
  <c r="S1655" i="1"/>
  <c r="U1655" i="1" s="1"/>
  <c r="T1655" i="1"/>
  <c r="X1655" i="1" s="1"/>
  <c r="S1656" i="1"/>
  <c r="U1656" i="1" s="1"/>
  <c r="T1656" i="1"/>
  <c r="S1657" i="1"/>
  <c r="U1657" i="1" s="1"/>
  <c r="T1657" i="1"/>
  <c r="X1657" i="1" s="1"/>
  <c r="S1658" i="1"/>
  <c r="U1658" i="1" s="1"/>
  <c r="T1658" i="1"/>
  <c r="X1658" i="1" s="1"/>
  <c r="S1659" i="1"/>
  <c r="U1659" i="1" s="1"/>
  <c r="T1659" i="1"/>
  <c r="X1659" i="1" s="1"/>
  <c r="S1660" i="1"/>
  <c r="U1660" i="1" s="1"/>
  <c r="T1660" i="1"/>
  <c r="S1661" i="1"/>
  <c r="U1661" i="1" s="1"/>
  <c r="T1661" i="1"/>
  <c r="X1661" i="1" s="1"/>
  <c r="S1662" i="1"/>
  <c r="U1662" i="1" s="1"/>
  <c r="T1662" i="1"/>
  <c r="X1662" i="1" s="1"/>
  <c r="S1663" i="1"/>
  <c r="U1663" i="1" s="1"/>
  <c r="T1663" i="1"/>
  <c r="X1663" i="1" s="1"/>
  <c r="S1664" i="1"/>
  <c r="U1664" i="1" s="1"/>
  <c r="T1664" i="1"/>
  <c r="S1665" i="1"/>
  <c r="U1665" i="1" s="1"/>
  <c r="T1665" i="1"/>
  <c r="X1665" i="1" s="1"/>
  <c r="S1666" i="1"/>
  <c r="U1666" i="1" s="1"/>
  <c r="T1666" i="1"/>
  <c r="X1666" i="1" s="1"/>
  <c r="S1667" i="1"/>
  <c r="U1667" i="1" s="1"/>
  <c r="T1667" i="1"/>
  <c r="X1667" i="1" s="1"/>
  <c r="S1668" i="1"/>
  <c r="U1668" i="1" s="1"/>
  <c r="T1668" i="1"/>
  <c r="S1669" i="1"/>
  <c r="U1669" i="1" s="1"/>
  <c r="T1669" i="1"/>
  <c r="X1669" i="1" s="1"/>
  <c r="S1670" i="1"/>
  <c r="U1670" i="1" s="1"/>
  <c r="T1670" i="1"/>
  <c r="X1670" i="1" s="1"/>
  <c r="S1671" i="1"/>
  <c r="U1671" i="1" s="1"/>
  <c r="T1671" i="1"/>
  <c r="X1671" i="1" s="1"/>
  <c r="S1672" i="1"/>
  <c r="U1672" i="1" s="1"/>
  <c r="T1672" i="1"/>
  <c r="S1673" i="1"/>
  <c r="U1673" i="1" s="1"/>
  <c r="T1673" i="1"/>
  <c r="X1673" i="1" s="1"/>
  <c r="S1674" i="1"/>
  <c r="U1674" i="1" s="1"/>
  <c r="T1674" i="1"/>
  <c r="X1674" i="1" s="1"/>
  <c r="S1675" i="1"/>
  <c r="U1675" i="1" s="1"/>
  <c r="T1675" i="1"/>
  <c r="X1675" i="1" s="1"/>
  <c r="S1676" i="1"/>
  <c r="U1676" i="1" s="1"/>
  <c r="T1676" i="1"/>
  <c r="S1677" i="1"/>
  <c r="U1677" i="1" s="1"/>
  <c r="T1677" i="1"/>
  <c r="X1677" i="1" s="1"/>
  <c r="S1678" i="1"/>
  <c r="U1678" i="1" s="1"/>
  <c r="T1678" i="1"/>
  <c r="X1678" i="1" s="1"/>
  <c r="S1679" i="1"/>
  <c r="U1679" i="1" s="1"/>
  <c r="T1679" i="1"/>
  <c r="X1679" i="1" s="1"/>
  <c r="S1680" i="1"/>
  <c r="U1680" i="1" s="1"/>
  <c r="T1680" i="1"/>
  <c r="S1681" i="1"/>
  <c r="U1681" i="1" s="1"/>
  <c r="T1681" i="1"/>
  <c r="X1681" i="1" s="1"/>
  <c r="S1682" i="1"/>
  <c r="U1682" i="1" s="1"/>
  <c r="T1682" i="1"/>
  <c r="X1682" i="1" s="1"/>
  <c r="S1683" i="1"/>
  <c r="U1683" i="1" s="1"/>
  <c r="T1683" i="1"/>
  <c r="X1683" i="1" s="1"/>
  <c r="S1684" i="1"/>
  <c r="U1684" i="1" s="1"/>
  <c r="T1684" i="1"/>
  <c r="S1685" i="1"/>
  <c r="U1685" i="1" s="1"/>
  <c r="T1685" i="1"/>
  <c r="X1685" i="1" s="1"/>
  <c r="S1686" i="1"/>
  <c r="U1686" i="1" s="1"/>
  <c r="T1686" i="1"/>
  <c r="X1686" i="1" s="1"/>
  <c r="S1687" i="1"/>
  <c r="U1687" i="1" s="1"/>
  <c r="T1687" i="1"/>
  <c r="X1687" i="1" s="1"/>
  <c r="S1688" i="1"/>
  <c r="U1688" i="1" s="1"/>
  <c r="T1688" i="1"/>
  <c r="S1689" i="1"/>
  <c r="U1689" i="1" s="1"/>
  <c r="T1689" i="1"/>
  <c r="X1689" i="1" s="1"/>
  <c r="S1690" i="1"/>
  <c r="U1690" i="1" s="1"/>
  <c r="T1690" i="1"/>
  <c r="X1690" i="1" s="1"/>
  <c r="S1691" i="1"/>
  <c r="U1691" i="1" s="1"/>
  <c r="T1691" i="1"/>
  <c r="X1691" i="1" s="1"/>
  <c r="S1692" i="1"/>
  <c r="U1692" i="1" s="1"/>
  <c r="T1692" i="1"/>
  <c r="S1693" i="1"/>
  <c r="U1693" i="1" s="1"/>
  <c r="T1693" i="1"/>
  <c r="X1693" i="1" s="1"/>
  <c r="S1694" i="1"/>
  <c r="U1694" i="1" s="1"/>
  <c r="T1694" i="1"/>
  <c r="X1694" i="1" s="1"/>
  <c r="S1695" i="1"/>
  <c r="U1695" i="1" s="1"/>
  <c r="T1695" i="1"/>
  <c r="X1695" i="1" s="1"/>
  <c r="S1696" i="1"/>
  <c r="U1696" i="1" s="1"/>
  <c r="T1696" i="1"/>
  <c r="S1697" i="1"/>
  <c r="U1697" i="1" s="1"/>
  <c r="T1697" i="1"/>
  <c r="X1697" i="1" s="1"/>
  <c r="S1698" i="1"/>
  <c r="U1698" i="1" s="1"/>
  <c r="T1698" i="1"/>
  <c r="X1698" i="1" s="1"/>
  <c r="S1699" i="1"/>
  <c r="U1699" i="1" s="1"/>
  <c r="T1699" i="1"/>
  <c r="X1699" i="1" s="1"/>
  <c r="S1700" i="1"/>
  <c r="U1700" i="1" s="1"/>
  <c r="T1700" i="1"/>
  <c r="S1701" i="1"/>
  <c r="U1701" i="1" s="1"/>
  <c r="T1701" i="1"/>
  <c r="X1701" i="1" s="1"/>
  <c r="S1702" i="1"/>
  <c r="U1702" i="1" s="1"/>
  <c r="T1702" i="1"/>
  <c r="X1702" i="1" s="1"/>
  <c r="S1703" i="1"/>
  <c r="U1703" i="1" s="1"/>
  <c r="T1703" i="1"/>
  <c r="X1703" i="1" s="1"/>
  <c r="S1704" i="1"/>
  <c r="U1704" i="1" s="1"/>
  <c r="T1704" i="1"/>
  <c r="S1705" i="1"/>
  <c r="U1705" i="1" s="1"/>
  <c r="T1705" i="1"/>
  <c r="X1705" i="1" s="1"/>
  <c r="S1706" i="1"/>
  <c r="U1706" i="1" s="1"/>
  <c r="T1706" i="1"/>
  <c r="X1706" i="1" s="1"/>
  <c r="S1707" i="1"/>
  <c r="U1707" i="1" s="1"/>
  <c r="T1707" i="1"/>
  <c r="X1707" i="1" s="1"/>
  <c r="S1708" i="1"/>
  <c r="U1708" i="1" s="1"/>
  <c r="T1708" i="1"/>
  <c r="S1709" i="1"/>
  <c r="U1709" i="1" s="1"/>
  <c r="T1709" i="1"/>
  <c r="X1709" i="1" s="1"/>
  <c r="S1710" i="1"/>
  <c r="U1710" i="1" s="1"/>
  <c r="T1710" i="1"/>
  <c r="X1710" i="1" s="1"/>
  <c r="S1711" i="1"/>
  <c r="U1711" i="1" s="1"/>
  <c r="T1711" i="1"/>
  <c r="X1711" i="1" s="1"/>
  <c r="S1712" i="1"/>
  <c r="U1712" i="1" s="1"/>
  <c r="T1712" i="1"/>
  <c r="S1713" i="1"/>
  <c r="U1713" i="1" s="1"/>
  <c r="T1713" i="1"/>
  <c r="X1713" i="1" s="1"/>
  <c r="S1714" i="1"/>
  <c r="U1714" i="1" s="1"/>
  <c r="T1714" i="1"/>
  <c r="X1714" i="1" s="1"/>
  <c r="S1715" i="1"/>
  <c r="U1715" i="1" s="1"/>
  <c r="T1715" i="1"/>
  <c r="X1715" i="1" s="1"/>
  <c r="S1716" i="1"/>
  <c r="U1716" i="1" s="1"/>
  <c r="T1716" i="1"/>
  <c r="S1717" i="1"/>
  <c r="U1717" i="1" s="1"/>
  <c r="T1717" i="1"/>
  <c r="X1717" i="1" s="1"/>
  <c r="S1718" i="1"/>
  <c r="U1718" i="1" s="1"/>
  <c r="T1718" i="1"/>
  <c r="X1718" i="1" s="1"/>
  <c r="S1719" i="1"/>
  <c r="U1719" i="1" s="1"/>
  <c r="T1719" i="1"/>
  <c r="X1719" i="1" s="1"/>
  <c r="S1720" i="1"/>
  <c r="U1720" i="1" s="1"/>
  <c r="T1720" i="1"/>
  <c r="S1721" i="1"/>
  <c r="U1721" i="1" s="1"/>
  <c r="T1721" i="1"/>
  <c r="X1721" i="1" s="1"/>
  <c r="S1722" i="1"/>
  <c r="U1722" i="1" s="1"/>
  <c r="T1722" i="1"/>
  <c r="X1722" i="1" s="1"/>
  <c r="S1723" i="1"/>
  <c r="U1723" i="1" s="1"/>
  <c r="T1723" i="1"/>
  <c r="X1723" i="1" s="1"/>
  <c r="S1724" i="1"/>
  <c r="U1724" i="1" s="1"/>
  <c r="T1724" i="1"/>
  <c r="S1725" i="1"/>
  <c r="U1725" i="1" s="1"/>
  <c r="T1725" i="1"/>
  <c r="X1725" i="1" s="1"/>
  <c r="S1726" i="1"/>
  <c r="U1726" i="1" s="1"/>
  <c r="T1726" i="1"/>
  <c r="X1726" i="1" s="1"/>
  <c r="S1727" i="1"/>
  <c r="U1727" i="1" s="1"/>
  <c r="T1727" i="1"/>
  <c r="X1727" i="1" s="1"/>
  <c r="S1728" i="1"/>
  <c r="U1728" i="1" s="1"/>
  <c r="T1728" i="1"/>
  <c r="S1729" i="1"/>
  <c r="U1729" i="1" s="1"/>
  <c r="T1729" i="1"/>
  <c r="X1729" i="1" s="1"/>
  <c r="S1730" i="1"/>
  <c r="U1730" i="1" s="1"/>
  <c r="T1730" i="1"/>
  <c r="X1730" i="1" s="1"/>
  <c r="S1731" i="1"/>
  <c r="U1731" i="1" s="1"/>
  <c r="T1731" i="1"/>
  <c r="X1731" i="1" s="1"/>
  <c r="S1732" i="1"/>
  <c r="U1732" i="1" s="1"/>
  <c r="T1732" i="1"/>
  <c r="S1733" i="1"/>
  <c r="U1733" i="1" s="1"/>
  <c r="T1733" i="1"/>
  <c r="X1733" i="1" s="1"/>
  <c r="S1734" i="1"/>
  <c r="U1734" i="1" s="1"/>
  <c r="T1734" i="1"/>
  <c r="X1734" i="1" s="1"/>
  <c r="S1735" i="1"/>
  <c r="U1735" i="1" s="1"/>
  <c r="T1735" i="1"/>
  <c r="X1735" i="1" s="1"/>
  <c r="S1736" i="1"/>
  <c r="U1736" i="1" s="1"/>
  <c r="T1736" i="1"/>
  <c r="S1737" i="1"/>
  <c r="U1737" i="1" s="1"/>
  <c r="T1737" i="1"/>
  <c r="X1737" i="1" s="1"/>
  <c r="S1738" i="1"/>
  <c r="U1738" i="1" s="1"/>
  <c r="T1738" i="1"/>
  <c r="X1738" i="1" s="1"/>
  <c r="S1739" i="1"/>
  <c r="U1739" i="1" s="1"/>
  <c r="T1739" i="1"/>
  <c r="X1739" i="1" s="1"/>
  <c r="S1740" i="1"/>
  <c r="U1740" i="1" s="1"/>
  <c r="T1740" i="1"/>
  <c r="S1741" i="1"/>
  <c r="U1741" i="1" s="1"/>
  <c r="T1741" i="1"/>
  <c r="X1741" i="1" s="1"/>
  <c r="S1742" i="1"/>
  <c r="U1742" i="1" s="1"/>
  <c r="T1742" i="1"/>
  <c r="X1742" i="1" s="1"/>
  <c r="S1743" i="1"/>
  <c r="U1743" i="1" s="1"/>
  <c r="T1743" i="1"/>
  <c r="X1743" i="1" s="1"/>
  <c r="S1744" i="1"/>
  <c r="U1744" i="1" s="1"/>
  <c r="T1744" i="1"/>
  <c r="S1745" i="1"/>
  <c r="U1745" i="1" s="1"/>
  <c r="T1745" i="1"/>
  <c r="X1745" i="1" s="1"/>
  <c r="S1746" i="1"/>
  <c r="U1746" i="1" s="1"/>
  <c r="T1746" i="1"/>
  <c r="X1746" i="1" s="1"/>
  <c r="S1747" i="1"/>
  <c r="U1747" i="1" s="1"/>
  <c r="T1747" i="1"/>
  <c r="X1747" i="1" s="1"/>
  <c r="S1748" i="1"/>
  <c r="U1748" i="1" s="1"/>
  <c r="T1748" i="1"/>
  <c r="S1749" i="1"/>
  <c r="U1749" i="1" s="1"/>
  <c r="T1749" i="1"/>
  <c r="X1749" i="1" s="1"/>
  <c r="S1750" i="1"/>
  <c r="U1750" i="1" s="1"/>
  <c r="T1750" i="1"/>
  <c r="X1750" i="1" s="1"/>
  <c r="S1751" i="1"/>
  <c r="U1751" i="1" s="1"/>
  <c r="T1751" i="1"/>
  <c r="X1751" i="1" s="1"/>
  <c r="S1752" i="1"/>
  <c r="U1752" i="1" s="1"/>
  <c r="T1752" i="1"/>
  <c r="S1753" i="1"/>
  <c r="U1753" i="1" s="1"/>
  <c r="T1753" i="1"/>
  <c r="X1753" i="1" s="1"/>
  <c r="S1754" i="1"/>
  <c r="U1754" i="1" s="1"/>
  <c r="T1754" i="1"/>
  <c r="X1754" i="1" s="1"/>
  <c r="S1755" i="1"/>
  <c r="U1755" i="1" s="1"/>
  <c r="T1755" i="1"/>
  <c r="X1755" i="1" s="1"/>
  <c r="S1756" i="1"/>
  <c r="U1756" i="1" s="1"/>
  <c r="T1756" i="1"/>
  <c r="S1757" i="1"/>
  <c r="U1757" i="1" s="1"/>
  <c r="T1757" i="1"/>
  <c r="X1757" i="1" s="1"/>
  <c r="S1758" i="1"/>
  <c r="U1758" i="1" s="1"/>
  <c r="T1758" i="1"/>
  <c r="X1758" i="1" s="1"/>
  <c r="S1759" i="1"/>
  <c r="U1759" i="1" s="1"/>
  <c r="T1759" i="1"/>
  <c r="X1759" i="1" s="1"/>
  <c r="S1760" i="1"/>
  <c r="U1760" i="1" s="1"/>
  <c r="T1760" i="1"/>
  <c r="S1761" i="1"/>
  <c r="U1761" i="1" s="1"/>
  <c r="T1761" i="1"/>
  <c r="X1761" i="1" s="1"/>
  <c r="S1762" i="1"/>
  <c r="U1762" i="1" s="1"/>
  <c r="T1762" i="1"/>
  <c r="X1762" i="1" s="1"/>
  <c r="S1763" i="1"/>
  <c r="U1763" i="1" s="1"/>
  <c r="T1763" i="1"/>
  <c r="X1763" i="1" s="1"/>
  <c r="S1764" i="1"/>
  <c r="U1764" i="1" s="1"/>
  <c r="T1764" i="1"/>
  <c r="S1765" i="1"/>
  <c r="U1765" i="1" s="1"/>
  <c r="T1765" i="1"/>
  <c r="X1765" i="1" s="1"/>
  <c r="S1766" i="1"/>
  <c r="U1766" i="1" s="1"/>
  <c r="T1766" i="1"/>
  <c r="X1766" i="1" s="1"/>
  <c r="S1767" i="1"/>
  <c r="U1767" i="1" s="1"/>
  <c r="T1767" i="1"/>
  <c r="X1767" i="1" s="1"/>
  <c r="S1768" i="1"/>
  <c r="U1768" i="1" s="1"/>
  <c r="T1768" i="1"/>
  <c r="S1769" i="1"/>
  <c r="U1769" i="1" s="1"/>
  <c r="T1769" i="1"/>
  <c r="X1769" i="1" s="1"/>
  <c r="S1770" i="1"/>
  <c r="U1770" i="1" s="1"/>
  <c r="T1770" i="1"/>
  <c r="X1770" i="1" s="1"/>
  <c r="S1771" i="1"/>
  <c r="U1771" i="1" s="1"/>
  <c r="T1771" i="1"/>
  <c r="X1771" i="1" s="1"/>
  <c r="S1772" i="1"/>
  <c r="U1772" i="1" s="1"/>
  <c r="T1772" i="1"/>
  <c r="S1773" i="1"/>
  <c r="U1773" i="1" s="1"/>
  <c r="T1773" i="1"/>
  <c r="X1773" i="1" s="1"/>
  <c r="S1774" i="1"/>
  <c r="U1774" i="1" s="1"/>
  <c r="T1774" i="1"/>
  <c r="X1774" i="1" s="1"/>
  <c r="S1775" i="1"/>
  <c r="U1775" i="1" s="1"/>
  <c r="T1775" i="1"/>
  <c r="X1775" i="1" s="1"/>
  <c r="S1776" i="1"/>
  <c r="U1776" i="1" s="1"/>
  <c r="T1776" i="1"/>
  <c r="S1777" i="1"/>
  <c r="U1777" i="1" s="1"/>
  <c r="T1777" i="1"/>
  <c r="X1777" i="1" s="1"/>
  <c r="S1778" i="1"/>
  <c r="U1778" i="1" s="1"/>
  <c r="T1778" i="1"/>
  <c r="X1778" i="1" s="1"/>
  <c r="S1779" i="1"/>
  <c r="U1779" i="1" s="1"/>
  <c r="T1779" i="1"/>
  <c r="X1779" i="1" s="1"/>
  <c r="S1780" i="1"/>
  <c r="U1780" i="1" s="1"/>
  <c r="T1780" i="1"/>
  <c r="S1781" i="1"/>
  <c r="U1781" i="1" s="1"/>
  <c r="T1781" i="1"/>
  <c r="X1781" i="1" s="1"/>
  <c r="S1782" i="1"/>
  <c r="U1782" i="1" s="1"/>
  <c r="T1782" i="1"/>
  <c r="X1782" i="1" s="1"/>
  <c r="S1783" i="1"/>
  <c r="U1783" i="1" s="1"/>
  <c r="T1783" i="1"/>
  <c r="X1783" i="1" s="1"/>
  <c r="S1784" i="1"/>
  <c r="U1784" i="1" s="1"/>
  <c r="T1784" i="1"/>
  <c r="S1785" i="1"/>
  <c r="U1785" i="1" s="1"/>
  <c r="T1785" i="1"/>
  <c r="X1785" i="1" s="1"/>
  <c r="S1786" i="1"/>
  <c r="U1786" i="1" s="1"/>
  <c r="T1786" i="1"/>
  <c r="X1786" i="1" s="1"/>
  <c r="S1787" i="1"/>
  <c r="U1787" i="1" s="1"/>
  <c r="T1787" i="1"/>
  <c r="X1787" i="1" s="1"/>
  <c r="S1788" i="1"/>
  <c r="U1788" i="1" s="1"/>
  <c r="T1788" i="1"/>
  <c r="S1789" i="1"/>
  <c r="U1789" i="1" s="1"/>
  <c r="T1789" i="1"/>
  <c r="X1789" i="1" s="1"/>
  <c r="S1790" i="1"/>
  <c r="U1790" i="1" s="1"/>
  <c r="T1790" i="1"/>
  <c r="X1790" i="1" s="1"/>
  <c r="S1791" i="1"/>
  <c r="U1791" i="1" s="1"/>
  <c r="T1791" i="1"/>
  <c r="X1791" i="1" s="1"/>
  <c r="S1792" i="1"/>
  <c r="U1792" i="1" s="1"/>
  <c r="T1792" i="1"/>
  <c r="S1793" i="1"/>
  <c r="U1793" i="1" s="1"/>
  <c r="T1793" i="1"/>
  <c r="X1793" i="1" s="1"/>
  <c r="S1794" i="1"/>
  <c r="U1794" i="1" s="1"/>
  <c r="T1794" i="1"/>
  <c r="X1794" i="1" s="1"/>
  <c r="S1795" i="1"/>
  <c r="U1795" i="1" s="1"/>
  <c r="T1795" i="1"/>
  <c r="X1795" i="1" s="1"/>
  <c r="S1796" i="1"/>
  <c r="U1796" i="1" s="1"/>
  <c r="T1796" i="1"/>
  <c r="S1797" i="1"/>
  <c r="U1797" i="1" s="1"/>
  <c r="T1797" i="1"/>
  <c r="X1797" i="1" s="1"/>
  <c r="S1798" i="1"/>
  <c r="U1798" i="1" s="1"/>
  <c r="T1798" i="1"/>
  <c r="X1798" i="1" s="1"/>
  <c r="S1799" i="1"/>
  <c r="U1799" i="1" s="1"/>
  <c r="T1799" i="1"/>
  <c r="X1799" i="1" s="1"/>
  <c r="S1800" i="1"/>
  <c r="U1800" i="1" s="1"/>
  <c r="T1800" i="1"/>
  <c r="S1801" i="1"/>
  <c r="U1801" i="1" s="1"/>
  <c r="T1801" i="1"/>
  <c r="X1801" i="1" s="1"/>
  <c r="S1802" i="1"/>
  <c r="U1802" i="1" s="1"/>
  <c r="T1802" i="1"/>
  <c r="X1802" i="1" s="1"/>
  <c r="S1803" i="1"/>
  <c r="U1803" i="1" s="1"/>
  <c r="T1803" i="1"/>
  <c r="X1803" i="1" s="1"/>
  <c r="S1804" i="1"/>
  <c r="U1804" i="1" s="1"/>
  <c r="T1804" i="1"/>
  <c r="S1805" i="1"/>
  <c r="U1805" i="1" s="1"/>
  <c r="T1805" i="1"/>
  <c r="X1805" i="1" s="1"/>
  <c r="S1806" i="1"/>
  <c r="U1806" i="1" s="1"/>
  <c r="T1806" i="1"/>
  <c r="X1806" i="1" s="1"/>
  <c r="S1807" i="1"/>
  <c r="U1807" i="1" s="1"/>
  <c r="T1807" i="1"/>
  <c r="X1807" i="1" s="1"/>
  <c r="S1808" i="1"/>
  <c r="U1808" i="1" s="1"/>
  <c r="T1808" i="1"/>
  <c r="S1809" i="1"/>
  <c r="U1809" i="1" s="1"/>
  <c r="T1809" i="1"/>
  <c r="X1809" i="1" s="1"/>
  <c r="S1810" i="1"/>
  <c r="U1810" i="1" s="1"/>
  <c r="T1810" i="1"/>
  <c r="X1810" i="1" s="1"/>
  <c r="S1811" i="1"/>
  <c r="U1811" i="1" s="1"/>
  <c r="T1811" i="1"/>
  <c r="X1811" i="1" s="1"/>
  <c r="S1812" i="1"/>
  <c r="U1812" i="1" s="1"/>
  <c r="T1812" i="1"/>
  <c r="S1813" i="1"/>
  <c r="U1813" i="1" s="1"/>
  <c r="T1813" i="1"/>
  <c r="X1813" i="1" s="1"/>
  <c r="S1814" i="1"/>
  <c r="U1814" i="1" s="1"/>
  <c r="T1814" i="1"/>
  <c r="X1814" i="1" s="1"/>
  <c r="S1815" i="1"/>
  <c r="U1815" i="1" s="1"/>
  <c r="T1815" i="1"/>
  <c r="X1815" i="1" s="1"/>
  <c r="S1816" i="1"/>
  <c r="U1816" i="1" s="1"/>
  <c r="T1816" i="1"/>
  <c r="S1817" i="1"/>
  <c r="U1817" i="1" s="1"/>
  <c r="T1817" i="1"/>
  <c r="X1817" i="1" s="1"/>
  <c r="S1818" i="1"/>
  <c r="U1818" i="1" s="1"/>
  <c r="T1818" i="1"/>
  <c r="X1818" i="1" s="1"/>
  <c r="S1819" i="1"/>
  <c r="U1819" i="1" s="1"/>
  <c r="T1819" i="1"/>
  <c r="X1819" i="1" s="1"/>
  <c r="S1820" i="1"/>
  <c r="U1820" i="1" s="1"/>
  <c r="T1820" i="1"/>
  <c r="S1821" i="1"/>
  <c r="U1821" i="1" s="1"/>
  <c r="T1821" i="1"/>
  <c r="X1821" i="1" s="1"/>
  <c r="S1822" i="1"/>
  <c r="U1822" i="1" s="1"/>
  <c r="T1822" i="1"/>
  <c r="X1822" i="1" s="1"/>
  <c r="S1823" i="1"/>
  <c r="U1823" i="1" s="1"/>
  <c r="T1823" i="1"/>
  <c r="X1823" i="1" s="1"/>
  <c r="S1824" i="1"/>
  <c r="U1824" i="1" s="1"/>
  <c r="T1824" i="1"/>
  <c r="S1825" i="1"/>
  <c r="U1825" i="1" s="1"/>
  <c r="T1825" i="1"/>
  <c r="X1825" i="1" s="1"/>
  <c r="S1826" i="1"/>
  <c r="U1826" i="1" s="1"/>
  <c r="T1826" i="1"/>
  <c r="X1826" i="1" s="1"/>
  <c r="S1827" i="1"/>
  <c r="U1827" i="1" s="1"/>
  <c r="T1827" i="1"/>
  <c r="X1827" i="1" s="1"/>
  <c r="S1828" i="1"/>
  <c r="U1828" i="1" s="1"/>
  <c r="T1828" i="1"/>
  <c r="S1829" i="1"/>
  <c r="U1829" i="1" s="1"/>
  <c r="T1829" i="1"/>
  <c r="X1829" i="1" s="1"/>
  <c r="S1830" i="1"/>
  <c r="U1830" i="1" s="1"/>
  <c r="T1830" i="1"/>
  <c r="X1830" i="1" s="1"/>
  <c r="S1831" i="1"/>
  <c r="U1831" i="1" s="1"/>
  <c r="T1831" i="1"/>
  <c r="X1831" i="1" s="1"/>
  <c r="S1832" i="1"/>
  <c r="U1832" i="1" s="1"/>
  <c r="T1832" i="1"/>
  <c r="S1833" i="1"/>
  <c r="U1833" i="1" s="1"/>
  <c r="T1833" i="1"/>
  <c r="X1833" i="1" s="1"/>
  <c r="S1834" i="1"/>
  <c r="U1834" i="1" s="1"/>
  <c r="T1834" i="1"/>
  <c r="X1834" i="1" s="1"/>
  <c r="S1835" i="1"/>
  <c r="U1835" i="1" s="1"/>
  <c r="T1835" i="1"/>
  <c r="X1835" i="1" s="1"/>
  <c r="S1836" i="1"/>
  <c r="U1836" i="1" s="1"/>
  <c r="T1836" i="1"/>
  <c r="S1837" i="1"/>
  <c r="U1837" i="1" s="1"/>
  <c r="T1837" i="1"/>
  <c r="X1837" i="1" s="1"/>
  <c r="S1838" i="1"/>
  <c r="U1838" i="1" s="1"/>
  <c r="T1838" i="1"/>
  <c r="X1838" i="1" s="1"/>
  <c r="S1839" i="1"/>
  <c r="U1839" i="1" s="1"/>
  <c r="T1839" i="1"/>
  <c r="X1839" i="1" s="1"/>
  <c r="S1840" i="1"/>
  <c r="U1840" i="1" s="1"/>
  <c r="T1840" i="1"/>
  <c r="S1841" i="1"/>
  <c r="U1841" i="1" s="1"/>
  <c r="T1841" i="1"/>
  <c r="X1841" i="1" s="1"/>
  <c r="S1842" i="1"/>
  <c r="U1842" i="1" s="1"/>
  <c r="T1842" i="1"/>
  <c r="X1842" i="1" s="1"/>
  <c r="S1843" i="1"/>
  <c r="U1843" i="1" s="1"/>
  <c r="T1843" i="1"/>
  <c r="X1843" i="1" s="1"/>
  <c r="S1844" i="1"/>
  <c r="U1844" i="1" s="1"/>
  <c r="T1844" i="1"/>
  <c r="S1845" i="1"/>
  <c r="U1845" i="1" s="1"/>
  <c r="T1845" i="1"/>
  <c r="X1845" i="1" s="1"/>
  <c r="S1846" i="1"/>
  <c r="U1846" i="1" s="1"/>
  <c r="T1846" i="1"/>
  <c r="X1846" i="1" s="1"/>
  <c r="S1847" i="1"/>
  <c r="U1847" i="1" s="1"/>
  <c r="T1847" i="1"/>
  <c r="X1847" i="1" s="1"/>
  <c r="S1848" i="1"/>
  <c r="U1848" i="1" s="1"/>
  <c r="T1848" i="1"/>
  <c r="S1849" i="1"/>
  <c r="U1849" i="1" s="1"/>
  <c r="T1849" i="1"/>
  <c r="X1849" i="1" s="1"/>
  <c r="S1850" i="1"/>
  <c r="U1850" i="1" s="1"/>
  <c r="T1850" i="1"/>
  <c r="X1850" i="1" s="1"/>
  <c r="S1851" i="1"/>
  <c r="U1851" i="1" s="1"/>
  <c r="T1851" i="1"/>
  <c r="X1851" i="1" s="1"/>
  <c r="S1852" i="1"/>
  <c r="U1852" i="1" s="1"/>
  <c r="T1852" i="1"/>
  <c r="S1853" i="1"/>
  <c r="U1853" i="1" s="1"/>
  <c r="T1853" i="1"/>
  <c r="X1853" i="1" s="1"/>
  <c r="S1854" i="1"/>
  <c r="U1854" i="1" s="1"/>
  <c r="T1854" i="1"/>
  <c r="X1854" i="1" s="1"/>
  <c r="S1855" i="1"/>
  <c r="U1855" i="1" s="1"/>
  <c r="T1855" i="1"/>
  <c r="X1855" i="1" s="1"/>
  <c r="S1856" i="1"/>
  <c r="U1856" i="1" s="1"/>
  <c r="T1856" i="1"/>
  <c r="S1857" i="1"/>
  <c r="U1857" i="1" s="1"/>
  <c r="T1857" i="1"/>
  <c r="X1857" i="1" s="1"/>
  <c r="S1858" i="1"/>
  <c r="U1858" i="1" s="1"/>
  <c r="T1858" i="1"/>
  <c r="X1858" i="1" s="1"/>
  <c r="S1859" i="1"/>
  <c r="U1859" i="1" s="1"/>
  <c r="T1859" i="1"/>
  <c r="X1859" i="1" s="1"/>
  <c r="S1860" i="1"/>
  <c r="U1860" i="1" s="1"/>
  <c r="T1860" i="1"/>
  <c r="S1861" i="1"/>
  <c r="U1861" i="1" s="1"/>
  <c r="T1861" i="1"/>
  <c r="X1861" i="1" s="1"/>
  <c r="S1862" i="1"/>
  <c r="U1862" i="1" s="1"/>
  <c r="T1862" i="1"/>
  <c r="X1862" i="1" s="1"/>
  <c r="S1863" i="1"/>
  <c r="U1863" i="1" s="1"/>
  <c r="T1863" i="1"/>
  <c r="X1863" i="1" s="1"/>
  <c r="S1864" i="1"/>
  <c r="U1864" i="1" s="1"/>
  <c r="T1864" i="1"/>
  <c r="S1865" i="1"/>
  <c r="U1865" i="1" s="1"/>
  <c r="T1865" i="1"/>
  <c r="X1865" i="1" s="1"/>
  <c r="S1866" i="1"/>
  <c r="U1866" i="1" s="1"/>
  <c r="T1866" i="1"/>
  <c r="X1866" i="1" s="1"/>
  <c r="S1867" i="1"/>
  <c r="U1867" i="1" s="1"/>
  <c r="T1867" i="1"/>
  <c r="X1867" i="1" s="1"/>
  <c r="S1868" i="1"/>
  <c r="U1868" i="1" s="1"/>
  <c r="T1868" i="1"/>
  <c r="S1869" i="1"/>
  <c r="U1869" i="1" s="1"/>
  <c r="T1869" i="1"/>
  <c r="X1869" i="1" s="1"/>
  <c r="S1870" i="1"/>
  <c r="U1870" i="1" s="1"/>
  <c r="T1870" i="1"/>
  <c r="X1870" i="1" s="1"/>
  <c r="S1871" i="1"/>
  <c r="U1871" i="1" s="1"/>
  <c r="T1871" i="1"/>
  <c r="X1871" i="1" s="1"/>
  <c r="S1872" i="1"/>
  <c r="U1872" i="1" s="1"/>
  <c r="T1872" i="1"/>
  <c r="S1873" i="1"/>
  <c r="U1873" i="1" s="1"/>
  <c r="T1873" i="1"/>
  <c r="X1873" i="1" s="1"/>
  <c r="S1874" i="1"/>
  <c r="U1874" i="1" s="1"/>
  <c r="T1874" i="1"/>
  <c r="X1874" i="1" s="1"/>
  <c r="S1875" i="1"/>
  <c r="U1875" i="1" s="1"/>
  <c r="T1875" i="1"/>
  <c r="X1875" i="1" s="1"/>
  <c r="S1876" i="1"/>
  <c r="U1876" i="1" s="1"/>
  <c r="T1876" i="1"/>
  <c r="S1877" i="1"/>
  <c r="U1877" i="1" s="1"/>
  <c r="T1877" i="1"/>
  <c r="X1877" i="1" s="1"/>
  <c r="S1878" i="1"/>
  <c r="U1878" i="1" s="1"/>
  <c r="T1878" i="1"/>
  <c r="X1878" i="1" s="1"/>
  <c r="S1879" i="1"/>
  <c r="U1879" i="1" s="1"/>
  <c r="T1879" i="1"/>
  <c r="X1879" i="1" s="1"/>
  <c r="S1880" i="1"/>
  <c r="U1880" i="1" s="1"/>
  <c r="T1880" i="1"/>
  <c r="S1881" i="1"/>
  <c r="U1881" i="1" s="1"/>
  <c r="T1881" i="1"/>
  <c r="X1881" i="1" s="1"/>
  <c r="S1882" i="1"/>
  <c r="U1882" i="1" s="1"/>
  <c r="T1882" i="1"/>
  <c r="X1882" i="1" s="1"/>
  <c r="S1883" i="1"/>
  <c r="U1883" i="1" s="1"/>
  <c r="T1883" i="1"/>
  <c r="X1883" i="1" s="1"/>
  <c r="S1884" i="1"/>
  <c r="U1884" i="1" s="1"/>
  <c r="T1884" i="1"/>
  <c r="S1885" i="1"/>
  <c r="U1885" i="1" s="1"/>
  <c r="T1885" i="1"/>
  <c r="X1885" i="1" s="1"/>
  <c r="S1886" i="1"/>
  <c r="U1886" i="1" s="1"/>
  <c r="T1886" i="1"/>
  <c r="X1886" i="1" s="1"/>
  <c r="S1887" i="1"/>
  <c r="U1887" i="1" s="1"/>
  <c r="T1887" i="1"/>
  <c r="X1887" i="1" s="1"/>
  <c r="S1888" i="1"/>
  <c r="U1888" i="1" s="1"/>
  <c r="T1888" i="1"/>
  <c r="S1889" i="1"/>
  <c r="U1889" i="1" s="1"/>
  <c r="T1889" i="1"/>
  <c r="X1889" i="1" s="1"/>
  <c r="S1890" i="1"/>
  <c r="U1890" i="1" s="1"/>
  <c r="T1890" i="1"/>
  <c r="X1890" i="1" s="1"/>
  <c r="S1891" i="1"/>
  <c r="U1891" i="1" s="1"/>
  <c r="T1891" i="1"/>
  <c r="X1891" i="1" s="1"/>
  <c r="S1892" i="1"/>
  <c r="U1892" i="1" s="1"/>
  <c r="T1892" i="1"/>
  <c r="S1893" i="1"/>
  <c r="U1893" i="1" s="1"/>
  <c r="T1893" i="1"/>
  <c r="X1893" i="1" s="1"/>
  <c r="S1894" i="1"/>
  <c r="U1894" i="1" s="1"/>
  <c r="T1894" i="1"/>
  <c r="X1894" i="1" s="1"/>
  <c r="S1895" i="1"/>
  <c r="U1895" i="1" s="1"/>
  <c r="T1895" i="1"/>
  <c r="X1895" i="1" s="1"/>
  <c r="S1896" i="1"/>
  <c r="U1896" i="1" s="1"/>
  <c r="T1896" i="1"/>
  <c r="S1897" i="1"/>
  <c r="U1897" i="1" s="1"/>
  <c r="T1897" i="1"/>
  <c r="X1897" i="1" s="1"/>
  <c r="S1898" i="1"/>
  <c r="U1898" i="1" s="1"/>
  <c r="T1898" i="1"/>
  <c r="X1898" i="1" s="1"/>
  <c r="S1899" i="1"/>
  <c r="U1899" i="1" s="1"/>
  <c r="T1899" i="1"/>
  <c r="X1899" i="1" s="1"/>
  <c r="S1900" i="1"/>
  <c r="U1900" i="1" s="1"/>
  <c r="T1900" i="1"/>
  <c r="S1901" i="1"/>
  <c r="U1901" i="1" s="1"/>
  <c r="T1901" i="1"/>
  <c r="X1901" i="1" s="1"/>
  <c r="S1902" i="1"/>
  <c r="U1902" i="1" s="1"/>
  <c r="T1902" i="1"/>
  <c r="X1902" i="1" s="1"/>
  <c r="S1903" i="1"/>
  <c r="U1903" i="1" s="1"/>
  <c r="T1903" i="1"/>
  <c r="X1903" i="1" s="1"/>
  <c r="S1904" i="1"/>
  <c r="U1904" i="1" s="1"/>
  <c r="T1904" i="1"/>
  <c r="S1905" i="1"/>
  <c r="U1905" i="1" s="1"/>
  <c r="T1905" i="1"/>
  <c r="X1905" i="1" s="1"/>
  <c r="S1906" i="1"/>
  <c r="U1906" i="1" s="1"/>
  <c r="T1906" i="1"/>
  <c r="X1906" i="1" s="1"/>
  <c r="S1907" i="1"/>
  <c r="U1907" i="1" s="1"/>
  <c r="T1907" i="1"/>
  <c r="X1907" i="1" s="1"/>
  <c r="S1908" i="1"/>
  <c r="U1908" i="1" s="1"/>
  <c r="T1908" i="1"/>
  <c r="S1909" i="1"/>
  <c r="U1909" i="1" s="1"/>
  <c r="T1909" i="1"/>
  <c r="X1909" i="1" s="1"/>
  <c r="S1910" i="1"/>
  <c r="U1910" i="1" s="1"/>
  <c r="T1910" i="1"/>
  <c r="X1910" i="1" s="1"/>
  <c r="S1911" i="1"/>
  <c r="U1911" i="1" s="1"/>
  <c r="T1911" i="1"/>
  <c r="X1911" i="1" s="1"/>
  <c r="S1912" i="1"/>
  <c r="U1912" i="1" s="1"/>
  <c r="T1912" i="1"/>
  <c r="S1913" i="1"/>
  <c r="U1913" i="1" s="1"/>
  <c r="T1913" i="1"/>
  <c r="X1913" i="1" s="1"/>
  <c r="S1914" i="1"/>
  <c r="U1914" i="1" s="1"/>
  <c r="T1914" i="1"/>
  <c r="X1914" i="1" s="1"/>
  <c r="S1915" i="1"/>
  <c r="U1915" i="1" s="1"/>
  <c r="T1915" i="1"/>
  <c r="X1915" i="1" s="1"/>
  <c r="S1916" i="1"/>
  <c r="U1916" i="1" s="1"/>
  <c r="T1916" i="1"/>
  <c r="S1917" i="1"/>
  <c r="U1917" i="1" s="1"/>
  <c r="T1917" i="1"/>
  <c r="X1917" i="1" s="1"/>
  <c r="S1918" i="1"/>
  <c r="U1918" i="1" s="1"/>
  <c r="T1918" i="1"/>
  <c r="X1918" i="1" s="1"/>
  <c r="S1919" i="1"/>
  <c r="U1919" i="1" s="1"/>
  <c r="T1919" i="1"/>
  <c r="X1919" i="1" s="1"/>
  <c r="S1920" i="1"/>
  <c r="U1920" i="1" s="1"/>
  <c r="T1920" i="1"/>
  <c r="S1921" i="1"/>
  <c r="U1921" i="1" s="1"/>
  <c r="T1921" i="1"/>
  <c r="X1921" i="1" s="1"/>
  <c r="S1922" i="1"/>
  <c r="U1922" i="1" s="1"/>
  <c r="T1922" i="1"/>
  <c r="X1922" i="1" s="1"/>
  <c r="S1923" i="1"/>
  <c r="U1923" i="1" s="1"/>
  <c r="T1923" i="1"/>
  <c r="X1923" i="1" s="1"/>
  <c r="S1924" i="1"/>
  <c r="U1924" i="1" s="1"/>
  <c r="T1924" i="1"/>
  <c r="S1925" i="1"/>
  <c r="U1925" i="1" s="1"/>
  <c r="T1925" i="1"/>
  <c r="X1925" i="1" s="1"/>
  <c r="S1926" i="1"/>
  <c r="U1926" i="1" s="1"/>
  <c r="T1926" i="1"/>
  <c r="X1926" i="1" s="1"/>
  <c r="S1927" i="1"/>
  <c r="U1927" i="1" s="1"/>
  <c r="T1927" i="1"/>
  <c r="X1927" i="1" s="1"/>
  <c r="S1928" i="1"/>
  <c r="U1928" i="1" s="1"/>
  <c r="T1928" i="1"/>
  <c r="S1929" i="1"/>
  <c r="U1929" i="1" s="1"/>
  <c r="T1929" i="1"/>
  <c r="X1929" i="1" s="1"/>
  <c r="S1930" i="1"/>
  <c r="U1930" i="1" s="1"/>
  <c r="T1930" i="1"/>
  <c r="X1930" i="1" s="1"/>
  <c r="S1931" i="1"/>
  <c r="U1931" i="1" s="1"/>
  <c r="T1931" i="1"/>
  <c r="X1931" i="1" s="1"/>
  <c r="S1932" i="1"/>
  <c r="U1932" i="1" s="1"/>
  <c r="T1932" i="1"/>
  <c r="S1933" i="1"/>
  <c r="U1933" i="1" s="1"/>
  <c r="T1933" i="1"/>
  <c r="X1933" i="1" s="1"/>
  <c r="S1934" i="1"/>
  <c r="U1934" i="1" s="1"/>
  <c r="T1934" i="1"/>
  <c r="X1934" i="1" s="1"/>
  <c r="S1935" i="1"/>
  <c r="U1935" i="1" s="1"/>
  <c r="T1935" i="1"/>
  <c r="X1935" i="1" s="1"/>
  <c r="S1936" i="1"/>
  <c r="U1936" i="1" s="1"/>
  <c r="T1936" i="1"/>
  <c r="S1937" i="1"/>
  <c r="U1937" i="1" s="1"/>
  <c r="T1937" i="1"/>
  <c r="X1937" i="1" s="1"/>
  <c r="S1938" i="1"/>
  <c r="U1938" i="1" s="1"/>
  <c r="T1938" i="1"/>
  <c r="X1938" i="1" s="1"/>
  <c r="S1939" i="1"/>
  <c r="U1939" i="1" s="1"/>
  <c r="T1939" i="1"/>
  <c r="X1939" i="1" s="1"/>
  <c r="S1940" i="1"/>
  <c r="U1940" i="1" s="1"/>
  <c r="T1940" i="1"/>
  <c r="S1941" i="1"/>
  <c r="U1941" i="1" s="1"/>
  <c r="T1941" i="1"/>
  <c r="X1941" i="1" s="1"/>
  <c r="S1942" i="1"/>
  <c r="U1942" i="1" s="1"/>
  <c r="T1942" i="1"/>
  <c r="X1942" i="1" s="1"/>
  <c r="S1943" i="1"/>
  <c r="U1943" i="1" s="1"/>
  <c r="T1943" i="1"/>
  <c r="X1943" i="1" s="1"/>
  <c r="S1944" i="1"/>
  <c r="U1944" i="1" s="1"/>
  <c r="T1944" i="1"/>
  <c r="S1945" i="1"/>
  <c r="U1945" i="1" s="1"/>
  <c r="T1945" i="1"/>
  <c r="X1945" i="1" s="1"/>
  <c r="S1946" i="1"/>
  <c r="U1946" i="1" s="1"/>
  <c r="T1946" i="1"/>
  <c r="X1946" i="1" s="1"/>
  <c r="S1947" i="1"/>
  <c r="U1947" i="1" s="1"/>
  <c r="T1947" i="1"/>
  <c r="X1947" i="1" s="1"/>
  <c r="S1948" i="1"/>
  <c r="U1948" i="1" s="1"/>
  <c r="T1948" i="1"/>
  <c r="S1949" i="1"/>
  <c r="U1949" i="1" s="1"/>
  <c r="T1949" i="1"/>
  <c r="X1949" i="1" s="1"/>
  <c r="S1950" i="1"/>
  <c r="U1950" i="1" s="1"/>
  <c r="T1950" i="1"/>
  <c r="X1950" i="1" s="1"/>
  <c r="S1951" i="1"/>
  <c r="U1951" i="1" s="1"/>
  <c r="T1951" i="1"/>
  <c r="X1951" i="1" s="1"/>
  <c r="S1952" i="1"/>
  <c r="U1952" i="1" s="1"/>
  <c r="T1952" i="1"/>
  <c r="S1953" i="1"/>
  <c r="U1953" i="1" s="1"/>
  <c r="T1953" i="1"/>
  <c r="X1953" i="1" s="1"/>
  <c r="S1954" i="1"/>
  <c r="U1954" i="1" s="1"/>
  <c r="T1954" i="1"/>
  <c r="X1954" i="1" s="1"/>
  <c r="S1955" i="1"/>
  <c r="U1955" i="1" s="1"/>
  <c r="T1955" i="1"/>
  <c r="X1955" i="1" s="1"/>
  <c r="S1956" i="1"/>
  <c r="U1956" i="1" s="1"/>
  <c r="T1956" i="1"/>
  <c r="S1957" i="1"/>
  <c r="U1957" i="1" s="1"/>
  <c r="T1957" i="1"/>
  <c r="X1957" i="1" s="1"/>
  <c r="S1958" i="1"/>
  <c r="U1958" i="1" s="1"/>
  <c r="T1958" i="1"/>
  <c r="X1958" i="1" s="1"/>
  <c r="S1959" i="1"/>
  <c r="U1959" i="1" s="1"/>
  <c r="T1959" i="1"/>
  <c r="X1959" i="1" s="1"/>
  <c r="S1960" i="1"/>
  <c r="U1960" i="1" s="1"/>
  <c r="T1960" i="1"/>
  <c r="S1961" i="1"/>
  <c r="U1961" i="1" s="1"/>
  <c r="T1961" i="1"/>
  <c r="X1961" i="1" s="1"/>
  <c r="S1962" i="1"/>
  <c r="U1962" i="1" s="1"/>
  <c r="T1962" i="1"/>
  <c r="X1962" i="1" s="1"/>
  <c r="S1963" i="1"/>
  <c r="U1963" i="1" s="1"/>
  <c r="T1963" i="1"/>
  <c r="X1963" i="1" s="1"/>
  <c r="S1964" i="1"/>
  <c r="U1964" i="1" s="1"/>
  <c r="T1964" i="1"/>
  <c r="S1965" i="1"/>
  <c r="U1965" i="1" s="1"/>
  <c r="T1965" i="1"/>
  <c r="X1965" i="1" s="1"/>
  <c r="S1966" i="1"/>
  <c r="U1966" i="1" s="1"/>
  <c r="T1966" i="1"/>
  <c r="X1966" i="1" s="1"/>
  <c r="S1967" i="1"/>
  <c r="U1967" i="1" s="1"/>
  <c r="T1967" i="1"/>
  <c r="X1967" i="1" s="1"/>
  <c r="S1968" i="1"/>
  <c r="U1968" i="1" s="1"/>
  <c r="T1968" i="1"/>
  <c r="S1969" i="1"/>
  <c r="U1969" i="1" s="1"/>
  <c r="T1969" i="1"/>
  <c r="X1969" i="1" s="1"/>
  <c r="S1970" i="1"/>
  <c r="U1970" i="1" s="1"/>
  <c r="T1970" i="1"/>
  <c r="X1970" i="1" s="1"/>
  <c r="S1971" i="1"/>
  <c r="U1971" i="1" s="1"/>
  <c r="T1971" i="1"/>
  <c r="X1971" i="1" s="1"/>
  <c r="S1972" i="1"/>
  <c r="U1972" i="1" s="1"/>
  <c r="T1972" i="1"/>
  <c r="S1973" i="1"/>
  <c r="U1973" i="1" s="1"/>
  <c r="T1973" i="1"/>
  <c r="X1973" i="1" s="1"/>
  <c r="S1974" i="1"/>
  <c r="U1974" i="1" s="1"/>
  <c r="T1974" i="1"/>
  <c r="X1974" i="1" s="1"/>
  <c r="S1975" i="1"/>
  <c r="U1975" i="1" s="1"/>
  <c r="T1975" i="1"/>
  <c r="X1975" i="1" s="1"/>
  <c r="S1976" i="1"/>
  <c r="U1976" i="1" s="1"/>
  <c r="T1976" i="1"/>
  <c r="S1977" i="1"/>
  <c r="U1977" i="1" s="1"/>
  <c r="T1977" i="1"/>
  <c r="X1977" i="1" s="1"/>
  <c r="S1978" i="1"/>
  <c r="U1978" i="1" s="1"/>
  <c r="T1978" i="1"/>
  <c r="X1978" i="1" s="1"/>
  <c r="S1979" i="1"/>
  <c r="U1979" i="1" s="1"/>
  <c r="T1979" i="1"/>
  <c r="X1979" i="1" s="1"/>
  <c r="S1980" i="1"/>
  <c r="U1980" i="1" s="1"/>
  <c r="T1980" i="1"/>
  <c r="S1981" i="1"/>
  <c r="U1981" i="1" s="1"/>
  <c r="T1981" i="1"/>
  <c r="X1981" i="1" s="1"/>
  <c r="S1982" i="1"/>
  <c r="U1982" i="1" s="1"/>
  <c r="T1982" i="1"/>
  <c r="X1982" i="1" s="1"/>
  <c r="S1983" i="1"/>
  <c r="U1983" i="1" s="1"/>
  <c r="T1983" i="1"/>
  <c r="X1983" i="1" s="1"/>
  <c r="S1984" i="1"/>
  <c r="U1984" i="1" s="1"/>
  <c r="T1984" i="1"/>
  <c r="S1985" i="1"/>
  <c r="U1985" i="1" s="1"/>
  <c r="T1985" i="1"/>
  <c r="X1985" i="1" s="1"/>
  <c r="S1986" i="1"/>
  <c r="U1986" i="1" s="1"/>
  <c r="T1986" i="1"/>
  <c r="X1986" i="1" s="1"/>
  <c r="S1987" i="1"/>
  <c r="U1987" i="1" s="1"/>
  <c r="T1987" i="1"/>
  <c r="X1987" i="1" s="1"/>
  <c r="S1988" i="1"/>
  <c r="U1988" i="1" s="1"/>
  <c r="T1988" i="1"/>
  <c r="S1989" i="1"/>
  <c r="U1989" i="1" s="1"/>
  <c r="T1989" i="1"/>
  <c r="X1989" i="1" s="1"/>
  <c r="S1990" i="1"/>
  <c r="U1990" i="1" s="1"/>
  <c r="T1990" i="1"/>
  <c r="X1990" i="1" s="1"/>
  <c r="S1991" i="1"/>
  <c r="U1991" i="1" s="1"/>
  <c r="T1991" i="1"/>
  <c r="X1991" i="1" s="1"/>
  <c r="S1992" i="1"/>
  <c r="U1992" i="1" s="1"/>
  <c r="T1992" i="1"/>
  <c r="S1993" i="1"/>
  <c r="U1993" i="1" s="1"/>
  <c r="T1993" i="1"/>
  <c r="X1993" i="1" s="1"/>
  <c r="S1994" i="1"/>
  <c r="U1994" i="1" s="1"/>
  <c r="T1994" i="1"/>
  <c r="X1994" i="1" s="1"/>
  <c r="S1995" i="1"/>
  <c r="U1995" i="1" s="1"/>
  <c r="T1995" i="1"/>
  <c r="X1995" i="1" s="1"/>
  <c r="S1996" i="1"/>
  <c r="U1996" i="1" s="1"/>
  <c r="T1996" i="1"/>
  <c r="S1997" i="1"/>
  <c r="U1997" i="1" s="1"/>
  <c r="T1997" i="1"/>
  <c r="X1997" i="1" s="1"/>
  <c r="S1998" i="1"/>
  <c r="U1998" i="1" s="1"/>
  <c r="T1998" i="1"/>
  <c r="X1998" i="1" s="1"/>
  <c r="S1999" i="1"/>
  <c r="U1999" i="1" s="1"/>
  <c r="T1999" i="1"/>
  <c r="X1999" i="1" s="1"/>
  <c r="S2000" i="1"/>
  <c r="U2000" i="1" s="1"/>
  <c r="T2000" i="1"/>
  <c r="S2001" i="1"/>
  <c r="U2001" i="1" s="1"/>
  <c r="T2001" i="1"/>
  <c r="X2001" i="1" s="1"/>
  <c r="S2002" i="1"/>
  <c r="U2002" i="1" s="1"/>
  <c r="T2002" i="1"/>
  <c r="X2002" i="1" s="1"/>
  <c r="S2003" i="1"/>
  <c r="U2003" i="1" s="1"/>
  <c r="T2003" i="1"/>
  <c r="X2003" i="1" s="1"/>
  <c r="S2004" i="1"/>
  <c r="U2004" i="1" s="1"/>
  <c r="T2004" i="1"/>
  <c r="S2005" i="1"/>
  <c r="U2005" i="1" s="1"/>
  <c r="T2005" i="1"/>
  <c r="X2005" i="1" s="1"/>
  <c r="S2006" i="1"/>
  <c r="U2006" i="1" s="1"/>
  <c r="T2006" i="1"/>
  <c r="X2006" i="1" s="1"/>
  <c r="S2007" i="1"/>
  <c r="U2007" i="1" s="1"/>
  <c r="T2007" i="1"/>
  <c r="X2007" i="1" s="1"/>
  <c r="S2008" i="1"/>
  <c r="U2008" i="1" s="1"/>
  <c r="T2008" i="1"/>
  <c r="S2009" i="1"/>
  <c r="U2009" i="1" s="1"/>
  <c r="T2009" i="1"/>
  <c r="X2009" i="1" s="1"/>
  <c r="S2010" i="1"/>
  <c r="U2010" i="1" s="1"/>
  <c r="T2010" i="1"/>
  <c r="X2010" i="1" s="1"/>
  <c r="S2011" i="1"/>
  <c r="U2011" i="1" s="1"/>
  <c r="T2011" i="1"/>
  <c r="X2011" i="1" s="1"/>
  <c r="S2012" i="1"/>
  <c r="U2012" i="1" s="1"/>
  <c r="T2012" i="1"/>
  <c r="S2013" i="1"/>
  <c r="U2013" i="1" s="1"/>
  <c r="T2013" i="1"/>
  <c r="X2013" i="1" s="1"/>
  <c r="S2014" i="1"/>
  <c r="U2014" i="1" s="1"/>
  <c r="T2014" i="1"/>
  <c r="X2014" i="1" s="1"/>
  <c r="S2015" i="1"/>
  <c r="U2015" i="1" s="1"/>
  <c r="T2015" i="1"/>
  <c r="X2015" i="1" s="1"/>
  <c r="S2016" i="1"/>
  <c r="U2016" i="1" s="1"/>
  <c r="T2016" i="1"/>
  <c r="S2017" i="1"/>
  <c r="U2017" i="1" s="1"/>
  <c r="T2017" i="1"/>
  <c r="X2017" i="1" s="1"/>
  <c r="S2018" i="1"/>
  <c r="U2018" i="1" s="1"/>
  <c r="T2018" i="1"/>
  <c r="X2018" i="1" s="1"/>
  <c r="S2019" i="1"/>
  <c r="U2019" i="1" s="1"/>
  <c r="T2019" i="1"/>
  <c r="X2019" i="1" s="1"/>
  <c r="S2020" i="1"/>
  <c r="U2020" i="1" s="1"/>
  <c r="T2020" i="1"/>
  <c r="S2021" i="1"/>
  <c r="U2021" i="1" s="1"/>
  <c r="T2021" i="1"/>
  <c r="X2021" i="1" s="1"/>
  <c r="S2022" i="1"/>
  <c r="U2022" i="1" s="1"/>
  <c r="T2022" i="1"/>
  <c r="X2022" i="1" s="1"/>
  <c r="S2023" i="1"/>
  <c r="U2023" i="1" s="1"/>
  <c r="T2023" i="1"/>
  <c r="X2023" i="1" s="1"/>
  <c r="S2024" i="1"/>
  <c r="U2024" i="1" s="1"/>
  <c r="T2024" i="1"/>
  <c r="S2025" i="1"/>
  <c r="U2025" i="1" s="1"/>
  <c r="T2025" i="1"/>
  <c r="X2025" i="1" s="1"/>
  <c r="S2026" i="1"/>
  <c r="U2026" i="1" s="1"/>
  <c r="T2026" i="1"/>
  <c r="X2026" i="1" s="1"/>
  <c r="S2027" i="1"/>
  <c r="U2027" i="1" s="1"/>
  <c r="T2027" i="1"/>
  <c r="X2027" i="1" s="1"/>
  <c r="S2028" i="1"/>
  <c r="U2028" i="1" s="1"/>
  <c r="T2028" i="1"/>
  <c r="S2029" i="1"/>
  <c r="U2029" i="1" s="1"/>
  <c r="T2029" i="1"/>
  <c r="X2029" i="1" s="1"/>
  <c r="S2030" i="1"/>
  <c r="U2030" i="1" s="1"/>
  <c r="T2030" i="1"/>
  <c r="X2030" i="1" s="1"/>
  <c r="S2031" i="1"/>
  <c r="U2031" i="1" s="1"/>
  <c r="T2031" i="1"/>
  <c r="X2031" i="1" s="1"/>
  <c r="S2032" i="1"/>
  <c r="U2032" i="1" s="1"/>
  <c r="T2032" i="1"/>
  <c r="S2033" i="1"/>
  <c r="U2033" i="1" s="1"/>
  <c r="T2033" i="1"/>
  <c r="X2033" i="1" s="1"/>
  <c r="S2034" i="1"/>
  <c r="U2034" i="1" s="1"/>
  <c r="T2034" i="1"/>
  <c r="X2034" i="1" s="1"/>
  <c r="S2035" i="1"/>
  <c r="U2035" i="1" s="1"/>
  <c r="T2035" i="1"/>
  <c r="X2035" i="1" s="1"/>
  <c r="S2036" i="1"/>
  <c r="U2036" i="1" s="1"/>
  <c r="T2036" i="1"/>
  <c r="S2037" i="1"/>
  <c r="U2037" i="1" s="1"/>
  <c r="T2037" i="1"/>
  <c r="X2037" i="1" s="1"/>
  <c r="S2038" i="1"/>
  <c r="U2038" i="1" s="1"/>
  <c r="T2038" i="1"/>
  <c r="X2038" i="1" s="1"/>
  <c r="S2039" i="1"/>
  <c r="U2039" i="1" s="1"/>
  <c r="T2039" i="1"/>
  <c r="X2039" i="1" s="1"/>
  <c r="S2040" i="1"/>
  <c r="U2040" i="1" s="1"/>
  <c r="T2040" i="1"/>
  <c r="S2041" i="1"/>
  <c r="U2041" i="1" s="1"/>
  <c r="T2041" i="1"/>
  <c r="X2041" i="1" s="1"/>
  <c r="S2042" i="1"/>
  <c r="U2042" i="1" s="1"/>
  <c r="T2042" i="1"/>
  <c r="X2042" i="1" s="1"/>
  <c r="S2043" i="1"/>
  <c r="U2043" i="1" s="1"/>
  <c r="T2043" i="1"/>
  <c r="X2043" i="1" s="1"/>
  <c r="S2044" i="1"/>
  <c r="U2044" i="1" s="1"/>
  <c r="T2044" i="1"/>
  <c r="S2045" i="1"/>
  <c r="U2045" i="1" s="1"/>
  <c r="T2045" i="1"/>
  <c r="X2045" i="1" s="1"/>
  <c r="S2046" i="1"/>
  <c r="U2046" i="1" s="1"/>
  <c r="T2046" i="1"/>
  <c r="X2046" i="1" s="1"/>
  <c r="S2047" i="1"/>
  <c r="U2047" i="1" s="1"/>
  <c r="T2047" i="1"/>
  <c r="X2047" i="1" s="1"/>
  <c r="S2048" i="1"/>
  <c r="U2048" i="1" s="1"/>
  <c r="T2048" i="1"/>
  <c r="S2049" i="1"/>
  <c r="U2049" i="1" s="1"/>
  <c r="T2049" i="1"/>
  <c r="X2049" i="1" s="1"/>
  <c r="S2050" i="1"/>
  <c r="U2050" i="1" s="1"/>
  <c r="T2050" i="1"/>
  <c r="X2050" i="1" s="1"/>
  <c r="S2051" i="1"/>
  <c r="U2051" i="1" s="1"/>
  <c r="T2051" i="1"/>
  <c r="X2051" i="1" s="1"/>
  <c r="S2052" i="1"/>
  <c r="U2052" i="1" s="1"/>
  <c r="T2052" i="1"/>
  <c r="S2053" i="1"/>
  <c r="U2053" i="1" s="1"/>
  <c r="T2053" i="1"/>
  <c r="X2053" i="1" s="1"/>
  <c r="S2054" i="1"/>
  <c r="U2054" i="1" s="1"/>
  <c r="T2054" i="1"/>
  <c r="X2054" i="1" s="1"/>
  <c r="S2055" i="1"/>
  <c r="U2055" i="1" s="1"/>
  <c r="T2055" i="1"/>
  <c r="X2055" i="1" s="1"/>
  <c r="S2056" i="1"/>
  <c r="U2056" i="1" s="1"/>
  <c r="T2056" i="1"/>
  <c r="S2057" i="1"/>
  <c r="U2057" i="1" s="1"/>
  <c r="T2057" i="1"/>
  <c r="X2057" i="1" s="1"/>
  <c r="S2058" i="1"/>
  <c r="U2058" i="1" s="1"/>
  <c r="T2058" i="1"/>
  <c r="X2058" i="1" s="1"/>
  <c r="S2059" i="1"/>
  <c r="U2059" i="1" s="1"/>
  <c r="T2059" i="1"/>
  <c r="X2059" i="1" s="1"/>
  <c r="S2060" i="1"/>
  <c r="U2060" i="1" s="1"/>
  <c r="T2060" i="1"/>
  <c r="S2061" i="1"/>
  <c r="U2061" i="1" s="1"/>
  <c r="T2061" i="1"/>
  <c r="X2061" i="1" s="1"/>
  <c r="S2062" i="1"/>
  <c r="U2062" i="1" s="1"/>
  <c r="T2062" i="1"/>
  <c r="X2062" i="1" s="1"/>
  <c r="S2063" i="1"/>
  <c r="U2063" i="1" s="1"/>
  <c r="T2063" i="1"/>
  <c r="X2063" i="1" s="1"/>
  <c r="S2064" i="1"/>
  <c r="U2064" i="1" s="1"/>
  <c r="T2064" i="1"/>
  <c r="S2065" i="1"/>
  <c r="U2065" i="1" s="1"/>
  <c r="T2065" i="1"/>
  <c r="X2065" i="1" s="1"/>
  <c r="S2066" i="1"/>
  <c r="U2066" i="1" s="1"/>
  <c r="T2066" i="1"/>
  <c r="X2066" i="1" s="1"/>
  <c r="S2067" i="1"/>
  <c r="U2067" i="1" s="1"/>
  <c r="T2067" i="1"/>
  <c r="X2067" i="1" s="1"/>
  <c r="S2068" i="1"/>
  <c r="U2068" i="1" s="1"/>
  <c r="T2068" i="1"/>
  <c r="S2069" i="1"/>
  <c r="U2069" i="1" s="1"/>
  <c r="T2069" i="1"/>
  <c r="X2069" i="1" s="1"/>
  <c r="S2070" i="1"/>
  <c r="U2070" i="1" s="1"/>
  <c r="T2070" i="1"/>
  <c r="X2070" i="1" s="1"/>
  <c r="S2071" i="1"/>
  <c r="U2071" i="1" s="1"/>
  <c r="T2071" i="1"/>
  <c r="X2071" i="1" s="1"/>
  <c r="S2072" i="1"/>
  <c r="U2072" i="1" s="1"/>
  <c r="T2072" i="1"/>
  <c r="S2073" i="1"/>
  <c r="U2073" i="1" s="1"/>
  <c r="T2073" i="1"/>
  <c r="X2073" i="1" s="1"/>
  <c r="S2074" i="1"/>
  <c r="U2074" i="1" s="1"/>
  <c r="T2074" i="1"/>
  <c r="X2074" i="1" s="1"/>
  <c r="S2075" i="1"/>
  <c r="U2075" i="1" s="1"/>
  <c r="T2075" i="1"/>
  <c r="X2075" i="1" s="1"/>
  <c r="S2076" i="1"/>
  <c r="U2076" i="1" s="1"/>
  <c r="T2076" i="1"/>
  <c r="S2077" i="1"/>
  <c r="U2077" i="1" s="1"/>
  <c r="T2077" i="1"/>
  <c r="X2077" i="1" s="1"/>
  <c r="S2078" i="1"/>
  <c r="U2078" i="1" s="1"/>
  <c r="T2078" i="1"/>
  <c r="X2078" i="1" s="1"/>
  <c r="S2079" i="1"/>
  <c r="U2079" i="1" s="1"/>
  <c r="T2079" i="1"/>
  <c r="X2079" i="1" s="1"/>
  <c r="S2080" i="1"/>
  <c r="U2080" i="1" s="1"/>
  <c r="T2080" i="1"/>
  <c r="S2081" i="1"/>
  <c r="U2081" i="1" s="1"/>
  <c r="T2081" i="1"/>
  <c r="X2081" i="1" s="1"/>
  <c r="S2082" i="1"/>
  <c r="U2082" i="1" s="1"/>
  <c r="T2082" i="1"/>
  <c r="X2082" i="1" s="1"/>
  <c r="S2083" i="1"/>
  <c r="U2083" i="1" s="1"/>
  <c r="T2083" i="1"/>
  <c r="X2083" i="1" s="1"/>
  <c r="S2084" i="1"/>
  <c r="U2084" i="1" s="1"/>
  <c r="T2084" i="1"/>
  <c r="S2085" i="1"/>
  <c r="U2085" i="1" s="1"/>
  <c r="T2085" i="1"/>
  <c r="X2085" i="1" s="1"/>
  <c r="S2086" i="1"/>
  <c r="U2086" i="1" s="1"/>
  <c r="T2086" i="1"/>
  <c r="X2086" i="1" s="1"/>
  <c r="S2087" i="1"/>
  <c r="U2087" i="1" s="1"/>
  <c r="T2087" i="1"/>
  <c r="X2087" i="1" s="1"/>
  <c r="S2088" i="1"/>
  <c r="U2088" i="1" s="1"/>
  <c r="T2088" i="1"/>
  <c r="S2089" i="1"/>
  <c r="U2089" i="1" s="1"/>
  <c r="T2089" i="1"/>
  <c r="X2089" i="1" s="1"/>
  <c r="S2090" i="1"/>
  <c r="U2090" i="1" s="1"/>
  <c r="T2090" i="1"/>
  <c r="X2090" i="1" s="1"/>
  <c r="S2091" i="1"/>
  <c r="U2091" i="1" s="1"/>
  <c r="T2091" i="1"/>
  <c r="X2091" i="1" s="1"/>
  <c r="S2092" i="1"/>
  <c r="U2092" i="1" s="1"/>
  <c r="T2092" i="1"/>
  <c r="S2093" i="1"/>
  <c r="U2093" i="1" s="1"/>
  <c r="T2093" i="1"/>
  <c r="X2093" i="1" s="1"/>
  <c r="S2094" i="1"/>
  <c r="U2094" i="1" s="1"/>
  <c r="T2094" i="1"/>
  <c r="X2094" i="1" s="1"/>
  <c r="S2095" i="1"/>
  <c r="U2095" i="1" s="1"/>
  <c r="T2095" i="1"/>
  <c r="X2095" i="1" s="1"/>
  <c r="S2096" i="1"/>
  <c r="U2096" i="1" s="1"/>
  <c r="T2096" i="1"/>
  <c r="S2097" i="1"/>
  <c r="U2097" i="1" s="1"/>
  <c r="T2097" i="1"/>
  <c r="X2097" i="1" s="1"/>
  <c r="S2098" i="1"/>
  <c r="U2098" i="1" s="1"/>
  <c r="T2098" i="1"/>
  <c r="X2098" i="1" s="1"/>
  <c r="S2099" i="1"/>
  <c r="U2099" i="1" s="1"/>
  <c r="T2099" i="1"/>
  <c r="X2099" i="1" s="1"/>
  <c r="S2100" i="1"/>
  <c r="U2100" i="1" s="1"/>
  <c r="T2100" i="1"/>
  <c r="S2101" i="1"/>
  <c r="U2101" i="1" s="1"/>
  <c r="T2101" i="1"/>
  <c r="X2101" i="1" s="1"/>
  <c r="S2102" i="1"/>
  <c r="U2102" i="1" s="1"/>
  <c r="T2102" i="1"/>
  <c r="X2102" i="1" s="1"/>
  <c r="S2103" i="1"/>
  <c r="U2103" i="1" s="1"/>
  <c r="T2103" i="1"/>
  <c r="X2103" i="1" s="1"/>
  <c r="S2104" i="1"/>
  <c r="U2104" i="1" s="1"/>
  <c r="T2104" i="1"/>
  <c r="S2105" i="1"/>
  <c r="U2105" i="1" s="1"/>
  <c r="T2105" i="1"/>
  <c r="X2105" i="1" s="1"/>
  <c r="S2106" i="1"/>
  <c r="U2106" i="1" s="1"/>
  <c r="T2106" i="1"/>
  <c r="X2106" i="1" s="1"/>
  <c r="S2107" i="1"/>
  <c r="U2107" i="1" s="1"/>
  <c r="T2107" i="1"/>
  <c r="X2107" i="1" s="1"/>
  <c r="S2108" i="1"/>
  <c r="U2108" i="1" s="1"/>
  <c r="T2108" i="1"/>
  <c r="S2109" i="1"/>
  <c r="U2109" i="1" s="1"/>
  <c r="T2109" i="1"/>
  <c r="X2109" i="1" s="1"/>
  <c r="S2110" i="1"/>
  <c r="U2110" i="1" s="1"/>
  <c r="T2110" i="1"/>
  <c r="X2110" i="1" s="1"/>
  <c r="S2111" i="1"/>
  <c r="U2111" i="1" s="1"/>
  <c r="T2111" i="1"/>
  <c r="X2111" i="1" s="1"/>
  <c r="S2112" i="1"/>
  <c r="U2112" i="1" s="1"/>
  <c r="T2112" i="1"/>
  <c r="S2113" i="1"/>
  <c r="U2113" i="1" s="1"/>
  <c r="T2113" i="1"/>
  <c r="X2113" i="1" s="1"/>
  <c r="S2114" i="1"/>
  <c r="U2114" i="1" s="1"/>
  <c r="T2114" i="1"/>
  <c r="X2114" i="1" s="1"/>
  <c r="S2115" i="1"/>
  <c r="U2115" i="1" s="1"/>
  <c r="T2115" i="1"/>
  <c r="X2115" i="1" s="1"/>
  <c r="S2116" i="1"/>
  <c r="U2116" i="1" s="1"/>
  <c r="T2116" i="1"/>
  <c r="S2117" i="1"/>
  <c r="U2117" i="1" s="1"/>
  <c r="T2117" i="1"/>
  <c r="X2117" i="1" s="1"/>
  <c r="S2118" i="1"/>
  <c r="U2118" i="1" s="1"/>
  <c r="T2118" i="1"/>
  <c r="X2118" i="1" s="1"/>
  <c r="S2119" i="1"/>
  <c r="U2119" i="1" s="1"/>
  <c r="T2119" i="1"/>
  <c r="X2119" i="1" s="1"/>
  <c r="S2120" i="1"/>
  <c r="U2120" i="1" s="1"/>
  <c r="T2120" i="1"/>
  <c r="S2121" i="1"/>
  <c r="U2121" i="1" s="1"/>
  <c r="T2121" i="1"/>
  <c r="X2121" i="1" s="1"/>
  <c r="S2122" i="1"/>
  <c r="U2122" i="1" s="1"/>
  <c r="T2122" i="1"/>
  <c r="X2122" i="1" s="1"/>
  <c r="S2123" i="1"/>
  <c r="U2123" i="1" s="1"/>
  <c r="T2123" i="1"/>
  <c r="X2123" i="1" s="1"/>
  <c r="S2124" i="1"/>
  <c r="U2124" i="1" s="1"/>
  <c r="T2124" i="1"/>
  <c r="S2125" i="1"/>
  <c r="U2125" i="1" s="1"/>
  <c r="T2125" i="1"/>
  <c r="X2125" i="1" s="1"/>
  <c r="S2126" i="1"/>
  <c r="U2126" i="1" s="1"/>
  <c r="T2126" i="1"/>
  <c r="X2126" i="1" s="1"/>
  <c r="S2127" i="1"/>
  <c r="U2127" i="1" s="1"/>
  <c r="T2127" i="1"/>
  <c r="X2127" i="1" s="1"/>
  <c r="S2128" i="1"/>
  <c r="U2128" i="1" s="1"/>
  <c r="T2128" i="1"/>
  <c r="S2129" i="1"/>
  <c r="U2129" i="1" s="1"/>
  <c r="T2129" i="1"/>
  <c r="X2129" i="1" s="1"/>
  <c r="S2130" i="1"/>
  <c r="U2130" i="1" s="1"/>
  <c r="T2130" i="1"/>
  <c r="X2130" i="1" s="1"/>
  <c r="S2131" i="1"/>
  <c r="U2131" i="1" s="1"/>
  <c r="T2131" i="1"/>
  <c r="X2131" i="1" s="1"/>
  <c r="S2132" i="1"/>
  <c r="U2132" i="1" s="1"/>
  <c r="T2132" i="1"/>
  <c r="S2133" i="1"/>
  <c r="U2133" i="1" s="1"/>
  <c r="T2133" i="1"/>
  <c r="X2133" i="1" s="1"/>
  <c r="S2134" i="1"/>
  <c r="U2134" i="1" s="1"/>
  <c r="T2134" i="1"/>
  <c r="X2134" i="1" s="1"/>
  <c r="S2135" i="1"/>
  <c r="U2135" i="1" s="1"/>
  <c r="T2135" i="1"/>
  <c r="X2135" i="1" s="1"/>
  <c r="S2136" i="1"/>
  <c r="U2136" i="1" s="1"/>
  <c r="T2136" i="1"/>
  <c r="S2137" i="1"/>
  <c r="U2137" i="1" s="1"/>
  <c r="T2137" i="1"/>
  <c r="X2137" i="1" s="1"/>
  <c r="S2138" i="1"/>
  <c r="U2138" i="1" s="1"/>
  <c r="T2138" i="1"/>
  <c r="X2138" i="1" s="1"/>
  <c r="S2139" i="1"/>
  <c r="U2139" i="1" s="1"/>
  <c r="T2139" i="1"/>
  <c r="X2139" i="1" s="1"/>
  <c r="S2140" i="1"/>
  <c r="U2140" i="1" s="1"/>
  <c r="T2140" i="1"/>
  <c r="S2141" i="1"/>
  <c r="U2141" i="1" s="1"/>
  <c r="T2141" i="1"/>
  <c r="X2141" i="1" s="1"/>
  <c r="S2142" i="1"/>
  <c r="U2142" i="1" s="1"/>
  <c r="T2142" i="1"/>
  <c r="X2142" i="1" s="1"/>
  <c r="S2143" i="1"/>
  <c r="U2143" i="1" s="1"/>
  <c r="T2143" i="1"/>
  <c r="X2143" i="1" s="1"/>
  <c r="S2144" i="1"/>
  <c r="U2144" i="1" s="1"/>
  <c r="T2144" i="1"/>
  <c r="S2145" i="1"/>
  <c r="U2145" i="1" s="1"/>
  <c r="T2145" i="1"/>
  <c r="X2145" i="1" s="1"/>
  <c r="S2146" i="1"/>
  <c r="U2146" i="1" s="1"/>
  <c r="T2146" i="1"/>
  <c r="X2146" i="1" s="1"/>
  <c r="S2147" i="1"/>
  <c r="U2147" i="1" s="1"/>
  <c r="T2147" i="1"/>
  <c r="X2147" i="1" s="1"/>
  <c r="S2148" i="1"/>
  <c r="U2148" i="1" s="1"/>
  <c r="T2148" i="1"/>
  <c r="S2149" i="1"/>
  <c r="U2149" i="1" s="1"/>
  <c r="T2149" i="1"/>
  <c r="X2149" i="1" s="1"/>
  <c r="S2150" i="1"/>
  <c r="U2150" i="1" s="1"/>
  <c r="T2150" i="1"/>
  <c r="X2150" i="1" s="1"/>
  <c r="S2151" i="1"/>
  <c r="U2151" i="1" s="1"/>
  <c r="T2151" i="1"/>
  <c r="X2151" i="1" s="1"/>
  <c r="S2152" i="1"/>
  <c r="U2152" i="1" s="1"/>
  <c r="T2152" i="1"/>
  <c r="S2153" i="1"/>
  <c r="U2153" i="1" s="1"/>
  <c r="T2153" i="1"/>
  <c r="X2153" i="1" s="1"/>
  <c r="S2154" i="1"/>
  <c r="U2154" i="1" s="1"/>
  <c r="T2154" i="1"/>
  <c r="X2154" i="1" s="1"/>
  <c r="S2155" i="1"/>
  <c r="U2155" i="1" s="1"/>
  <c r="T2155" i="1"/>
  <c r="X2155" i="1" s="1"/>
  <c r="S2156" i="1"/>
  <c r="U2156" i="1" s="1"/>
  <c r="T2156" i="1"/>
  <c r="S2157" i="1"/>
  <c r="U2157" i="1" s="1"/>
  <c r="T2157" i="1"/>
  <c r="X2157" i="1" s="1"/>
  <c r="S2158" i="1"/>
  <c r="U2158" i="1" s="1"/>
  <c r="T2158" i="1"/>
  <c r="X2158" i="1" s="1"/>
  <c r="S2159" i="1"/>
  <c r="U2159" i="1" s="1"/>
  <c r="T2159" i="1"/>
  <c r="X2159" i="1" s="1"/>
  <c r="S2160" i="1"/>
  <c r="U2160" i="1" s="1"/>
  <c r="T2160" i="1"/>
  <c r="S2161" i="1"/>
  <c r="U2161" i="1" s="1"/>
  <c r="T2161" i="1"/>
  <c r="X2161" i="1" s="1"/>
  <c r="S2162" i="1"/>
  <c r="U2162" i="1" s="1"/>
  <c r="T2162" i="1"/>
  <c r="X2162" i="1" s="1"/>
  <c r="S2163" i="1"/>
  <c r="U2163" i="1" s="1"/>
  <c r="T2163" i="1"/>
  <c r="X2163" i="1" s="1"/>
  <c r="S2164" i="1"/>
  <c r="U2164" i="1" s="1"/>
  <c r="T2164" i="1"/>
  <c r="S2165" i="1"/>
  <c r="U2165" i="1" s="1"/>
  <c r="T2165" i="1"/>
  <c r="X2165" i="1" s="1"/>
  <c r="S2166" i="1"/>
  <c r="U2166" i="1" s="1"/>
  <c r="T2166" i="1"/>
  <c r="X2166" i="1" s="1"/>
  <c r="S2167" i="1"/>
  <c r="U2167" i="1" s="1"/>
  <c r="T2167" i="1"/>
  <c r="X2167" i="1" s="1"/>
  <c r="S2168" i="1"/>
  <c r="U2168" i="1" s="1"/>
  <c r="T2168" i="1"/>
  <c r="S2169" i="1"/>
  <c r="U2169" i="1" s="1"/>
  <c r="T2169" i="1"/>
  <c r="X2169" i="1" s="1"/>
  <c r="S2170" i="1"/>
  <c r="U2170" i="1" s="1"/>
  <c r="T2170" i="1"/>
  <c r="X2170" i="1" s="1"/>
  <c r="S2171" i="1"/>
  <c r="U2171" i="1" s="1"/>
  <c r="T2171" i="1"/>
  <c r="X2171" i="1" s="1"/>
  <c r="S2172" i="1"/>
  <c r="U2172" i="1" s="1"/>
  <c r="T2172" i="1"/>
  <c r="S2173" i="1"/>
  <c r="U2173" i="1" s="1"/>
  <c r="T2173" i="1"/>
  <c r="X2173" i="1" s="1"/>
  <c r="S2174" i="1"/>
  <c r="U2174" i="1" s="1"/>
  <c r="T2174" i="1"/>
  <c r="X2174" i="1" s="1"/>
  <c r="S2175" i="1"/>
  <c r="U2175" i="1" s="1"/>
  <c r="T2175" i="1"/>
  <c r="X2175" i="1" s="1"/>
  <c r="S2176" i="1"/>
  <c r="U2176" i="1" s="1"/>
  <c r="T2176" i="1"/>
  <c r="S2177" i="1"/>
  <c r="U2177" i="1" s="1"/>
  <c r="T2177" i="1"/>
  <c r="X2177" i="1" s="1"/>
  <c r="S2178" i="1"/>
  <c r="U2178" i="1" s="1"/>
  <c r="T2178" i="1"/>
  <c r="X2178" i="1" s="1"/>
  <c r="S2179" i="1"/>
  <c r="U2179" i="1" s="1"/>
  <c r="T2179" i="1"/>
  <c r="X2179" i="1" s="1"/>
  <c r="S2180" i="1"/>
  <c r="U2180" i="1" s="1"/>
  <c r="T2180" i="1"/>
  <c r="S2181" i="1"/>
  <c r="U2181" i="1" s="1"/>
  <c r="T2181" i="1"/>
  <c r="X2181" i="1" s="1"/>
  <c r="S2182" i="1"/>
  <c r="U2182" i="1" s="1"/>
  <c r="T2182" i="1"/>
  <c r="X2182" i="1" s="1"/>
  <c r="S2183" i="1"/>
  <c r="U2183" i="1" s="1"/>
  <c r="T2183" i="1"/>
  <c r="X2183" i="1" s="1"/>
  <c r="S2184" i="1"/>
  <c r="U2184" i="1" s="1"/>
  <c r="T2184" i="1"/>
  <c r="S2185" i="1"/>
  <c r="U2185" i="1" s="1"/>
  <c r="T2185" i="1"/>
  <c r="X2185" i="1" s="1"/>
  <c r="S2186" i="1"/>
  <c r="U2186" i="1" s="1"/>
  <c r="T2186" i="1"/>
  <c r="X2186" i="1" s="1"/>
  <c r="S2187" i="1"/>
  <c r="U2187" i="1" s="1"/>
  <c r="T2187" i="1"/>
  <c r="X2187" i="1" s="1"/>
  <c r="S2188" i="1"/>
  <c r="U2188" i="1" s="1"/>
  <c r="T2188" i="1"/>
  <c r="S2189" i="1"/>
  <c r="U2189" i="1" s="1"/>
  <c r="T2189" i="1"/>
  <c r="X2189" i="1" s="1"/>
  <c r="S2190" i="1"/>
  <c r="U2190" i="1" s="1"/>
  <c r="T2190" i="1"/>
  <c r="X2190" i="1" s="1"/>
  <c r="S2191" i="1"/>
  <c r="U2191" i="1" s="1"/>
  <c r="T2191" i="1"/>
  <c r="X2191" i="1" s="1"/>
  <c r="S2192" i="1"/>
  <c r="U2192" i="1" s="1"/>
  <c r="T2192" i="1"/>
  <c r="S2193" i="1"/>
  <c r="U2193" i="1" s="1"/>
  <c r="T2193" i="1"/>
  <c r="X2193" i="1" s="1"/>
  <c r="S2194" i="1"/>
  <c r="U2194" i="1" s="1"/>
  <c r="T2194" i="1"/>
  <c r="X2194" i="1" s="1"/>
  <c r="S2195" i="1"/>
  <c r="U2195" i="1" s="1"/>
  <c r="T2195" i="1"/>
  <c r="X2195" i="1" s="1"/>
  <c r="S2196" i="1"/>
  <c r="U2196" i="1" s="1"/>
  <c r="T2196" i="1"/>
  <c r="S2197" i="1"/>
  <c r="U2197" i="1" s="1"/>
  <c r="T2197" i="1"/>
  <c r="X2197" i="1" s="1"/>
  <c r="S2198" i="1"/>
  <c r="U2198" i="1" s="1"/>
  <c r="T2198" i="1"/>
  <c r="X2198" i="1" s="1"/>
  <c r="S2199" i="1"/>
  <c r="U2199" i="1" s="1"/>
  <c r="T2199" i="1"/>
  <c r="X2199" i="1" s="1"/>
  <c r="S2200" i="1"/>
  <c r="U2200" i="1" s="1"/>
  <c r="T2200" i="1"/>
  <c r="S2201" i="1"/>
  <c r="U2201" i="1" s="1"/>
  <c r="T2201" i="1"/>
  <c r="X2201" i="1" s="1"/>
  <c r="S2202" i="1"/>
  <c r="U2202" i="1" s="1"/>
  <c r="T2202" i="1"/>
  <c r="X2202" i="1" s="1"/>
  <c r="S2203" i="1"/>
  <c r="U2203" i="1" s="1"/>
  <c r="T2203" i="1"/>
  <c r="X2203" i="1" s="1"/>
  <c r="S2204" i="1"/>
  <c r="U2204" i="1" s="1"/>
  <c r="T2204" i="1"/>
  <c r="S2205" i="1"/>
  <c r="U2205" i="1" s="1"/>
  <c r="T2205" i="1"/>
  <c r="X2205" i="1" s="1"/>
  <c r="S2206" i="1"/>
  <c r="U2206" i="1" s="1"/>
  <c r="T2206" i="1"/>
  <c r="X2206" i="1" s="1"/>
  <c r="S2207" i="1"/>
  <c r="U2207" i="1" s="1"/>
  <c r="T2207" i="1"/>
  <c r="X2207" i="1" s="1"/>
  <c r="S2208" i="1"/>
  <c r="U2208" i="1" s="1"/>
  <c r="T2208" i="1"/>
  <c r="S2209" i="1"/>
  <c r="U2209" i="1" s="1"/>
  <c r="T2209" i="1"/>
  <c r="X2209" i="1" s="1"/>
  <c r="S2210" i="1"/>
  <c r="U2210" i="1" s="1"/>
  <c r="T2210" i="1"/>
  <c r="X2210" i="1" s="1"/>
  <c r="S2211" i="1"/>
  <c r="U2211" i="1" s="1"/>
  <c r="T2211" i="1"/>
  <c r="X2211" i="1" s="1"/>
  <c r="S2212" i="1"/>
  <c r="U2212" i="1" s="1"/>
  <c r="T2212" i="1"/>
  <c r="S2213" i="1"/>
  <c r="U2213" i="1" s="1"/>
  <c r="T2213" i="1"/>
  <c r="X2213" i="1" s="1"/>
  <c r="S2214" i="1"/>
  <c r="U2214" i="1" s="1"/>
  <c r="T2214" i="1"/>
  <c r="X2214" i="1" s="1"/>
  <c r="S2215" i="1"/>
  <c r="U2215" i="1" s="1"/>
  <c r="T2215" i="1"/>
  <c r="X2215" i="1" s="1"/>
  <c r="S2216" i="1"/>
  <c r="U2216" i="1" s="1"/>
  <c r="T2216" i="1"/>
  <c r="S2217" i="1"/>
  <c r="U2217" i="1" s="1"/>
  <c r="T2217" i="1"/>
  <c r="X2217" i="1" s="1"/>
  <c r="S2218" i="1"/>
  <c r="U2218" i="1" s="1"/>
  <c r="T2218" i="1"/>
  <c r="X2218" i="1" s="1"/>
  <c r="S2219" i="1"/>
  <c r="U2219" i="1" s="1"/>
  <c r="T2219" i="1"/>
  <c r="X2219" i="1" s="1"/>
  <c r="S2220" i="1"/>
  <c r="U2220" i="1" s="1"/>
  <c r="T2220" i="1"/>
  <c r="S2221" i="1"/>
  <c r="U2221" i="1" s="1"/>
  <c r="T2221" i="1"/>
  <c r="X2221" i="1" s="1"/>
  <c r="S2222" i="1"/>
  <c r="U2222" i="1" s="1"/>
  <c r="T2222" i="1"/>
  <c r="X2222" i="1" s="1"/>
  <c r="S2223" i="1"/>
  <c r="U2223" i="1" s="1"/>
  <c r="T2223" i="1"/>
  <c r="X2223" i="1" s="1"/>
  <c r="S2224" i="1"/>
  <c r="U2224" i="1" s="1"/>
  <c r="T2224" i="1"/>
  <c r="S2225" i="1"/>
  <c r="U2225" i="1" s="1"/>
  <c r="T2225" i="1"/>
  <c r="X2225" i="1" s="1"/>
  <c r="S2226" i="1"/>
  <c r="U2226" i="1" s="1"/>
  <c r="T2226" i="1"/>
  <c r="X2226" i="1" s="1"/>
  <c r="S2227" i="1"/>
  <c r="U2227" i="1" s="1"/>
  <c r="T2227" i="1"/>
  <c r="X2227" i="1" s="1"/>
  <c r="S2228" i="1"/>
  <c r="U2228" i="1" s="1"/>
  <c r="T2228" i="1"/>
  <c r="S2229" i="1"/>
  <c r="U2229" i="1" s="1"/>
  <c r="T2229" i="1"/>
  <c r="X2229" i="1" s="1"/>
  <c r="S2230" i="1"/>
  <c r="U2230" i="1" s="1"/>
  <c r="T2230" i="1"/>
  <c r="X2230" i="1" s="1"/>
  <c r="S2231" i="1"/>
  <c r="U2231" i="1" s="1"/>
  <c r="T2231" i="1"/>
  <c r="X2231" i="1" s="1"/>
  <c r="S2232" i="1"/>
  <c r="U2232" i="1" s="1"/>
  <c r="T2232" i="1"/>
  <c r="S2233" i="1"/>
  <c r="U2233" i="1" s="1"/>
  <c r="T2233" i="1"/>
  <c r="X2233" i="1" s="1"/>
  <c r="S2234" i="1"/>
  <c r="U2234" i="1" s="1"/>
  <c r="T2234" i="1"/>
  <c r="X2234" i="1" s="1"/>
  <c r="S2235" i="1"/>
  <c r="U2235" i="1" s="1"/>
  <c r="T2235" i="1"/>
  <c r="X2235" i="1" s="1"/>
  <c r="S2236" i="1"/>
  <c r="U2236" i="1" s="1"/>
  <c r="T2236" i="1"/>
  <c r="S2237" i="1"/>
  <c r="U2237" i="1" s="1"/>
  <c r="T2237" i="1"/>
  <c r="X2237" i="1" s="1"/>
  <c r="S2238" i="1"/>
  <c r="U2238" i="1" s="1"/>
  <c r="T2238" i="1"/>
  <c r="X2238" i="1" s="1"/>
  <c r="S2239" i="1"/>
  <c r="U2239" i="1" s="1"/>
  <c r="T2239" i="1"/>
  <c r="X2239" i="1" s="1"/>
  <c r="S2240" i="1"/>
  <c r="U2240" i="1" s="1"/>
  <c r="T2240" i="1"/>
  <c r="S2241" i="1"/>
  <c r="U2241" i="1" s="1"/>
  <c r="T2241" i="1"/>
  <c r="X2241" i="1" s="1"/>
  <c r="S2242" i="1"/>
  <c r="U2242" i="1" s="1"/>
  <c r="T2242" i="1"/>
  <c r="X2242" i="1" s="1"/>
  <c r="S2243" i="1"/>
  <c r="U2243" i="1" s="1"/>
  <c r="T2243" i="1"/>
  <c r="X2243" i="1" s="1"/>
  <c r="S2244" i="1"/>
  <c r="U2244" i="1" s="1"/>
  <c r="T2244" i="1"/>
  <c r="S2245" i="1"/>
  <c r="U2245" i="1" s="1"/>
  <c r="T2245" i="1"/>
  <c r="X2245" i="1" s="1"/>
  <c r="S2246" i="1"/>
  <c r="U2246" i="1" s="1"/>
  <c r="T2246" i="1"/>
  <c r="X2246" i="1" s="1"/>
  <c r="S2247" i="1"/>
  <c r="U2247" i="1" s="1"/>
  <c r="T2247" i="1"/>
  <c r="X2247" i="1" s="1"/>
  <c r="S2248" i="1"/>
  <c r="U2248" i="1" s="1"/>
  <c r="T2248" i="1"/>
  <c r="S2249" i="1"/>
  <c r="U2249" i="1" s="1"/>
  <c r="T2249" i="1"/>
  <c r="X2249" i="1" s="1"/>
  <c r="S2250" i="1"/>
  <c r="U2250" i="1" s="1"/>
  <c r="T2250" i="1"/>
  <c r="X2250" i="1" s="1"/>
  <c r="S2251" i="1"/>
  <c r="U2251" i="1" s="1"/>
  <c r="T2251" i="1"/>
  <c r="X2251" i="1" s="1"/>
  <c r="S2252" i="1"/>
  <c r="U2252" i="1" s="1"/>
  <c r="T2252" i="1"/>
  <c r="S2253" i="1"/>
  <c r="U2253" i="1" s="1"/>
  <c r="T2253" i="1"/>
  <c r="X2253" i="1" s="1"/>
  <c r="S2254" i="1"/>
  <c r="U2254" i="1" s="1"/>
  <c r="T2254" i="1"/>
  <c r="X2254" i="1" s="1"/>
  <c r="S2255" i="1"/>
  <c r="U2255" i="1" s="1"/>
  <c r="T2255" i="1"/>
  <c r="X2255" i="1" s="1"/>
  <c r="S2256" i="1"/>
  <c r="U2256" i="1" s="1"/>
  <c r="T2256" i="1"/>
  <c r="S2257" i="1"/>
  <c r="U2257" i="1" s="1"/>
  <c r="T2257" i="1"/>
  <c r="X2257" i="1" s="1"/>
  <c r="S2258" i="1"/>
  <c r="U2258" i="1" s="1"/>
  <c r="T2258" i="1"/>
  <c r="X2258" i="1" s="1"/>
  <c r="S2259" i="1"/>
  <c r="U2259" i="1" s="1"/>
  <c r="T2259" i="1"/>
  <c r="X2259" i="1" s="1"/>
  <c r="S2260" i="1"/>
  <c r="U2260" i="1" s="1"/>
  <c r="T2260" i="1"/>
  <c r="S2261" i="1"/>
  <c r="U2261" i="1" s="1"/>
  <c r="T2261" i="1"/>
  <c r="X2261" i="1" s="1"/>
  <c r="S2262" i="1"/>
  <c r="U2262" i="1" s="1"/>
  <c r="T2262" i="1"/>
  <c r="X2262" i="1" s="1"/>
  <c r="S2263" i="1"/>
  <c r="U2263" i="1" s="1"/>
  <c r="T2263" i="1"/>
  <c r="X2263" i="1" s="1"/>
  <c r="S2264" i="1"/>
  <c r="U2264" i="1" s="1"/>
  <c r="T2264" i="1"/>
  <c r="S2265" i="1"/>
  <c r="U2265" i="1" s="1"/>
  <c r="T2265" i="1"/>
  <c r="X2265" i="1" s="1"/>
  <c r="S2266" i="1"/>
  <c r="U2266" i="1" s="1"/>
  <c r="T2266" i="1"/>
  <c r="X2266" i="1" s="1"/>
  <c r="S2267" i="1"/>
  <c r="U2267" i="1" s="1"/>
  <c r="T2267" i="1"/>
  <c r="X2267" i="1" s="1"/>
  <c r="S2268" i="1"/>
  <c r="U2268" i="1" s="1"/>
  <c r="T2268" i="1"/>
  <c r="S2269" i="1"/>
  <c r="U2269" i="1" s="1"/>
  <c r="T2269" i="1"/>
  <c r="X2269" i="1" s="1"/>
  <c r="S2270" i="1"/>
  <c r="U2270" i="1" s="1"/>
  <c r="T2270" i="1"/>
  <c r="X2270" i="1" s="1"/>
  <c r="S2271" i="1"/>
  <c r="U2271" i="1" s="1"/>
  <c r="T2271" i="1"/>
  <c r="X2271" i="1" s="1"/>
  <c r="S2272" i="1"/>
  <c r="U2272" i="1" s="1"/>
  <c r="T2272" i="1"/>
  <c r="S2273" i="1"/>
  <c r="U2273" i="1" s="1"/>
  <c r="T2273" i="1"/>
  <c r="X2273" i="1" s="1"/>
  <c r="S2274" i="1"/>
  <c r="U2274" i="1" s="1"/>
  <c r="T2274" i="1"/>
  <c r="X2274" i="1" s="1"/>
  <c r="S2275" i="1"/>
  <c r="U2275" i="1" s="1"/>
  <c r="T2275" i="1"/>
  <c r="X2275" i="1" s="1"/>
  <c r="S2276" i="1"/>
  <c r="U2276" i="1" s="1"/>
  <c r="T2276" i="1"/>
  <c r="S2277" i="1"/>
  <c r="U2277" i="1" s="1"/>
  <c r="T2277" i="1"/>
  <c r="X2277" i="1" s="1"/>
  <c r="S2278" i="1"/>
  <c r="U2278" i="1" s="1"/>
  <c r="T2278" i="1"/>
  <c r="X2278" i="1" s="1"/>
  <c r="S2279" i="1"/>
  <c r="U2279" i="1" s="1"/>
  <c r="T2279" i="1"/>
  <c r="X2279" i="1" s="1"/>
  <c r="S2280" i="1"/>
  <c r="U2280" i="1" s="1"/>
  <c r="T2280" i="1"/>
  <c r="S2281" i="1"/>
  <c r="U2281" i="1" s="1"/>
  <c r="T2281" i="1"/>
  <c r="X2281" i="1" s="1"/>
  <c r="S2282" i="1"/>
  <c r="U2282" i="1" s="1"/>
  <c r="T2282" i="1"/>
  <c r="X2282" i="1" s="1"/>
  <c r="S2283" i="1"/>
  <c r="U2283" i="1" s="1"/>
  <c r="T2283" i="1"/>
  <c r="X2283" i="1" s="1"/>
  <c r="S2284" i="1"/>
  <c r="U2284" i="1" s="1"/>
  <c r="T2284" i="1"/>
  <c r="S2285" i="1"/>
  <c r="U2285" i="1" s="1"/>
  <c r="T2285" i="1"/>
  <c r="X2285" i="1" s="1"/>
  <c r="S2286" i="1"/>
  <c r="U2286" i="1" s="1"/>
  <c r="T2286" i="1"/>
  <c r="X2286" i="1" s="1"/>
  <c r="S2287" i="1"/>
  <c r="U2287" i="1" s="1"/>
  <c r="T2287" i="1"/>
  <c r="X2287" i="1" s="1"/>
  <c r="S2288" i="1"/>
  <c r="U2288" i="1" s="1"/>
  <c r="T2288" i="1"/>
  <c r="S2289" i="1"/>
  <c r="U2289" i="1" s="1"/>
  <c r="T2289" i="1"/>
  <c r="X2289" i="1" s="1"/>
  <c r="S2290" i="1"/>
  <c r="U2290" i="1" s="1"/>
  <c r="T2290" i="1"/>
  <c r="X2290" i="1" s="1"/>
  <c r="S2291" i="1"/>
  <c r="U2291" i="1" s="1"/>
  <c r="T2291" i="1"/>
  <c r="X2291" i="1" s="1"/>
  <c r="S2292" i="1"/>
  <c r="U2292" i="1" s="1"/>
  <c r="T2292" i="1"/>
  <c r="S2293" i="1"/>
  <c r="U2293" i="1" s="1"/>
  <c r="T2293" i="1"/>
  <c r="X2293" i="1" s="1"/>
  <c r="S2294" i="1"/>
  <c r="U2294" i="1" s="1"/>
  <c r="T2294" i="1"/>
  <c r="X2294" i="1" s="1"/>
  <c r="S2295" i="1"/>
  <c r="U2295" i="1" s="1"/>
  <c r="T2295" i="1"/>
  <c r="X2295" i="1" s="1"/>
  <c r="S2296" i="1"/>
  <c r="U2296" i="1" s="1"/>
  <c r="T2296" i="1"/>
  <c r="S2297" i="1"/>
  <c r="U2297" i="1" s="1"/>
  <c r="T2297" i="1"/>
  <c r="X2297" i="1" s="1"/>
  <c r="S2298" i="1"/>
  <c r="U2298" i="1" s="1"/>
  <c r="T2298" i="1"/>
  <c r="X2298" i="1" s="1"/>
  <c r="S2299" i="1"/>
  <c r="U2299" i="1" s="1"/>
  <c r="T2299" i="1"/>
  <c r="X2299" i="1" s="1"/>
  <c r="S2300" i="1"/>
  <c r="U2300" i="1" s="1"/>
  <c r="T2300" i="1"/>
  <c r="S2301" i="1"/>
  <c r="U2301" i="1" s="1"/>
  <c r="T2301" i="1"/>
  <c r="X2301" i="1" s="1"/>
  <c r="S2302" i="1"/>
  <c r="U2302" i="1" s="1"/>
  <c r="T2302" i="1"/>
  <c r="X2302" i="1" s="1"/>
  <c r="S2303" i="1"/>
  <c r="U2303" i="1" s="1"/>
  <c r="T2303" i="1"/>
  <c r="X2303" i="1" s="1"/>
  <c r="S2304" i="1"/>
  <c r="U2304" i="1" s="1"/>
  <c r="T2304" i="1"/>
  <c r="S2305" i="1"/>
  <c r="U2305" i="1" s="1"/>
  <c r="T2305" i="1"/>
  <c r="X2305" i="1" s="1"/>
  <c r="S2306" i="1"/>
  <c r="U2306" i="1" s="1"/>
  <c r="T2306" i="1"/>
  <c r="X2306" i="1" s="1"/>
  <c r="S2307" i="1"/>
  <c r="U2307" i="1" s="1"/>
  <c r="T2307" i="1"/>
  <c r="X2307" i="1" s="1"/>
  <c r="S2308" i="1"/>
  <c r="U2308" i="1" s="1"/>
  <c r="T2308" i="1"/>
  <c r="S2309" i="1"/>
  <c r="U2309" i="1" s="1"/>
  <c r="T2309" i="1"/>
  <c r="X2309" i="1" s="1"/>
  <c r="S2310" i="1"/>
  <c r="U2310" i="1" s="1"/>
  <c r="T2310" i="1"/>
  <c r="X2310" i="1" s="1"/>
  <c r="S2311" i="1"/>
  <c r="U2311" i="1" s="1"/>
  <c r="T2311" i="1"/>
  <c r="X2311" i="1" s="1"/>
  <c r="S2312" i="1"/>
  <c r="U2312" i="1" s="1"/>
  <c r="T2312" i="1"/>
  <c r="S2313" i="1"/>
  <c r="U2313" i="1" s="1"/>
  <c r="T2313" i="1"/>
  <c r="X2313" i="1" s="1"/>
  <c r="S2314" i="1"/>
  <c r="U2314" i="1" s="1"/>
  <c r="T2314" i="1"/>
  <c r="X2314" i="1" s="1"/>
  <c r="S2315" i="1"/>
  <c r="U2315" i="1" s="1"/>
  <c r="T2315" i="1"/>
  <c r="X2315" i="1" s="1"/>
  <c r="S2316" i="1"/>
  <c r="U2316" i="1" s="1"/>
  <c r="T2316" i="1"/>
  <c r="S2317" i="1"/>
  <c r="U2317" i="1" s="1"/>
  <c r="T2317" i="1"/>
  <c r="X2317" i="1" s="1"/>
  <c r="S2318" i="1"/>
  <c r="U2318" i="1" s="1"/>
  <c r="T2318" i="1"/>
  <c r="X2318" i="1" s="1"/>
  <c r="S2319" i="1"/>
  <c r="U2319" i="1" s="1"/>
  <c r="T2319" i="1"/>
  <c r="X2319" i="1" s="1"/>
  <c r="S2320" i="1"/>
  <c r="U2320" i="1" s="1"/>
  <c r="T2320" i="1"/>
  <c r="S2321" i="1"/>
  <c r="U2321" i="1" s="1"/>
  <c r="T2321" i="1"/>
  <c r="X2321" i="1" s="1"/>
  <c r="S2322" i="1"/>
  <c r="U2322" i="1" s="1"/>
  <c r="T2322" i="1"/>
  <c r="X2322" i="1" s="1"/>
  <c r="S2323" i="1"/>
  <c r="U2323" i="1" s="1"/>
  <c r="T2323" i="1"/>
  <c r="X2323" i="1" s="1"/>
  <c r="S2324" i="1"/>
  <c r="U2324" i="1" s="1"/>
  <c r="T2324" i="1"/>
  <c r="S2325" i="1"/>
  <c r="U2325" i="1" s="1"/>
  <c r="T2325" i="1"/>
  <c r="X2325" i="1" s="1"/>
  <c r="S2326" i="1"/>
  <c r="U2326" i="1" s="1"/>
  <c r="T2326" i="1"/>
  <c r="X2326" i="1" s="1"/>
  <c r="S2327" i="1"/>
  <c r="U2327" i="1" s="1"/>
  <c r="T2327" i="1"/>
  <c r="X2327" i="1" s="1"/>
  <c r="S2328" i="1"/>
  <c r="U2328" i="1" s="1"/>
  <c r="T2328" i="1"/>
  <c r="S2329" i="1"/>
  <c r="U2329" i="1" s="1"/>
  <c r="T2329" i="1"/>
  <c r="X2329" i="1" s="1"/>
  <c r="S2330" i="1"/>
  <c r="U2330" i="1" s="1"/>
  <c r="T2330" i="1"/>
  <c r="X2330" i="1" s="1"/>
  <c r="S2331" i="1"/>
  <c r="U2331" i="1" s="1"/>
  <c r="T2331" i="1"/>
  <c r="X2331" i="1" s="1"/>
  <c r="S2332" i="1"/>
  <c r="U2332" i="1" s="1"/>
  <c r="T2332" i="1"/>
  <c r="S2333" i="1"/>
  <c r="U2333" i="1" s="1"/>
  <c r="T2333" i="1"/>
  <c r="X2333" i="1" s="1"/>
  <c r="S2334" i="1"/>
  <c r="U2334" i="1" s="1"/>
  <c r="T2334" i="1"/>
  <c r="X2334" i="1" s="1"/>
  <c r="S2335" i="1"/>
  <c r="U2335" i="1" s="1"/>
  <c r="T2335" i="1"/>
  <c r="X2335" i="1" s="1"/>
  <c r="S2336" i="1"/>
  <c r="U2336" i="1" s="1"/>
  <c r="T2336" i="1"/>
  <c r="S2337" i="1"/>
  <c r="U2337" i="1" s="1"/>
  <c r="T2337" i="1"/>
  <c r="X2337" i="1" s="1"/>
  <c r="S2338" i="1"/>
  <c r="U2338" i="1" s="1"/>
  <c r="T2338" i="1"/>
  <c r="X2338" i="1" s="1"/>
  <c r="S2339" i="1"/>
  <c r="U2339" i="1" s="1"/>
  <c r="T2339" i="1"/>
  <c r="X2339" i="1" s="1"/>
  <c r="S2340" i="1"/>
  <c r="U2340" i="1" s="1"/>
  <c r="T2340" i="1"/>
  <c r="S2341" i="1"/>
  <c r="U2341" i="1" s="1"/>
  <c r="T2341" i="1"/>
  <c r="X2341" i="1" s="1"/>
  <c r="S2342" i="1"/>
  <c r="U2342" i="1" s="1"/>
  <c r="T2342" i="1"/>
  <c r="X2342" i="1" s="1"/>
  <c r="S2343" i="1"/>
  <c r="U2343" i="1" s="1"/>
  <c r="T2343" i="1"/>
  <c r="X2343" i="1" s="1"/>
  <c r="S2344" i="1"/>
  <c r="U2344" i="1" s="1"/>
  <c r="T2344" i="1"/>
  <c r="S2345" i="1"/>
  <c r="U2345" i="1" s="1"/>
  <c r="T2345" i="1"/>
  <c r="X2345" i="1" s="1"/>
  <c r="S2346" i="1"/>
  <c r="U2346" i="1" s="1"/>
  <c r="T2346" i="1"/>
  <c r="X2346" i="1" s="1"/>
  <c r="S2347" i="1"/>
  <c r="U2347" i="1" s="1"/>
  <c r="T2347" i="1"/>
  <c r="X2347" i="1" s="1"/>
  <c r="S2348" i="1"/>
  <c r="U2348" i="1" s="1"/>
  <c r="T2348" i="1"/>
  <c r="S2349" i="1"/>
  <c r="U2349" i="1" s="1"/>
  <c r="T2349" i="1"/>
  <c r="X2349" i="1" s="1"/>
  <c r="S2350" i="1"/>
  <c r="U2350" i="1" s="1"/>
  <c r="T2350" i="1"/>
  <c r="X2350" i="1" s="1"/>
  <c r="S2351" i="1"/>
  <c r="U2351" i="1" s="1"/>
  <c r="T2351" i="1"/>
  <c r="X2351" i="1" s="1"/>
  <c r="S2352" i="1"/>
  <c r="U2352" i="1" s="1"/>
  <c r="T2352" i="1"/>
  <c r="S2353" i="1"/>
  <c r="U2353" i="1" s="1"/>
  <c r="T2353" i="1"/>
  <c r="X2353" i="1" s="1"/>
  <c r="S2354" i="1"/>
  <c r="U2354" i="1" s="1"/>
  <c r="T2354" i="1"/>
  <c r="X2354" i="1" s="1"/>
  <c r="S2355" i="1"/>
  <c r="U2355" i="1" s="1"/>
  <c r="T2355" i="1"/>
  <c r="X2355" i="1" s="1"/>
  <c r="S2356" i="1"/>
  <c r="U2356" i="1" s="1"/>
  <c r="T2356" i="1"/>
  <c r="S2357" i="1"/>
  <c r="U2357" i="1" s="1"/>
  <c r="T2357" i="1"/>
  <c r="X2357" i="1" s="1"/>
  <c r="S2358" i="1"/>
  <c r="U2358" i="1" s="1"/>
  <c r="T2358" i="1"/>
  <c r="X2358" i="1" s="1"/>
  <c r="S2359" i="1"/>
  <c r="U2359" i="1" s="1"/>
  <c r="T2359" i="1"/>
  <c r="X2359" i="1" s="1"/>
  <c r="S2360" i="1"/>
  <c r="U2360" i="1" s="1"/>
  <c r="T2360" i="1"/>
  <c r="S2361" i="1"/>
  <c r="U2361" i="1" s="1"/>
  <c r="T2361" i="1"/>
  <c r="X2361" i="1" s="1"/>
  <c r="S2362" i="1"/>
  <c r="U2362" i="1" s="1"/>
  <c r="T2362" i="1"/>
  <c r="X2362" i="1" s="1"/>
  <c r="S2363" i="1"/>
  <c r="U2363" i="1" s="1"/>
  <c r="T2363" i="1"/>
  <c r="X2363" i="1" s="1"/>
  <c r="S2364" i="1"/>
  <c r="U2364" i="1" s="1"/>
  <c r="T2364" i="1"/>
  <c r="S2365" i="1"/>
  <c r="U2365" i="1" s="1"/>
  <c r="T2365" i="1"/>
  <c r="X2365" i="1" s="1"/>
  <c r="S2366" i="1"/>
  <c r="U2366" i="1" s="1"/>
  <c r="T2366" i="1"/>
  <c r="X2366" i="1" s="1"/>
  <c r="S2367" i="1"/>
  <c r="U2367" i="1" s="1"/>
  <c r="T2367" i="1"/>
  <c r="X2367" i="1" s="1"/>
  <c r="S2368" i="1"/>
  <c r="U2368" i="1" s="1"/>
  <c r="T2368" i="1"/>
  <c r="S2369" i="1"/>
  <c r="U2369" i="1" s="1"/>
  <c r="T2369" i="1"/>
  <c r="X2369" i="1" s="1"/>
  <c r="S2370" i="1"/>
  <c r="U2370" i="1" s="1"/>
  <c r="T2370" i="1"/>
  <c r="X2370" i="1" s="1"/>
  <c r="S2371" i="1"/>
  <c r="U2371" i="1" s="1"/>
  <c r="T2371" i="1"/>
  <c r="X2371" i="1" s="1"/>
  <c r="S2372" i="1"/>
  <c r="U2372" i="1" s="1"/>
  <c r="T2372" i="1"/>
  <c r="S2373" i="1"/>
  <c r="U2373" i="1" s="1"/>
  <c r="T2373" i="1"/>
  <c r="X2373" i="1" s="1"/>
  <c r="S2374" i="1"/>
  <c r="U2374" i="1" s="1"/>
  <c r="T2374" i="1"/>
  <c r="X2374" i="1" s="1"/>
  <c r="S2375" i="1"/>
  <c r="U2375" i="1" s="1"/>
  <c r="T2375" i="1"/>
  <c r="X2375" i="1" s="1"/>
  <c r="S2376" i="1"/>
  <c r="U2376" i="1" s="1"/>
  <c r="T2376" i="1"/>
  <c r="S2377" i="1"/>
  <c r="U2377" i="1" s="1"/>
  <c r="T2377" i="1"/>
  <c r="X2377" i="1" s="1"/>
  <c r="S2378" i="1"/>
  <c r="U2378" i="1" s="1"/>
  <c r="T2378" i="1"/>
  <c r="X2378" i="1" s="1"/>
  <c r="S2379" i="1"/>
  <c r="U2379" i="1" s="1"/>
  <c r="T2379" i="1"/>
  <c r="X2379" i="1" s="1"/>
  <c r="S2380" i="1"/>
  <c r="U2380" i="1" s="1"/>
  <c r="T2380" i="1"/>
  <c r="S2381" i="1"/>
  <c r="U2381" i="1" s="1"/>
  <c r="T2381" i="1"/>
  <c r="X2381" i="1" s="1"/>
  <c r="S2382" i="1"/>
  <c r="U2382" i="1" s="1"/>
  <c r="T2382" i="1"/>
  <c r="X2382" i="1" s="1"/>
  <c r="S2383" i="1"/>
  <c r="U2383" i="1" s="1"/>
  <c r="T2383" i="1"/>
  <c r="X2383" i="1" s="1"/>
  <c r="S2384" i="1"/>
  <c r="U2384" i="1" s="1"/>
  <c r="T2384" i="1"/>
  <c r="S2385" i="1"/>
  <c r="U2385" i="1" s="1"/>
  <c r="T2385" i="1"/>
  <c r="X2385" i="1" s="1"/>
  <c r="S2386" i="1"/>
  <c r="U2386" i="1" s="1"/>
  <c r="T2386" i="1"/>
  <c r="X2386" i="1" s="1"/>
  <c r="S2387" i="1"/>
  <c r="U2387" i="1" s="1"/>
  <c r="T2387" i="1"/>
  <c r="X2387" i="1" s="1"/>
  <c r="S2388" i="1"/>
  <c r="U2388" i="1" s="1"/>
  <c r="T2388" i="1"/>
  <c r="S2389" i="1"/>
  <c r="U2389" i="1" s="1"/>
  <c r="T2389" i="1"/>
  <c r="X2389" i="1" s="1"/>
  <c r="S2390" i="1"/>
  <c r="U2390" i="1" s="1"/>
  <c r="T2390" i="1"/>
  <c r="X2390" i="1" s="1"/>
  <c r="S2391" i="1"/>
  <c r="U2391" i="1" s="1"/>
  <c r="T2391" i="1"/>
  <c r="X2391" i="1" s="1"/>
  <c r="S2392" i="1"/>
  <c r="U2392" i="1" s="1"/>
  <c r="T2392" i="1"/>
  <c r="S2393" i="1"/>
  <c r="U2393" i="1" s="1"/>
  <c r="T2393" i="1"/>
  <c r="X2393" i="1" s="1"/>
  <c r="S2394" i="1"/>
  <c r="U2394" i="1" s="1"/>
  <c r="T2394" i="1"/>
  <c r="X2394" i="1" s="1"/>
  <c r="S2395" i="1"/>
  <c r="U2395" i="1" s="1"/>
  <c r="T2395" i="1"/>
  <c r="X2395" i="1" s="1"/>
  <c r="S2396" i="1"/>
  <c r="U2396" i="1" s="1"/>
  <c r="T2396" i="1"/>
  <c r="S2397" i="1"/>
  <c r="U2397" i="1" s="1"/>
  <c r="T2397" i="1"/>
  <c r="X2397" i="1" s="1"/>
  <c r="S2398" i="1"/>
  <c r="U2398" i="1" s="1"/>
  <c r="T2398" i="1"/>
  <c r="X2398" i="1" s="1"/>
  <c r="S2399" i="1"/>
  <c r="U2399" i="1" s="1"/>
  <c r="T2399" i="1"/>
  <c r="X2399" i="1" s="1"/>
  <c r="S2400" i="1"/>
  <c r="U2400" i="1" s="1"/>
  <c r="T2400" i="1"/>
  <c r="S2401" i="1"/>
  <c r="U2401" i="1" s="1"/>
  <c r="T2401" i="1"/>
  <c r="X2401" i="1" s="1"/>
  <c r="S2402" i="1"/>
  <c r="U2402" i="1" s="1"/>
  <c r="T2402" i="1"/>
  <c r="X2402" i="1" s="1"/>
  <c r="S2403" i="1"/>
  <c r="U2403" i="1" s="1"/>
  <c r="T2403" i="1"/>
  <c r="X2403" i="1" s="1"/>
  <c r="S2404" i="1"/>
  <c r="U2404" i="1" s="1"/>
  <c r="T2404" i="1"/>
  <c r="S2405" i="1"/>
  <c r="U2405" i="1" s="1"/>
  <c r="T2405" i="1"/>
  <c r="X2405" i="1" s="1"/>
  <c r="S2406" i="1"/>
  <c r="U2406" i="1" s="1"/>
  <c r="T2406" i="1"/>
  <c r="X2406" i="1" s="1"/>
  <c r="S2407" i="1"/>
  <c r="U2407" i="1" s="1"/>
  <c r="T2407" i="1"/>
  <c r="X2407" i="1" s="1"/>
  <c r="S2408" i="1"/>
  <c r="U2408" i="1" s="1"/>
  <c r="T2408" i="1"/>
  <c r="S2409" i="1"/>
  <c r="U2409" i="1" s="1"/>
  <c r="T2409" i="1"/>
  <c r="X2409" i="1" s="1"/>
  <c r="S2410" i="1"/>
  <c r="U2410" i="1" s="1"/>
  <c r="T2410" i="1"/>
  <c r="X2410" i="1" s="1"/>
  <c r="S2411" i="1"/>
  <c r="U2411" i="1" s="1"/>
  <c r="T2411" i="1"/>
  <c r="X2411" i="1" s="1"/>
  <c r="S2412" i="1"/>
  <c r="U2412" i="1" s="1"/>
  <c r="T2412" i="1"/>
  <c r="S2413" i="1"/>
  <c r="U2413" i="1" s="1"/>
  <c r="T2413" i="1"/>
  <c r="X2413" i="1" s="1"/>
  <c r="S2414" i="1"/>
  <c r="U2414" i="1" s="1"/>
  <c r="T2414" i="1"/>
  <c r="X2414" i="1" s="1"/>
  <c r="S2415" i="1"/>
  <c r="U2415" i="1" s="1"/>
  <c r="T2415" i="1"/>
  <c r="X2415" i="1" s="1"/>
  <c r="S2416" i="1"/>
  <c r="U2416" i="1" s="1"/>
  <c r="T2416" i="1"/>
  <c r="S2417" i="1"/>
  <c r="U2417" i="1" s="1"/>
  <c r="T2417" i="1"/>
  <c r="X2417" i="1" s="1"/>
  <c r="S2418" i="1"/>
  <c r="U2418" i="1" s="1"/>
  <c r="T2418" i="1"/>
  <c r="X2418" i="1" s="1"/>
  <c r="S2419" i="1"/>
  <c r="U2419" i="1" s="1"/>
  <c r="T2419" i="1"/>
  <c r="X2419" i="1" s="1"/>
  <c r="S2420" i="1"/>
  <c r="U2420" i="1" s="1"/>
  <c r="T2420" i="1"/>
  <c r="S2421" i="1"/>
  <c r="U2421" i="1" s="1"/>
  <c r="T2421" i="1"/>
  <c r="X2421" i="1" s="1"/>
  <c r="S2422" i="1"/>
  <c r="U2422" i="1" s="1"/>
  <c r="T2422" i="1"/>
  <c r="X2422" i="1" s="1"/>
  <c r="S2423" i="1"/>
  <c r="U2423" i="1" s="1"/>
  <c r="T2423" i="1"/>
  <c r="X2423" i="1" s="1"/>
  <c r="S2424" i="1"/>
  <c r="U2424" i="1" s="1"/>
  <c r="T2424" i="1"/>
  <c r="S2425" i="1"/>
  <c r="U2425" i="1" s="1"/>
  <c r="T2425" i="1"/>
  <c r="X2425" i="1" s="1"/>
  <c r="S2426" i="1"/>
  <c r="U2426" i="1" s="1"/>
  <c r="T2426" i="1"/>
  <c r="X2426" i="1" s="1"/>
  <c r="S2427" i="1"/>
  <c r="U2427" i="1" s="1"/>
  <c r="T2427" i="1"/>
  <c r="X2427" i="1" s="1"/>
  <c r="S2428" i="1"/>
  <c r="U2428" i="1" s="1"/>
  <c r="T2428" i="1"/>
  <c r="S2429" i="1"/>
  <c r="U2429" i="1" s="1"/>
  <c r="T2429" i="1"/>
  <c r="X2429" i="1" s="1"/>
  <c r="S2430" i="1"/>
  <c r="U2430" i="1" s="1"/>
  <c r="T2430" i="1"/>
  <c r="X2430" i="1" s="1"/>
  <c r="S2431" i="1"/>
  <c r="U2431" i="1" s="1"/>
  <c r="T2431" i="1"/>
  <c r="X2431" i="1" s="1"/>
  <c r="S2432" i="1"/>
  <c r="U2432" i="1" s="1"/>
  <c r="T2432" i="1"/>
  <c r="S2433" i="1"/>
  <c r="U2433" i="1" s="1"/>
  <c r="T2433" i="1"/>
  <c r="X2433" i="1" s="1"/>
  <c r="S2434" i="1"/>
  <c r="U2434" i="1" s="1"/>
  <c r="T2434" i="1"/>
  <c r="X2434" i="1" s="1"/>
  <c r="S2435" i="1"/>
  <c r="U2435" i="1" s="1"/>
  <c r="T2435" i="1"/>
  <c r="X2435" i="1" s="1"/>
  <c r="S2436" i="1"/>
  <c r="U2436" i="1" s="1"/>
  <c r="T2436" i="1"/>
  <c r="S2437" i="1"/>
  <c r="U2437" i="1" s="1"/>
  <c r="T2437" i="1"/>
  <c r="X2437" i="1" s="1"/>
  <c r="S2438" i="1"/>
  <c r="U2438" i="1" s="1"/>
  <c r="T2438" i="1"/>
  <c r="X2438" i="1" s="1"/>
  <c r="S2439" i="1"/>
  <c r="U2439" i="1" s="1"/>
  <c r="T2439" i="1"/>
  <c r="X2439" i="1" s="1"/>
  <c r="S2440" i="1"/>
  <c r="U2440" i="1" s="1"/>
  <c r="T2440" i="1"/>
  <c r="S2441" i="1"/>
  <c r="U2441" i="1" s="1"/>
  <c r="T2441" i="1"/>
  <c r="X2441" i="1" s="1"/>
  <c r="S2442" i="1"/>
  <c r="U2442" i="1" s="1"/>
  <c r="T2442" i="1"/>
  <c r="X2442" i="1" s="1"/>
  <c r="S2443" i="1"/>
  <c r="U2443" i="1" s="1"/>
  <c r="T2443" i="1"/>
  <c r="X2443" i="1" s="1"/>
  <c r="S2444" i="1"/>
  <c r="U2444" i="1" s="1"/>
  <c r="T2444" i="1"/>
  <c r="S2445" i="1"/>
  <c r="U2445" i="1" s="1"/>
  <c r="T2445" i="1"/>
  <c r="X2445" i="1" s="1"/>
  <c r="S2446" i="1"/>
  <c r="U2446" i="1" s="1"/>
  <c r="T2446" i="1"/>
  <c r="X2446" i="1" s="1"/>
  <c r="S2447" i="1"/>
  <c r="U2447" i="1" s="1"/>
  <c r="T2447" i="1"/>
  <c r="X2447" i="1" s="1"/>
  <c r="S2448" i="1"/>
  <c r="U2448" i="1" s="1"/>
  <c r="T2448" i="1"/>
  <c r="S2449" i="1"/>
  <c r="U2449" i="1" s="1"/>
  <c r="T2449" i="1"/>
  <c r="X2449" i="1" s="1"/>
  <c r="S2450" i="1"/>
  <c r="U2450" i="1" s="1"/>
  <c r="T2450" i="1"/>
  <c r="X2450" i="1" s="1"/>
  <c r="S2451" i="1"/>
  <c r="U2451" i="1" s="1"/>
  <c r="T2451" i="1"/>
  <c r="X2451" i="1" s="1"/>
  <c r="S2452" i="1"/>
  <c r="U2452" i="1" s="1"/>
  <c r="T2452" i="1"/>
  <c r="S2453" i="1"/>
  <c r="U2453" i="1" s="1"/>
  <c r="T2453" i="1"/>
  <c r="X2453" i="1" s="1"/>
  <c r="S2454" i="1"/>
  <c r="U2454" i="1" s="1"/>
  <c r="T2454" i="1"/>
  <c r="X2454" i="1" s="1"/>
  <c r="S2455" i="1"/>
  <c r="U2455" i="1" s="1"/>
  <c r="T2455" i="1"/>
  <c r="X2455" i="1" s="1"/>
  <c r="S2456" i="1"/>
  <c r="U2456" i="1" s="1"/>
  <c r="T2456" i="1"/>
  <c r="S2457" i="1"/>
  <c r="U2457" i="1" s="1"/>
  <c r="T2457" i="1"/>
  <c r="X2457" i="1" s="1"/>
  <c r="S2458" i="1"/>
  <c r="U2458" i="1" s="1"/>
  <c r="T2458" i="1"/>
  <c r="X2458" i="1" s="1"/>
  <c r="S2459" i="1"/>
  <c r="U2459" i="1" s="1"/>
  <c r="T2459" i="1"/>
  <c r="X2459" i="1" s="1"/>
  <c r="S2460" i="1"/>
  <c r="U2460" i="1" s="1"/>
  <c r="T2460" i="1"/>
  <c r="S2461" i="1"/>
  <c r="U2461" i="1" s="1"/>
  <c r="T2461" i="1"/>
  <c r="X2461" i="1" s="1"/>
  <c r="S2462" i="1"/>
  <c r="U2462" i="1" s="1"/>
  <c r="T2462" i="1"/>
  <c r="X2462" i="1" s="1"/>
  <c r="S2463" i="1"/>
  <c r="U2463" i="1" s="1"/>
  <c r="T2463" i="1"/>
  <c r="X2463" i="1" s="1"/>
  <c r="S2464" i="1"/>
  <c r="U2464" i="1" s="1"/>
  <c r="T2464" i="1"/>
  <c r="S2465" i="1"/>
  <c r="U2465" i="1" s="1"/>
  <c r="T2465" i="1"/>
  <c r="X2465" i="1" s="1"/>
  <c r="S2466" i="1"/>
  <c r="U2466" i="1" s="1"/>
  <c r="T2466" i="1"/>
  <c r="X2466" i="1" s="1"/>
  <c r="S2467" i="1"/>
  <c r="U2467" i="1" s="1"/>
  <c r="T2467" i="1"/>
  <c r="X2467" i="1" s="1"/>
  <c r="S2468" i="1"/>
  <c r="U2468" i="1" s="1"/>
  <c r="T2468" i="1"/>
  <c r="S2469" i="1"/>
  <c r="U2469" i="1" s="1"/>
  <c r="T2469" i="1"/>
  <c r="X2469" i="1" s="1"/>
  <c r="S2470" i="1"/>
  <c r="U2470" i="1" s="1"/>
  <c r="T2470" i="1"/>
  <c r="X2470" i="1" s="1"/>
  <c r="S2471" i="1"/>
  <c r="U2471" i="1" s="1"/>
  <c r="T2471" i="1"/>
  <c r="X2471" i="1" s="1"/>
  <c r="S2472" i="1"/>
  <c r="U2472" i="1" s="1"/>
  <c r="T2472" i="1"/>
  <c r="S2473" i="1"/>
  <c r="U2473" i="1" s="1"/>
  <c r="T2473" i="1"/>
  <c r="X2473" i="1" s="1"/>
  <c r="S2474" i="1"/>
  <c r="U2474" i="1" s="1"/>
  <c r="T2474" i="1"/>
  <c r="X2474" i="1" s="1"/>
  <c r="S2475" i="1"/>
  <c r="U2475" i="1" s="1"/>
  <c r="T2475" i="1"/>
  <c r="X2475" i="1" s="1"/>
  <c r="S2476" i="1"/>
  <c r="U2476" i="1" s="1"/>
  <c r="T2476" i="1"/>
  <c r="S2477" i="1"/>
  <c r="U2477" i="1" s="1"/>
  <c r="T2477" i="1"/>
  <c r="X2477" i="1" s="1"/>
  <c r="S2478" i="1"/>
  <c r="U2478" i="1" s="1"/>
  <c r="T2478" i="1"/>
  <c r="X2478" i="1" s="1"/>
  <c r="S2479" i="1"/>
  <c r="U2479" i="1" s="1"/>
  <c r="T2479" i="1"/>
  <c r="X2479" i="1" s="1"/>
  <c r="S2480" i="1"/>
  <c r="U2480" i="1" s="1"/>
  <c r="T2480" i="1"/>
  <c r="S2481" i="1"/>
  <c r="U2481" i="1" s="1"/>
  <c r="T2481" i="1"/>
  <c r="X2481" i="1" s="1"/>
  <c r="S2482" i="1"/>
  <c r="U2482" i="1" s="1"/>
  <c r="T2482" i="1"/>
  <c r="X2482" i="1" s="1"/>
  <c r="S2483" i="1"/>
  <c r="U2483" i="1" s="1"/>
  <c r="T2483" i="1"/>
  <c r="X2483" i="1" s="1"/>
  <c r="S2484" i="1"/>
  <c r="U2484" i="1" s="1"/>
  <c r="T2484" i="1"/>
  <c r="S2485" i="1"/>
  <c r="U2485" i="1" s="1"/>
  <c r="T2485" i="1"/>
  <c r="X2485" i="1" s="1"/>
  <c r="S2486" i="1"/>
  <c r="U2486" i="1" s="1"/>
  <c r="T2486" i="1"/>
  <c r="X2486" i="1" s="1"/>
  <c r="S2487" i="1"/>
  <c r="U2487" i="1" s="1"/>
  <c r="T2487" i="1"/>
  <c r="X2487" i="1" s="1"/>
  <c r="S2488" i="1"/>
  <c r="U2488" i="1" s="1"/>
  <c r="T2488" i="1"/>
  <c r="S2489" i="1"/>
  <c r="U2489" i="1" s="1"/>
  <c r="T2489" i="1"/>
  <c r="X2489" i="1" s="1"/>
  <c r="S2490" i="1"/>
  <c r="U2490" i="1" s="1"/>
  <c r="T2490" i="1"/>
  <c r="X2490" i="1" s="1"/>
  <c r="S2491" i="1"/>
  <c r="U2491" i="1" s="1"/>
  <c r="T2491" i="1"/>
  <c r="X2491" i="1" s="1"/>
  <c r="S2492" i="1"/>
  <c r="U2492" i="1" s="1"/>
  <c r="T2492" i="1"/>
  <c r="S2493" i="1"/>
  <c r="U2493" i="1" s="1"/>
  <c r="T2493" i="1"/>
  <c r="X2493" i="1" s="1"/>
  <c r="S2494" i="1"/>
  <c r="U2494" i="1" s="1"/>
  <c r="T2494" i="1"/>
  <c r="X2494" i="1" s="1"/>
  <c r="S2495" i="1"/>
  <c r="U2495" i="1" s="1"/>
  <c r="T2495" i="1"/>
  <c r="X2495" i="1" s="1"/>
  <c r="S2496" i="1"/>
  <c r="U2496" i="1" s="1"/>
  <c r="T2496" i="1"/>
  <c r="S2497" i="1"/>
  <c r="U2497" i="1" s="1"/>
  <c r="T2497" i="1"/>
  <c r="X2497" i="1" s="1"/>
  <c r="S2498" i="1"/>
  <c r="U2498" i="1" s="1"/>
  <c r="T2498" i="1"/>
  <c r="X2498" i="1" s="1"/>
  <c r="S2499" i="1"/>
  <c r="U2499" i="1" s="1"/>
  <c r="T2499" i="1"/>
  <c r="X2499" i="1" s="1"/>
  <c r="S2500" i="1"/>
  <c r="U2500" i="1" s="1"/>
  <c r="T2500" i="1"/>
  <c r="S2501" i="1"/>
  <c r="U2501" i="1" s="1"/>
  <c r="T2501" i="1"/>
  <c r="X2501" i="1" s="1"/>
  <c r="S2502" i="1"/>
  <c r="U2502" i="1" s="1"/>
  <c r="T2502" i="1"/>
  <c r="X2502" i="1" s="1"/>
  <c r="S2503" i="1"/>
  <c r="U2503" i="1" s="1"/>
  <c r="T2503" i="1"/>
  <c r="X2503" i="1" s="1"/>
  <c r="S2504" i="1"/>
  <c r="U2504" i="1" s="1"/>
  <c r="T2504" i="1"/>
  <c r="S2505" i="1"/>
  <c r="U2505" i="1" s="1"/>
  <c r="T2505" i="1"/>
  <c r="X2505" i="1" s="1"/>
  <c r="S2506" i="1"/>
  <c r="U2506" i="1" s="1"/>
  <c r="T2506" i="1"/>
  <c r="X2506" i="1" s="1"/>
  <c r="S2507" i="1"/>
  <c r="U2507" i="1" s="1"/>
  <c r="T2507" i="1"/>
  <c r="X2507" i="1" s="1"/>
  <c r="S2508" i="1"/>
  <c r="U2508" i="1" s="1"/>
  <c r="T2508" i="1"/>
  <c r="S2509" i="1"/>
  <c r="U2509" i="1" s="1"/>
  <c r="T2509" i="1"/>
  <c r="X2509" i="1" s="1"/>
  <c r="S2510" i="1"/>
  <c r="U2510" i="1" s="1"/>
  <c r="T2510" i="1"/>
  <c r="X2510" i="1" s="1"/>
  <c r="S2511" i="1"/>
  <c r="U2511" i="1" s="1"/>
  <c r="T2511" i="1"/>
  <c r="X2511" i="1" s="1"/>
  <c r="S2512" i="1"/>
  <c r="U2512" i="1" s="1"/>
  <c r="T2512" i="1"/>
  <c r="S2513" i="1"/>
  <c r="U2513" i="1" s="1"/>
  <c r="T2513" i="1"/>
  <c r="X2513" i="1" s="1"/>
  <c r="S2514" i="1"/>
  <c r="U2514" i="1" s="1"/>
  <c r="T2514" i="1"/>
  <c r="X2514" i="1" s="1"/>
  <c r="S2515" i="1"/>
  <c r="U2515" i="1" s="1"/>
  <c r="T2515" i="1"/>
  <c r="X2515" i="1" s="1"/>
  <c r="S2516" i="1"/>
  <c r="U2516" i="1" s="1"/>
  <c r="T2516" i="1"/>
  <c r="S2517" i="1"/>
  <c r="U2517" i="1" s="1"/>
  <c r="T2517" i="1"/>
  <c r="X2517" i="1" s="1"/>
  <c r="S2518" i="1"/>
  <c r="U2518" i="1" s="1"/>
  <c r="T2518" i="1"/>
  <c r="X2518" i="1" s="1"/>
  <c r="S2519" i="1"/>
  <c r="U2519" i="1" s="1"/>
  <c r="T2519" i="1"/>
  <c r="X2519" i="1" s="1"/>
  <c r="S2520" i="1"/>
  <c r="U2520" i="1" s="1"/>
  <c r="T2520" i="1"/>
  <c r="S2521" i="1"/>
  <c r="U2521" i="1" s="1"/>
  <c r="T2521" i="1"/>
  <c r="X2521" i="1" s="1"/>
  <c r="S2522" i="1"/>
  <c r="U2522" i="1" s="1"/>
  <c r="T2522" i="1"/>
  <c r="X2522" i="1" s="1"/>
  <c r="S2523" i="1"/>
  <c r="U2523" i="1" s="1"/>
  <c r="T2523" i="1"/>
  <c r="X2523" i="1" s="1"/>
  <c r="S2524" i="1"/>
  <c r="U2524" i="1" s="1"/>
  <c r="T2524" i="1"/>
  <c r="S2525" i="1"/>
  <c r="U2525" i="1" s="1"/>
  <c r="T2525" i="1"/>
  <c r="X2525" i="1" s="1"/>
  <c r="S2526" i="1"/>
  <c r="U2526" i="1" s="1"/>
  <c r="T2526" i="1"/>
  <c r="X2526" i="1" s="1"/>
  <c r="S2527" i="1"/>
  <c r="U2527" i="1" s="1"/>
  <c r="T2527" i="1"/>
  <c r="X2527" i="1" s="1"/>
  <c r="S2528" i="1"/>
  <c r="U2528" i="1" s="1"/>
  <c r="T2528" i="1"/>
  <c r="S2529" i="1"/>
  <c r="U2529" i="1" s="1"/>
  <c r="T2529" i="1"/>
  <c r="X2529" i="1" s="1"/>
  <c r="S2530" i="1"/>
  <c r="U2530" i="1" s="1"/>
  <c r="T2530" i="1"/>
  <c r="X2530" i="1" s="1"/>
  <c r="S2531" i="1"/>
  <c r="U2531" i="1" s="1"/>
  <c r="T2531" i="1"/>
  <c r="X2531" i="1" s="1"/>
  <c r="S2532" i="1"/>
  <c r="U2532" i="1" s="1"/>
  <c r="T2532" i="1"/>
  <c r="S2533" i="1"/>
  <c r="U2533" i="1" s="1"/>
  <c r="T2533" i="1"/>
  <c r="X2533" i="1" s="1"/>
  <c r="S2534" i="1"/>
  <c r="U2534" i="1" s="1"/>
  <c r="T2534" i="1"/>
  <c r="X2534" i="1" s="1"/>
  <c r="S2535" i="1"/>
  <c r="U2535" i="1" s="1"/>
  <c r="T2535" i="1"/>
  <c r="X2535" i="1" s="1"/>
  <c r="S2536" i="1"/>
  <c r="U2536" i="1" s="1"/>
  <c r="T2536" i="1"/>
  <c r="S2537" i="1"/>
  <c r="U2537" i="1" s="1"/>
  <c r="T2537" i="1"/>
  <c r="X2537" i="1" s="1"/>
  <c r="S2538" i="1"/>
  <c r="U2538" i="1" s="1"/>
  <c r="T2538" i="1"/>
  <c r="X2538" i="1" s="1"/>
  <c r="S2539" i="1"/>
  <c r="U2539" i="1" s="1"/>
  <c r="T2539" i="1"/>
  <c r="X2539" i="1" s="1"/>
  <c r="S2540" i="1"/>
  <c r="U2540" i="1" s="1"/>
  <c r="T2540" i="1"/>
  <c r="S2541" i="1"/>
  <c r="U2541" i="1" s="1"/>
  <c r="T2541" i="1"/>
  <c r="X2541" i="1" s="1"/>
  <c r="S2542" i="1"/>
  <c r="U2542" i="1" s="1"/>
  <c r="T2542" i="1"/>
  <c r="X2542" i="1" s="1"/>
  <c r="S2543" i="1"/>
  <c r="U2543" i="1" s="1"/>
  <c r="T2543" i="1"/>
  <c r="X2543" i="1" s="1"/>
  <c r="S2544" i="1"/>
  <c r="U2544" i="1" s="1"/>
  <c r="T2544" i="1"/>
  <c r="S2545" i="1"/>
  <c r="U2545" i="1" s="1"/>
  <c r="T2545" i="1"/>
  <c r="X2545" i="1" s="1"/>
  <c r="S2546" i="1"/>
  <c r="U2546" i="1" s="1"/>
  <c r="T2546" i="1"/>
  <c r="X2546" i="1" s="1"/>
  <c r="S2547" i="1"/>
  <c r="U2547" i="1" s="1"/>
  <c r="T2547" i="1"/>
  <c r="X2547" i="1" s="1"/>
  <c r="S2548" i="1"/>
  <c r="U2548" i="1" s="1"/>
  <c r="T2548" i="1"/>
  <c r="S2549" i="1"/>
  <c r="U2549" i="1" s="1"/>
  <c r="T2549" i="1"/>
  <c r="X2549" i="1" s="1"/>
  <c r="S2550" i="1"/>
  <c r="U2550" i="1" s="1"/>
  <c r="T2550" i="1"/>
  <c r="X2550" i="1" s="1"/>
  <c r="S2551" i="1"/>
  <c r="U2551" i="1" s="1"/>
  <c r="T2551" i="1"/>
  <c r="X2551" i="1" s="1"/>
  <c r="S2552" i="1"/>
  <c r="U2552" i="1" s="1"/>
  <c r="T2552" i="1"/>
  <c r="S2553" i="1"/>
  <c r="U2553" i="1" s="1"/>
  <c r="T2553" i="1"/>
  <c r="X2553" i="1" s="1"/>
  <c r="S2554" i="1"/>
  <c r="U2554" i="1" s="1"/>
  <c r="T2554" i="1"/>
  <c r="X2554" i="1" s="1"/>
  <c r="S2555" i="1"/>
  <c r="U2555" i="1" s="1"/>
  <c r="T2555" i="1"/>
  <c r="X2555" i="1" s="1"/>
  <c r="S2556" i="1"/>
  <c r="U2556" i="1" s="1"/>
  <c r="T2556" i="1"/>
  <c r="S2557" i="1"/>
  <c r="U2557" i="1" s="1"/>
  <c r="T2557" i="1"/>
  <c r="X2557" i="1" s="1"/>
  <c r="S2558" i="1"/>
  <c r="U2558" i="1" s="1"/>
  <c r="T2558" i="1"/>
  <c r="X2558" i="1" s="1"/>
  <c r="S2559" i="1"/>
  <c r="U2559" i="1" s="1"/>
  <c r="T2559" i="1"/>
  <c r="X2559" i="1" s="1"/>
  <c r="S2560" i="1"/>
  <c r="U2560" i="1" s="1"/>
  <c r="T2560" i="1"/>
  <c r="S2561" i="1"/>
  <c r="U2561" i="1" s="1"/>
  <c r="T2561" i="1"/>
  <c r="X2561" i="1" s="1"/>
  <c r="S2562" i="1"/>
  <c r="U2562" i="1" s="1"/>
  <c r="T2562" i="1"/>
  <c r="X2562" i="1" s="1"/>
  <c r="S2563" i="1"/>
  <c r="U2563" i="1" s="1"/>
  <c r="T2563" i="1"/>
  <c r="X2563" i="1" s="1"/>
  <c r="S2564" i="1"/>
  <c r="U2564" i="1" s="1"/>
  <c r="T2564" i="1"/>
  <c r="S2565" i="1"/>
  <c r="U2565" i="1" s="1"/>
  <c r="T2565" i="1"/>
  <c r="X2565" i="1" s="1"/>
  <c r="S2566" i="1"/>
  <c r="U2566" i="1" s="1"/>
  <c r="T2566" i="1"/>
  <c r="X2566" i="1" s="1"/>
  <c r="S2567" i="1"/>
  <c r="U2567" i="1" s="1"/>
  <c r="T2567" i="1"/>
  <c r="X2567" i="1" s="1"/>
  <c r="S2568" i="1"/>
  <c r="U2568" i="1" s="1"/>
  <c r="T2568" i="1"/>
  <c r="S2569" i="1"/>
  <c r="U2569" i="1" s="1"/>
  <c r="T2569" i="1"/>
  <c r="X2569" i="1" s="1"/>
  <c r="S2570" i="1"/>
  <c r="U2570" i="1" s="1"/>
  <c r="T2570" i="1"/>
  <c r="X2570" i="1" s="1"/>
  <c r="S2571" i="1"/>
  <c r="U2571" i="1" s="1"/>
  <c r="T2571" i="1"/>
  <c r="X2571" i="1" s="1"/>
  <c r="S2572" i="1"/>
  <c r="U2572" i="1" s="1"/>
  <c r="T2572" i="1"/>
  <c r="S2573" i="1"/>
  <c r="U2573" i="1" s="1"/>
  <c r="T2573" i="1"/>
  <c r="X2573" i="1" s="1"/>
  <c r="S2574" i="1"/>
  <c r="U2574" i="1" s="1"/>
  <c r="T2574" i="1"/>
  <c r="X2574" i="1" s="1"/>
  <c r="S2575" i="1"/>
  <c r="U2575" i="1" s="1"/>
  <c r="T2575" i="1"/>
  <c r="X2575" i="1" s="1"/>
  <c r="S2576" i="1"/>
  <c r="U2576" i="1" s="1"/>
  <c r="T2576" i="1"/>
  <c r="S2577" i="1"/>
  <c r="U2577" i="1" s="1"/>
  <c r="T2577" i="1"/>
  <c r="X2577" i="1" s="1"/>
  <c r="S2578" i="1"/>
  <c r="U2578" i="1" s="1"/>
  <c r="T2578" i="1"/>
  <c r="X2578" i="1" s="1"/>
  <c r="S2579" i="1"/>
  <c r="U2579" i="1" s="1"/>
  <c r="T2579" i="1"/>
  <c r="X2579" i="1" s="1"/>
  <c r="S2580" i="1"/>
  <c r="U2580" i="1" s="1"/>
  <c r="T2580" i="1"/>
  <c r="S2581" i="1"/>
  <c r="U2581" i="1" s="1"/>
  <c r="T2581" i="1"/>
  <c r="X2581" i="1" s="1"/>
  <c r="S2582" i="1"/>
  <c r="U2582" i="1" s="1"/>
  <c r="T2582" i="1"/>
  <c r="X2582" i="1" s="1"/>
  <c r="S2583" i="1"/>
  <c r="U2583" i="1" s="1"/>
  <c r="T2583" i="1"/>
  <c r="X2583" i="1" s="1"/>
  <c r="S2584" i="1"/>
  <c r="U2584" i="1" s="1"/>
  <c r="T2584" i="1"/>
  <c r="S2585" i="1"/>
  <c r="U2585" i="1" s="1"/>
  <c r="T2585" i="1"/>
  <c r="X2585" i="1" s="1"/>
  <c r="S2586" i="1"/>
  <c r="U2586" i="1" s="1"/>
  <c r="T2586" i="1"/>
  <c r="X2586" i="1" s="1"/>
  <c r="S2587" i="1"/>
  <c r="U2587" i="1" s="1"/>
  <c r="T2587" i="1"/>
  <c r="X2587" i="1" s="1"/>
  <c r="S2588" i="1"/>
  <c r="U2588" i="1" s="1"/>
  <c r="T2588" i="1"/>
  <c r="S2589" i="1"/>
  <c r="U2589" i="1" s="1"/>
  <c r="T2589" i="1"/>
  <c r="X2589" i="1" s="1"/>
  <c r="S2590" i="1"/>
  <c r="U2590" i="1" s="1"/>
  <c r="T2590" i="1"/>
  <c r="X2590" i="1" s="1"/>
  <c r="S2591" i="1"/>
  <c r="U2591" i="1" s="1"/>
  <c r="T2591" i="1"/>
  <c r="X2591" i="1" s="1"/>
  <c r="S2592" i="1"/>
  <c r="U2592" i="1" s="1"/>
  <c r="T2592" i="1"/>
  <c r="S2593" i="1"/>
  <c r="U2593" i="1" s="1"/>
  <c r="T2593" i="1"/>
  <c r="X2593" i="1" s="1"/>
  <c r="S2594" i="1"/>
  <c r="U2594" i="1" s="1"/>
  <c r="T2594" i="1"/>
  <c r="X2594" i="1" s="1"/>
  <c r="S2595" i="1"/>
  <c r="U2595" i="1" s="1"/>
  <c r="T2595" i="1"/>
  <c r="X2595" i="1" s="1"/>
  <c r="S2596" i="1"/>
  <c r="U2596" i="1" s="1"/>
  <c r="T2596" i="1"/>
  <c r="S2597" i="1"/>
  <c r="U2597" i="1" s="1"/>
  <c r="T2597" i="1"/>
  <c r="X2597" i="1" s="1"/>
  <c r="S2598" i="1"/>
  <c r="U2598" i="1" s="1"/>
  <c r="T2598" i="1"/>
  <c r="X2598" i="1" s="1"/>
  <c r="S2599" i="1"/>
  <c r="U2599" i="1" s="1"/>
  <c r="T2599" i="1"/>
  <c r="X2599" i="1" s="1"/>
  <c r="S2600" i="1"/>
  <c r="U2600" i="1" s="1"/>
  <c r="T2600" i="1"/>
  <c r="S2601" i="1"/>
  <c r="U2601" i="1" s="1"/>
  <c r="T2601" i="1"/>
  <c r="X2601" i="1" s="1"/>
  <c r="S2602" i="1"/>
  <c r="U2602" i="1" s="1"/>
  <c r="T2602" i="1"/>
  <c r="X2602" i="1" s="1"/>
  <c r="S2603" i="1"/>
  <c r="U2603" i="1" s="1"/>
  <c r="T2603" i="1"/>
  <c r="X2603" i="1" s="1"/>
  <c r="S2604" i="1"/>
  <c r="U2604" i="1" s="1"/>
  <c r="T2604" i="1"/>
  <c r="S2605" i="1"/>
  <c r="U2605" i="1" s="1"/>
  <c r="T2605" i="1"/>
  <c r="X2605" i="1" s="1"/>
  <c r="S2606" i="1"/>
  <c r="U2606" i="1" s="1"/>
  <c r="T2606" i="1"/>
  <c r="X2606" i="1" s="1"/>
  <c r="S2607" i="1"/>
  <c r="U2607" i="1" s="1"/>
  <c r="T2607" i="1"/>
  <c r="X2607" i="1" s="1"/>
  <c r="S2608" i="1"/>
  <c r="U2608" i="1" s="1"/>
  <c r="T2608" i="1"/>
  <c r="S2609" i="1"/>
  <c r="U2609" i="1" s="1"/>
  <c r="T2609" i="1"/>
  <c r="X2609" i="1" s="1"/>
  <c r="S2610" i="1"/>
  <c r="U2610" i="1" s="1"/>
  <c r="T2610" i="1"/>
  <c r="X2610" i="1" s="1"/>
  <c r="S2611" i="1"/>
  <c r="U2611" i="1" s="1"/>
  <c r="T2611" i="1"/>
  <c r="X2611" i="1" s="1"/>
  <c r="S2612" i="1"/>
  <c r="U2612" i="1" s="1"/>
  <c r="T2612" i="1"/>
  <c r="S2613" i="1"/>
  <c r="U2613" i="1" s="1"/>
  <c r="T2613" i="1"/>
  <c r="X2613" i="1" s="1"/>
  <c r="S2614" i="1"/>
  <c r="U2614" i="1" s="1"/>
  <c r="T2614" i="1"/>
  <c r="X2614" i="1" s="1"/>
  <c r="S2615" i="1"/>
  <c r="U2615" i="1" s="1"/>
  <c r="T2615" i="1"/>
  <c r="X2615" i="1" s="1"/>
  <c r="S2616" i="1"/>
  <c r="U2616" i="1" s="1"/>
  <c r="T2616" i="1"/>
  <c r="S2617" i="1"/>
  <c r="U2617" i="1" s="1"/>
  <c r="T2617" i="1"/>
  <c r="X2617" i="1" s="1"/>
  <c r="S2618" i="1"/>
  <c r="U2618" i="1" s="1"/>
  <c r="T2618" i="1"/>
  <c r="X2618" i="1" s="1"/>
  <c r="S2619" i="1"/>
  <c r="U2619" i="1" s="1"/>
  <c r="T2619" i="1"/>
  <c r="X2619" i="1" s="1"/>
  <c r="S2620" i="1"/>
  <c r="U2620" i="1" s="1"/>
  <c r="T2620" i="1"/>
  <c r="S2621" i="1"/>
  <c r="U2621" i="1" s="1"/>
  <c r="T2621" i="1"/>
  <c r="X2621" i="1" s="1"/>
  <c r="S2622" i="1"/>
  <c r="U2622" i="1" s="1"/>
  <c r="T2622" i="1"/>
  <c r="X2622" i="1" s="1"/>
  <c r="S2623" i="1"/>
  <c r="U2623" i="1" s="1"/>
  <c r="T2623" i="1"/>
  <c r="X2623" i="1" s="1"/>
  <c r="S2624" i="1"/>
  <c r="U2624" i="1" s="1"/>
  <c r="T2624" i="1"/>
  <c r="S2625" i="1"/>
  <c r="U2625" i="1" s="1"/>
  <c r="T2625" i="1"/>
  <c r="X2625" i="1" s="1"/>
  <c r="S2626" i="1"/>
  <c r="U2626" i="1" s="1"/>
  <c r="T2626" i="1"/>
  <c r="X2626" i="1" s="1"/>
  <c r="S2627" i="1"/>
  <c r="U2627" i="1" s="1"/>
  <c r="T2627" i="1"/>
  <c r="X2627" i="1" s="1"/>
  <c r="S2628" i="1"/>
  <c r="U2628" i="1" s="1"/>
  <c r="T2628" i="1"/>
  <c r="S2629" i="1"/>
  <c r="U2629" i="1" s="1"/>
  <c r="T2629" i="1"/>
  <c r="X2629" i="1" s="1"/>
  <c r="S2630" i="1"/>
  <c r="U2630" i="1" s="1"/>
  <c r="T2630" i="1"/>
  <c r="X2630" i="1" s="1"/>
  <c r="S2631" i="1"/>
  <c r="U2631" i="1" s="1"/>
  <c r="T2631" i="1"/>
  <c r="X2631" i="1" s="1"/>
  <c r="S2632" i="1"/>
  <c r="U2632" i="1" s="1"/>
  <c r="T2632" i="1"/>
  <c r="S2633" i="1"/>
  <c r="U2633" i="1" s="1"/>
  <c r="T2633" i="1"/>
  <c r="X2633" i="1" s="1"/>
  <c r="S2634" i="1"/>
  <c r="U2634" i="1" s="1"/>
  <c r="T2634" i="1"/>
  <c r="X2634" i="1" s="1"/>
  <c r="S2635" i="1"/>
  <c r="U2635" i="1" s="1"/>
  <c r="T2635" i="1"/>
  <c r="X2635" i="1" s="1"/>
  <c r="S2636" i="1"/>
  <c r="U2636" i="1" s="1"/>
  <c r="T2636" i="1"/>
  <c r="S2637" i="1"/>
  <c r="U2637" i="1" s="1"/>
  <c r="T2637" i="1"/>
  <c r="X2637" i="1" s="1"/>
  <c r="S2638" i="1"/>
  <c r="U2638" i="1" s="1"/>
  <c r="T2638" i="1"/>
  <c r="X2638" i="1" s="1"/>
  <c r="S2639" i="1"/>
  <c r="U2639" i="1" s="1"/>
  <c r="T2639" i="1"/>
  <c r="X2639" i="1" s="1"/>
  <c r="S2640" i="1"/>
  <c r="U2640" i="1" s="1"/>
  <c r="T2640" i="1"/>
  <c r="S2641" i="1"/>
  <c r="U2641" i="1" s="1"/>
  <c r="T2641" i="1"/>
  <c r="X2641" i="1" s="1"/>
  <c r="S2642" i="1"/>
  <c r="U2642" i="1" s="1"/>
  <c r="T2642" i="1"/>
  <c r="X2642" i="1" s="1"/>
  <c r="S2643" i="1"/>
  <c r="U2643" i="1" s="1"/>
  <c r="T2643" i="1"/>
  <c r="X2643" i="1" s="1"/>
  <c r="S2644" i="1"/>
  <c r="U2644" i="1" s="1"/>
  <c r="T2644" i="1"/>
  <c r="S2645" i="1"/>
  <c r="U2645" i="1" s="1"/>
  <c r="T2645" i="1"/>
  <c r="X2645" i="1" s="1"/>
  <c r="S2646" i="1"/>
  <c r="U2646" i="1" s="1"/>
  <c r="T2646" i="1"/>
  <c r="X2646" i="1" s="1"/>
  <c r="S2647" i="1"/>
  <c r="U2647" i="1" s="1"/>
  <c r="T2647" i="1"/>
  <c r="X2647" i="1" s="1"/>
  <c r="S2648" i="1"/>
  <c r="U2648" i="1" s="1"/>
  <c r="T2648" i="1"/>
  <c r="S2649" i="1"/>
  <c r="U2649" i="1" s="1"/>
  <c r="T2649" i="1"/>
  <c r="X2649" i="1" s="1"/>
  <c r="S2650" i="1"/>
  <c r="U2650" i="1" s="1"/>
  <c r="T2650" i="1"/>
  <c r="X2650" i="1" s="1"/>
  <c r="S2651" i="1"/>
  <c r="U2651" i="1" s="1"/>
  <c r="T2651" i="1"/>
  <c r="X2651" i="1" s="1"/>
  <c r="S2652" i="1"/>
  <c r="U2652" i="1" s="1"/>
  <c r="T2652" i="1"/>
  <c r="S2653" i="1"/>
  <c r="U2653" i="1" s="1"/>
  <c r="T2653" i="1"/>
  <c r="X2653" i="1" s="1"/>
  <c r="S2654" i="1"/>
  <c r="U2654" i="1" s="1"/>
  <c r="T2654" i="1"/>
  <c r="X2654" i="1" s="1"/>
  <c r="S2655" i="1"/>
  <c r="U2655" i="1" s="1"/>
  <c r="T2655" i="1"/>
  <c r="X2655" i="1" s="1"/>
  <c r="S2656" i="1"/>
  <c r="U2656" i="1" s="1"/>
  <c r="T2656" i="1"/>
  <c r="S2657" i="1"/>
  <c r="U2657" i="1" s="1"/>
  <c r="T2657" i="1"/>
  <c r="X2657" i="1" s="1"/>
  <c r="S2658" i="1"/>
  <c r="U2658" i="1" s="1"/>
  <c r="T2658" i="1"/>
  <c r="X2658" i="1" s="1"/>
  <c r="S2659" i="1"/>
  <c r="U2659" i="1" s="1"/>
  <c r="T2659" i="1"/>
  <c r="X2659" i="1" s="1"/>
  <c r="S2660" i="1"/>
  <c r="U2660" i="1" s="1"/>
  <c r="T2660" i="1"/>
  <c r="S2661" i="1"/>
  <c r="U2661" i="1" s="1"/>
  <c r="T2661" i="1"/>
  <c r="X2661" i="1" s="1"/>
  <c r="S2662" i="1"/>
  <c r="U2662" i="1" s="1"/>
  <c r="T2662" i="1"/>
  <c r="X2662" i="1" s="1"/>
  <c r="S2663" i="1"/>
  <c r="U2663" i="1" s="1"/>
  <c r="T2663" i="1"/>
  <c r="X2663" i="1" s="1"/>
  <c r="S2664" i="1"/>
  <c r="U2664" i="1" s="1"/>
  <c r="T2664" i="1"/>
  <c r="S2665" i="1"/>
  <c r="U2665" i="1" s="1"/>
  <c r="T2665" i="1"/>
  <c r="X2665" i="1" s="1"/>
  <c r="S2666" i="1"/>
  <c r="U2666" i="1" s="1"/>
  <c r="T2666" i="1"/>
  <c r="X2666" i="1" s="1"/>
  <c r="S2667" i="1"/>
  <c r="U2667" i="1" s="1"/>
  <c r="T2667" i="1"/>
  <c r="X2667" i="1" s="1"/>
  <c r="S2668" i="1"/>
  <c r="U2668" i="1" s="1"/>
  <c r="T2668" i="1"/>
  <c r="S2669" i="1"/>
  <c r="U2669" i="1" s="1"/>
  <c r="T2669" i="1"/>
  <c r="X2669" i="1" s="1"/>
  <c r="S2670" i="1"/>
  <c r="U2670" i="1" s="1"/>
  <c r="T2670" i="1"/>
  <c r="X2670" i="1" s="1"/>
  <c r="S2671" i="1"/>
  <c r="U2671" i="1" s="1"/>
  <c r="T2671" i="1"/>
  <c r="X2671" i="1" s="1"/>
  <c r="S2672" i="1"/>
  <c r="U2672" i="1" s="1"/>
  <c r="T2672" i="1"/>
  <c r="S2673" i="1"/>
  <c r="U2673" i="1" s="1"/>
  <c r="T2673" i="1"/>
  <c r="X2673" i="1" s="1"/>
  <c r="S2674" i="1"/>
  <c r="U2674" i="1" s="1"/>
  <c r="T2674" i="1"/>
  <c r="X2674" i="1" s="1"/>
  <c r="S2675" i="1"/>
  <c r="U2675" i="1" s="1"/>
  <c r="T2675" i="1"/>
  <c r="X2675" i="1" s="1"/>
  <c r="S2676" i="1"/>
  <c r="U2676" i="1" s="1"/>
  <c r="T2676" i="1"/>
  <c r="S2677" i="1"/>
  <c r="U2677" i="1" s="1"/>
  <c r="T2677" i="1"/>
  <c r="X2677" i="1" s="1"/>
  <c r="S2678" i="1"/>
  <c r="U2678" i="1" s="1"/>
  <c r="T2678" i="1"/>
  <c r="X2678" i="1" s="1"/>
  <c r="S2679" i="1"/>
  <c r="U2679" i="1" s="1"/>
  <c r="T2679" i="1"/>
  <c r="X2679" i="1" s="1"/>
  <c r="S2680" i="1"/>
  <c r="U2680" i="1" s="1"/>
  <c r="T2680" i="1"/>
  <c r="S2681" i="1"/>
  <c r="U2681" i="1" s="1"/>
  <c r="T2681" i="1"/>
  <c r="X2681" i="1" s="1"/>
  <c r="S2682" i="1"/>
  <c r="U2682" i="1" s="1"/>
  <c r="T2682" i="1"/>
  <c r="X2682" i="1" s="1"/>
  <c r="S2683" i="1"/>
  <c r="U2683" i="1" s="1"/>
  <c r="T2683" i="1"/>
  <c r="X2683" i="1" s="1"/>
  <c r="S2684" i="1"/>
  <c r="U2684" i="1" s="1"/>
  <c r="T2684" i="1"/>
  <c r="S2685" i="1"/>
  <c r="U2685" i="1" s="1"/>
  <c r="T2685" i="1"/>
  <c r="X2685" i="1" s="1"/>
  <c r="S2686" i="1"/>
  <c r="U2686" i="1" s="1"/>
  <c r="T2686" i="1"/>
  <c r="X2686" i="1" s="1"/>
  <c r="S2687" i="1"/>
  <c r="U2687" i="1" s="1"/>
  <c r="T2687" i="1"/>
  <c r="X2687" i="1" s="1"/>
  <c r="S2688" i="1"/>
  <c r="U2688" i="1" s="1"/>
  <c r="T2688" i="1"/>
  <c r="S2689" i="1"/>
  <c r="U2689" i="1" s="1"/>
  <c r="T2689" i="1"/>
  <c r="X2689" i="1" s="1"/>
  <c r="S2690" i="1"/>
  <c r="U2690" i="1" s="1"/>
  <c r="T2690" i="1"/>
  <c r="X2690" i="1" s="1"/>
  <c r="S2691" i="1"/>
  <c r="U2691" i="1" s="1"/>
  <c r="T2691" i="1"/>
  <c r="X2691" i="1" s="1"/>
  <c r="S2692" i="1"/>
  <c r="U2692" i="1" s="1"/>
  <c r="T2692" i="1"/>
  <c r="S2693" i="1"/>
  <c r="U2693" i="1" s="1"/>
  <c r="T2693" i="1"/>
  <c r="X2693" i="1" s="1"/>
  <c r="S2694" i="1"/>
  <c r="U2694" i="1" s="1"/>
  <c r="T2694" i="1"/>
  <c r="X2694" i="1" s="1"/>
  <c r="S2695" i="1"/>
  <c r="U2695" i="1" s="1"/>
  <c r="T2695" i="1"/>
  <c r="X2695" i="1" s="1"/>
  <c r="S2696" i="1"/>
  <c r="U2696" i="1" s="1"/>
  <c r="T2696" i="1"/>
  <c r="S2697" i="1"/>
  <c r="U2697" i="1" s="1"/>
  <c r="T2697" i="1"/>
  <c r="X2697" i="1" s="1"/>
  <c r="S2698" i="1"/>
  <c r="U2698" i="1" s="1"/>
  <c r="T2698" i="1"/>
  <c r="X2698" i="1" s="1"/>
  <c r="S2699" i="1"/>
  <c r="U2699" i="1" s="1"/>
  <c r="T2699" i="1"/>
  <c r="X2699" i="1" s="1"/>
  <c r="S2700" i="1"/>
  <c r="U2700" i="1" s="1"/>
  <c r="T2700" i="1"/>
  <c r="S2701" i="1"/>
  <c r="U2701" i="1" s="1"/>
  <c r="T2701" i="1"/>
  <c r="X2701" i="1" s="1"/>
  <c r="S2702" i="1"/>
  <c r="U2702" i="1" s="1"/>
  <c r="T2702" i="1"/>
  <c r="X2702" i="1" s="1"/>
  <c r="S2703" i="1"/>
  <c r="U2703" i="1" s="1"/>
  <c r="T2703" i="1"/>
  <c r="X2703" i="1" s="1"/>
  <c r="S2704" i="1"/>
  <c r="U2704" i="1" s="1"/>
  <c r="T2704" i="1"/>
  <c r="S2705" i="1"/>
  <c r="U2705" i="1" s="1"/>
  <c r="T2705" i="1"/>
  <c r="X2705" i="1" s="1"/>
  <c r="S2706" i="1"/>
  <c r="U2706" i="1" s="1"/>
  <c r="T2706" i="1"/>
  <c r="X2706" i="1" s="1"/>
  <c r="S2707" i="1"/>
  <c r="U2707" i="1" s="1"/>
  <c r="T2707" i="1"/>
  <c r="X2707" i="1" s="1"/>
  <c r="S2708" i="1"/>
  <c r="U2708" i="1" s="1"/>
  <c r="T2708" i="1"/>
  <c r="S2709" i="1"/>
  <c r="U2709" i="1" s="1"/>
  <c r="T2709" i="1"/>
  <c r="X2709" i="1" s="1"/>
  <c r="S2710" i="1"/>
  <c r="U2710" i="1" s="1"/>
  <c r="T2710" i="1"/>
  <c r="X2710" i="1" s="1"/>
  <c r="S2711" i="1"/>
  <c r="U2711" i="1" s="1"/>
  <c r="T2711" i="1"/>
  <c r="X2711" i="1" s="1"/>
  <c r="S2712" i="1"/>
  <c r="U2712" i="1" s="1"/>
  <c r="T2712" i="1"/>
  <c r="S2713" i="1"/>
  <c r="U2713" i="1" s="1"/>
  <c r="T2713" i="1"/>
  <c r="X2713" i="1" s="1"/>
  <c r="S2714" i="1"/>
  <c r="U2714" i="1" s="1"/>
  <c r="T2714" i="1"/>
  <c r="X2714" i="1" s="1"/>
  <c r="S2715" i="1"/>
  <c r="U2715" i="1" s="1"/>
  <c r="T2715" i="1"/>
  <c r="X2715" i="1" s="1"/>
  <c r="S2716" i="1"/>
  <c r="U2716" i="1" s="1"/>
  <c r="T2716" i="1"/>
  <c r="S2717" i="1"/>
  <c r="U2717" i="1" s="1"/>
  <c r="T2717" i="1"/>
  <c r="X2717" i="1" s="1"/>
  <c r="S2718" i="1"/>
  <c r="U2718" i="1" s="1"/>
  <c r="T2718" i="1"/>
  <c r="X2718" i="1" s="1"/>
  <c r="S2719" i="1"/>
  <c r="U2719" i="1" s="1"/>
  <c r="T2719" i="1"/>
  <c r="X2719" i="1" s="1"/>
  <c r="S2720" i="1"/>
  <c r="U2720" i="1" s="1"/>
  <c r="T2720" i="1"/>
  <c r="S2721" i="1"/>
  <c r="U2721" i="1" s="1"/>
  <c r="T2721" i="1"/>
  <c r="X2721" i="1" s="1"/>
  <c r="S2722" i="1"/>
  <c r="U2722" i="1" s="1"/>
  <c r="T2722" i="1"/>
  <c r="X2722" i="1" s="1"/>
  <c r="S2723" i="1"/>
  <c r="U2723" i="1" s="1"/>
  <c r="T2723" i="1"/>
  <c r="X2723" i="1" s="1"/>
  <c r="S2724" i="1"/>
  <c r="U2724" i="1" s="1"/>
  <c r="T2724" i="1"/>
  <c r="S2725" i="1"/>
  <c r="U2725" i="1" s="1"/>
  <c r="T2725" i="1"/>
  <c r="X2725" i="1" s="1"/>
  <c r="S2726" i="1"/>
  <c r="U2726" i="1" s="1"/>
  <c r="T2726" i="1"/>
  <c r="X2726" i="1" s="1"/>
  <c r="S2727" i="1"/>
  <c r="U2727" i="1" s="1"/>
  <c r="T2727" i="1"/>
  <c r="X2727" i="1" s="1"/>
  <c r="S2728" i="1"/>
  <c r="U2728" i="1" s="1"/>
  <c r="T2728" i="1"/>
  <c r="S2729" i="1"/>
  <c r="U2729" i="1" s="1"/>
  <c r="T2729" i="1"/>
  <c r="X2729" i="1" s="1"/>
  <c r="S2730" i="1"/>
  <c r="U2730" i="1" s="1"/>
  <c r="T2730" i="1"/>
  <c r="X2730" i="1" s="1"/>
  <c r="S2731" i="1"/>
  <c r="U2731" i="1" s="1"/>
  <c r="T2731" i="1"/>
  <c r="X2731" i="1" s="1"/>
  <c r="S2732" i="1"/>
  <c r="U2732" i="1" s="1"/>
  <c r="T2732" i="1"/>
  <c r="S2733" i="1"/>
  <c r="U2733" i="1" s="1"/>
  <c r="T2733" i="1"/>
  <c r="X2733" i="1" s="1"/>
  <c r="S2734" i="1"/>
  <c r="U2734" i="1" s="1"/>
  <c r="T2734" i="1"/>
  <c r="X2734" i="1" s="1"/>
  <c r="S2735" i="1"/>
  <c r="U2735" i="1" s="1"/>
  <c r="T2735" i="1"/>
  <c r="X2735" i="1" s="1"/>
  <c r="S2736" i="1"/>
  <c r="U2736" i="1" s="1"/>
  <c r="T2736" i="1"/>
  <c r="S2737" i="1"/>
  <c r="U2737" i="1" s="1"/>
  <c r="T2737" i="1"/>
  <c r="X2737" i="1" s="1"/>
  <c r="S2738" i="1"/>
  <c r="U2738" i="1" s="1"/>
  <c r="T2738" i="1"/>
  <c r="X2738" i="1" s="1"/>
  <c r="S2739" i="1"/>
  <c r="U2739" i="1" s="1"/>
  <c r="T2739" i="1"/>
  <c r="X2739" i="1" s="1"/>
  <c r="S2740" i="1"/>
  <c r="U2740" i="1" s="1"/>
  <c r="T2740" i="1"/>
  <c r="S2741" i="1"/>
  <c r="U2741" i="1" s="1"/>
  <c r="T2741" i="1"/>
  <c r="X2741" i="1" s="1"/>
  <c r="S2742" i="1"/>
  <c r="U2742" i="1" s="1"/>
  <c r="T2742" i="1"/>
  <c r="X2742" i="1" s="1"/>
  <c r="S2743" i="1"/>
  <c r="U2743" i="1" s="1"/>
  <c r="T2743" i="1"/>
  <c r="X2743" i="1" s="1"/>
  <c r="S2744" i="1"/>
  <c r="U2744" i="1" s="1"/>
  <c r="T2744" i="1"/>
  <c r="S2745" i="1"/>
  <c r="U2745" i="1" s="1"/>
  <c r="T2745" i="1"/>
  <c r="X2745" i="1" s="1"/>
  <c r="S2746" i="1"/>
  <c r="U2746" i="1" s="1"/>
  <c r="T2746" i="1"/>
  <c r="X2746" i="1" s="1"/>
  <c r="S2747" i="1"/>
  <c r="U2747" i="1" s="1"/>
  <c r="T2747" i="1"/>
  <c r="X2747" i="1" s="1"/>
  <c r="S2748" i="1"/>
  <c r="U2748" i="1" s="1"/>
  <c r="T2748" i="1"/>
  <c r="S2749" i="1"/>
  <c r="U2749" i="1" s="1"/>
  <c r="T2749" i="1"/>
  <c r="X2749" i="1" s="1"/>
  <c r="S2750" i="1"/>
  <c r="U2750" i="1" s="1"/>
  <c r="T2750" i="1"/>
  <c r="X2750" i="1" s="1"/>
  <c r="S2751" i="1"/>
  <c r="U2751" i="1" s="1"/>
  <c r="T2751" i="1"/>
  <c r="X2751" i="1" s="1"/>
  <c r="S2752" i="1"/>
  <c r="U2752" i="1" s="1"/>
  <c r="T2752" i="1"/>
  <c r="S2753" i="1"/>
  <c r="U2753" i="1" s="1"/>
  <c r="T2753" i="1"/>
  <c r="X2753" i="1" s="1"/>
  <c r="S2754" i="1"/>
  <c r="U2754" i="1" s="1"/>
  <c r="T2754" i="1"/>
  <c r="X2754" i="1" s="1"/>
  <c r="S2755" i="1"/>
  <c r="U2755" i="1" s="1"/>
  <c r="T2755" i="1"/>
  <c r="X2755" i="1" s="1"/>
  <c r="S2756" i="1"/>
  <c r="U2756" i="1" s="1"/>
  <c r="T2756" i="1"/>
  <c r="S2757" i="1"/>
  <c r="U2757" i="1" s="1"/>
  <c r="T2757" i="1"/>
  <c r="X2757" i="1" s="1"/>
  <c r="S2758" i="1"/>
  <c r="U2758" i="1" s="1"/>
  <c r="T2758" i="1"/>
  <c r="X2758" i="1" s="1"/>
  <c r="S2759" i="1"/>
  <c r="U2759" i="1" s="1"/>
  <c r="T2759" i="1"/>
  <c r="X2759" i="1" s="1"/>
  <c r="S2760" i="1"/>
  <c r="U2760" i="1" s="1"/>
  <c r="T2760" i="1"/>
  <c r="S2761" i="1"/>
  <c r="U2761" i="1" s="1"/>
  <c r="T2761" i="1"/>
  <c r="X2761" i="1" s="1"/>
  <c r="S2762" i="1"/>
  <c r="U2762" i="1" s="1"/>
  <c r="T2762" i="1"/>
  <c r="X2762" i="1" s="1"/>
  <c r="S2763" i="1"/>
  <c r="U2763" i="1" s="1"/>
  <c r="T2763" i="1"/>
  <c r="X2763" i="1" s="1"/>
  <c r="S2764" i="1"/>
  <c r="U2764" i="1" s="1"/>
  <c r="T2764" i="1"/>
  <c r="S2765" i="1"/>
  <c r="U2765" i="1" s="1"/>
  <c r="T2765" i="1"/>
  <c r="X2765" i="1" s="1"/>
  <c r="S2766" i="1"/>
  <c r="U2766" i="1" s="1"/>
  <c r="T2766" i="1"/>
  <c r="X2766" i="1" s="1"/>
  <c r="S2767" i="1"/>
  <c r="U2767" i="1" s="1"/>
  <c r="T2767" i="1"/>
  <c r="X2767" i="1" s="1"/>
  <c r="S2768" i="1"/>
  <c r="U2768" i="1" s="1"/>
  <c r="T2768" i="1"/>
  <c r="S2769" i="1"/>
  <c r="U2769" i="1" s="1"/>
  <c r="T2769" i="1"/>
  <c r="X2769" i="1" s="1"/>
  <c r="S2770" i="1"/>
  <c r="U2770" i="1" s="1"/>
  <c r="T2770" i="1"/>
  <c r="X2770" i="1" s="1"/>
  <c r="S2771" i="1"/>
  <c r="U2771" i="1" s="1"/>
  <c r="T2771" i="1"/>
  <c r="X2771" i="1" s="1"/>
  <c r="S2772" i="1"/>
  <c r="U2772" i="1" s="1"/>
  <c r="T2772" i="1"/>
  <c r="S2773" i="1"/>
  <c r="U2773" i="1" s="1"/>
  <c r="T2773" i="1"/>
  <c r="X2773" i="1" s="1"/>
  <c r="S2774" i="1"/>
  <c r="U2774" i="1" s="1"/>
  <c r="T2774" i="1"/>
  <c r="X2774" i="1" s="1"/>
  <c r="S2775" i="1"/>
  <c r="U2775" i="1" s="1"/>
  <c r="T2775" i="1"/>
  <c r="X2775" i="1" s="1"/>
  <c r="S2776" i="1"/>
  <c r="U2776" i="1" s="1"/>
  <c r="T2776" i="1"/>
  <c r="S2777" i="1"/>
  <c r="U2777" i="1" s="1"/>
  <c r="T2777" i="1"/>
  <c r="X2777" i="1" s="1"/>
  <c r="S2778" i="1"/>
  <c r="U2778" i="1" s="1"/>
  <c r="T2778" i="1"/>
  <c r="X2778" i="1" s="1"/>
  <c r="S2779" i="1"/>
  <c r="U2779" i="1" s="1"/>
  <c r="T2779" i="1"/>
  <c r="X2779" i="1" s="1"/>
  <c r="S2780" i="1"/>
  <c r="U2780" i="1" s="1"/>
  <c r="T2780" i="1"/>
  <c r="S2781" i="1"/>
  <c r="U2781" i="1" s="1"/>
  <c r="T2781" i="1"/>
  <c r="X2781" i="1" s="1"/>
  <c r="S2782" i="1"/>
  <c r="U2782" i="1" s="1"/>
  <c r="T2782" i="1"/>
  <c r="X2782" i="1" s="1"/>
  <c r="S2783" i="1"/>
  <c r="U2783" i="1" s="1"/>
  <c r="T2783" i="1"/>
  <c r="X2783" i="1" s="1"/>
  <c r="S2784" i="1"/>
  <c r="U2784" i="1" s="1"/>
  <c r="T2784" i="1"/>
  <c r="S2785" i="1"/>
  <c r="U2785" i="1" s="1"/>
  <c r="T2785" i="1"/>
  <c r="X2785" i="1" s="1"/>
  <c r="S2786" i="1"/>
  <c r="U2786" i="1" s="1"/>
  <c r="T2786" i="1"/>
  <c r="X2786" i="1" s="1"/>
  <c r="S2787" i="1"/>
  <c r="U2787" i="1" s="1"/>
  <c r="T2787" i="1"/>
  <c r="X2787" i="1" s="1"/>
  <c r="S2788" i="1"/>
  <c r="U2788" i="1" s="1"/>
  <c r="T2788" i="1"/>
  <c r="S2789" i="1"/>
  <c r="U2789" i="1" s="1"/>
  <c r="T2789" i="1"/>
  <c r="X2789" i="1" s="1"/>
  <c r="S2790" i="1"/>
  <c r="U2790" i="1" s="1"/>
  <c r="T2790" i="1"/>
  <c r="X2790" i="1" s="1"/>
  <c r="S2791" i="1"/>
  <c r="U2791" i="1" s="1"/>
  <c r="T2791" i="1"/>
  <c r="X2791" i="1" s="1"/>
  <c r="S2792" i="1"/>
  <c r="U2792" i="1" s="1"/>
  <c r="T2792" i="1"/>
  <c r="S2793" i="1"/>
  <c r="U2793" i="1" s="1"/>
  <c r="T2793" i="1"/>
  <c r="X2793" i="1" s="1"/>
  <c r="S2794" i="1"/>
  <c r="U2794" i="1" s="1"/>
  <c r="T2794" i="1"/>
  <c r="X2794" i="1" s="1"/>
  <c r="S2795" i="1"/>
  <c r="U2795" i="1" s="1"/>
  <c r="T2795" i="1"/>
  <c r="X2795" i="1" s="1"/>
  <c r="S2796" i="1"/>
  <c r="U2796" i="1" s="1"/>
  <c r="T2796" i="1"/>
  <c r="S2797" i="1"/>
  <c r="U2797" i="1" s="1"/>
  <c r="T2797" i="1"/>
  <c r="X2797" i="1" s="1"/>
  <c r="S2798" i="1"/>
  <c r="U2798" i="1" s="1"/>
  <c r="T2798" i="1"/>
  <c r="X2798" i="1" s="1"/>
  <c r="S2799" i="1"/>
  <c r="U2799" i="1" s="1"/>
  <c r="T2799" i="1"/>
  <c r="X2799" i="1" s="1"/>
  <c r="S2800" i="1"/>
  <c r="U2800" i="1" s="1"/>
  <c r="T2800" i="1"/>
  <c r="S2801" i="1"/>
  <c r="U2801" i="1" s="1"/>
  <c r="T2801" i="1"/>
  <c r="X2801" i="1" s="1"/>
  <c r="S2802" i="1"/>
  <c r="U2802" i="1" s="1"/>
  <c r="T2802" i="1"/>
  <c r="X2802" i="1" s="1"/>
  <c r="S2803" i="1"/>
  <c r="U2803" i="1" s="1"/>
  <c r="T2803" i="1"/>
  <c r="X2803" i="1" s="1"/>
  <c r="S2804" i="1"/>
  <c r="U2804" i="1" s="1"/>
  <c r="T2804" i="1"/>
  <c r="S2805" i="1"/>
  <c r="U2805" i="1" s="1"/>
  <c r="T2805" i="1"/>
  <c r="X2805" i="1" s="1"/>
  <c r="S2806" i="1"/>
  <c r="U2806" i="1" s="1"/>
  <c r="T2806" i="1"/>
  <c r="X2806" i="1" s="1"/>
  <c r="S2807" i="1"/>
  <c r="U2807" i="1" s="1"/>
  <c r="T2807" i="1"/>
  <c r="X2807" i="1" s="1"/>
  <c r="S2808" i="1"/>
  <c r="U2808" i="1" s="1"/>
  <c r="T2808" i="1"/>
  <c r="S2809" i="1"/>
  <c r="U2809" i="1" s="1"/>
  <c r="T2809" i="1"/>
  <c r="X2809" i="1" s="1"/>
  <c r="S2810" i="1"/>
  <c r="U2810" i="1" s="1"/>
  <c r="T2810" i="1"/>
  <c r="X2810" i="1" s="1"/>
  <c r="S2811" i="1"/>
  <c r="U2811" i="1" s="1"/>
  <c r="T2811" i="1"/>
  <c r="X2811" i="1" s="1"/>
  <c r="S2812" i="1"/>
  <c r="U2812" i="1" s="1"/>
  <c r="T2812" i="1"/>
  <c r="S2813" i="1"/>
  <c r="U2813" i="1" s="1"/>
  <c r="T2813" i="1"/>
  <c r="X2813" i="1" s="1"/>
  <c r="S2814" i="1"/>
  <c r="U2814" i="1" s="1"/>
  <c r="T2814" i="1"/>
  <c r="X2814" i="1" s="1"/>
  <c r="S2815" i="1"/>
  <c r="U2815" i="1" s="1"/>
  <c r="T2815" i="1"/>
  <c r="X2815" i="1" s="1"/>
  <c r="S2816" i="1"/>
  <c r="U2816" i="1" s="1"/>
  <c r="T2816" i="1"/>
  <c r="S2817" i="1"/>
  <c r="U2817" i="1" s="1"/>
  <c r="T2817" i="1"/>
  <c r="X2817" i="1" s="1"/>
  <c r="S2818" i="1"/>
  <c r="U2818" i="1" s="1"/>
  <c r="T2818" i="1"/>
  <c r="X2818" i="1" s="1"/>
  <c r="S2819" i="1"/>
  <c r="U2819" i="1" s="1"/>
  <c r="T2819" i="1"/>
  <c r="X2819" i="1" s="1"/>
  <c r="S2820" i="1"/>
  <c r="U2820" i="1" s="1"/>
  <c r="T2820" i="1"/>
  <c r="S2821" i="1"/>
  <c r="U2821" i="1" s="1"/>
  <c r="T2821" i="1"/>
  <c r="X2821" i="1" s="1"/>
  <c r="S2822" i="1"/>
  <c r="U2822" i="1" s="1"/>
  <c r="T2822" i="1"/>
  <c r="X2822" i="1" s="1"/>
  <c r="S2823" i="1"/>
  <c r="U2823" i="1" s="1"/>
  <c r="T2823" i="1"/>
  <c r="X2823" i="1" s="1"/>
  <c r="S2824" i="1"/>
  <c r="U2824" i="1" s="1"/>
  <c r="T2824" i="1"/>
  <c r="S2825" i="1"/>
  <c r="U2825" i="1" s="1"/>
  <c r="T2825" i="1"/>
  <c r="X2825" i="1" s="1"/>
  <c r="S2826" i="1"/>
  <c r="U2826" i="1" s="1"/>
  <c r="T2826" i="1"/>
  <c r="X2826" i="1" s="1"/>
  <c r="S2827" i="1"/>
  <c r="U2827" i="1" s="1"/>
  <c r="T2827" i="1"/>
  <c r="X2827" i="1" s="1"/>
  <c r="S2828" i="1"/>
  <c r="U2828" i="1" s="1"/>
  <c r="T2828" i="1"/>
  <c r="S2829" i="1"/>
  <c r="U2829" i="1" s="1"/>
  <c r="T2829" i="1"/>
  <c r="X2829" i="1" s="1"/>
  <c r="S2830" i="1"/>
  <c r="U2830" i="1" s="1"/>
  <c r="T2830" i="1"/>
  <c r="X2830" i="1" s="1"/>
  <c r="S2831" i="1"/>
  <c r="U2831" i="1" s="1"/>
  <c r="T2831" i="1"/>
  <c r="X2831" i="1" s="1"/>
  <c r="S2832" i="1"/>
  <c r="U2832" i="1" s="1"/>
  <c r="T2832" i="1"/>
  <c r="S2833" i="1"/>
  <c r="U2833" i="1" s="1"/>
  <c r="T2833" i="1"/>
  <c r="X2833" i="1" s="1"/>
  <c r="S2834" i="1"/>
  <c r="U2834" i="1" s="1"/>
  <c r="T2834" i="1"/>
  <c r="X2834" i="1" s="1"/>
  <c r="S2835" i="1"/>
  <c r="U2835" i="1" s="1"/>
  <c r="T2835" i="1"/>
  <c r="X2835" i="1" s="1"/>
  <c r="S2836" i="1"/>
  <c r="U2836" i="1" s="1"/>
  <c r="T2836" i="1"/>
  <c r="S2837" i="1"/>
  <c r="U2837" i="1" s="1"/>
  <c r="T2837" i="1"/>
  <c r="X2837" i="1" s="1"/>
  <c r="S2838" i="1"/>
  <c r="U2838" i="1" s="1"/>
  <c r="T2838" i="1"/>
  <c r="X2838" i="1" s="1"/>
  <c r="S2839" i="1"/>
  <c r="U2839" i="1" s="1"/>
  <c r="T2839" i="1"/>
  <c r="X2839" i="1" s="1"/>
  <c r="S2840" i="1"/>
  <c r="U2840" i="1" s="1"/>
  <c r="T2840" i="1"/>
  <c r="S2841" i="1"/>
  <c r="U2841" i="1" s="1"/>
  <c r="T2841" i="1"/>
  <c r="X2841" i="1" s="1"/>
  <c r="S2842" i="1"/>
  <c r="U2842" i="1" s="1"/>
  <c r="T2842" i="1"/>
  <c r="X2842" i="1" s="1"/>
  <c r="S2843" i="1"/>
  <c r="U2843" i="1" s="1"/>
  <c r="T2843" i="1"/>
  <c r="X2843" i="1" s="1"/>
  <c r="S2844" i="1"/>
  <c r="U2844" i="1" s="1"/>
  <c r="T2844" i="1"/>
  <c r="S2845" i="1"/>
  <c r="U2845" i="1" s="1"/>
  <c r="T2845" i="1"/>
  <c r="X2845" i="1" s="1"/>
  <c r="S2846" i="1"/>
  <c r="U2846" i="1" s="1"/>
  <c r="T2846" i="1"/>
  <c r="X2846" i="1" s="1"/>
  <c r="S2847" i="1"/>
  <c r="U2847" i="1" s="1"/>
  <c r="T2847" i="1"/>
  <c r="X2847" i="1" s="1"/>
  <c r="S2848" i="1"/>
  <c r="U2848" i="1" s="1"/>
  <c r="T2848" i="1"/>
  <c r="S2849" i="1"/>
  <c r="U2849" i="1" s="1"/>
  <c r="T2849" i="1"/>
  <c r="X2849" i="1" s="1"/>
  <c r="S2850" i="1"/>
  <c r="U2850" i="1" s="1"/>
  <c r="T2850" i="1"/>
  <c r="X2850" i="1" s="1"/>
  <c r="S2851" i="1"/>
  <c r="U2851" i="1" s="1"/>
  <c r="T2851" i="1"/>
  <c r="X2851" i="1" s="1"/>
  <c r="S2852" i="1"/>
  <c r="U2852" i="1" s="1"/>
  <c r="T2852" i="1"/>
  <c r="S2853" i="1"/>
  <c r="U2853" i="1" s="1"/>
  <c r="T2853" i="1"/>
  <c r="X2853" i="1" s="1"/>
  <c r="S2854" i="1"/>
  <c r="U2854" i="1" s="1"/>
  <c r="T2854" i="1"/>
  <c r="X2854" i="1" s="1"/>
  <c r="S2855" i="1"/>
  <c r="U2855" i="1" s="1"/>
  <c r="T2855" i="1"/>
  <c r="X2855" i="1" s="1"/>
  <c r="S2856" i="1"/>
  <c r="U2856" i="1" s="1"/>
  <c r="T2856" i="1"/>
  <c r="S2857" i="1"/>
  <c r="U2857" i="1" s="1"/>
  <c r="T2857" i="1"/>
  <c r="X2857" i="1" s="1"/>
  <c r="S2858" i="1"/>
  <c r="U2858" i="1" s="1"/>
  <c r="T2858" i="1"/>
  <c r="X2858" i="1" s="1"/>
  <c r="S2859" i="1"/>
  <c r="U2859" i="1" s="1"/>
  <c r="T2859" i="1"/>
  <c r="X2859" i="1" s="1"/>
  <c r="S2860" i="1"/>
  <c r="U2860" i="1" s="1"/>
  <c r="T2860" i="1"/>
  <c r="S2861" i="1"/>
  <c r="U2861" i="1" s="1"/>
  <c r="T2861" i="1"/>
  <c r="X2861" i="1" s="1"/>
  <c r="S2862" i="1"/>
  <c r="U2862" i="1" s="1"/>
  <c r="T2862" i="1"/>
  <c r="X2862" i="1" s="1"/>
  <c r="S2863" i="1"/>
  <c r="U2863" i="1" s="1"/>
  <c r="T2863" i="1"/>
  <c r="X2863" i="1" s="1"/>
  <c r="S2864" i="1"/>
  <c r="U2864" i="1" s="1"/>
  <c r="T2864" i="1"/>
  <c r="S2865" i="1"/>
  <c r="U2865" i="1" s="1"/>
  <c r="T2865" i="1"/>
  <c r="X2865" i="1" s="1"/>
  <c r="S2866" i="1"/>
  <c r="U2866" i="1" s="1"/>
  <c r="T2866" i="1"/>
  <c r="X2866" i="1" s="1"/>
  <c r="S2867" i="1"/>
  <c r="U2867" i="1" s="1"/>
  <c r="T2867" i="1"/>
  <c r="X2867" i="1" s="1"/>
  <c r="S2868" i="1"/>
  <c r="U2868" i="1" s="1"/>
  <c r="T2868" i="1"/>
  <c r="S2869" i="1"/>
  <c r="U2869" i="1" s="1"/>
  <c r="T2869" i="1"/>
  <c r="X2869" i="1" s="1"/>
  <c r="S2870" i="1"/>
  <c r="U2870" i="1" s="1"/>
  <c r="T2870" i="1"/>
  <c r="X2870" i="1" s="1"/>
  <c r="S2871" i="1"/>
  <c r="U2871" i="1" s="1"/>
  <c r="T2871" i="1"/>
  <c r="X2871" i="1" s="1"/>
  <c r="S2872" i="1"/>
  <c r="U2872" i="1" s="1"/>
  <c r="T2872" i="1"/>
  <c r="S2873" i="1"/>
  <c r="U2873" i="1" s="1"/>
  <c r="T2873" i="1"/>
  <c r="X2873" i="1" s="1"/>
  <c r="S2874" i="1"/>
  <c r="U2874" i="1" s="1"/>
  <c r="T2874" i="1"/>
  <c r="X2874" i="1" s="1"/>
  <c r="S2875" i="1"/>
  <c r="U2875" i="1" s="1"/>
  <c r="T2875" i="1"/>
  <c r="X2875" i="1" s="1"/>
  <c r="S2876" i="1"/>
  <c r="U2876" i="1" s="1"/>
  <c r="T2876" i="1"/>
  <c r="S2877" i="1"/>
  <c r="U2877" i="1" s="1"/>
  <c r="T2877" i="1"/>
  <c r="X2877" i="1" s="1"/>
  <c r="S2878" i="1"/>
  <c r="U2878" i="1" s="1"/>
  <c r="T2878" i="1"/>
  <c r="X2878" i="1" s="1"/>
  <c r="S2879" i="1"/>
  <c r="U2879" i="1" s="1"/>
  <c r="T2879" i="1"/>
  <c r="X2879" i="1" s="1"/>
  <c r="S2880" i="1"/>
  <c r="U2880" i="1" s="1"/>
  <c r="T2880" i="1"/>
  <c r="S2881" i="1"/>
  <c r="U2881" i="1" s="1"/>
  <c r="T2881" i="1"/>
  <c r="X2881" i="1" s="1"/>
  <c r="S2882" i="1"/>
  <c r="U2882" i="1" s="1"/>
  <c r="T2882" i="1"/>
  <c r="X2882" i="1" s="1"/>
  <c r="S2883" i="1"/>
  <c r="U2883" i="1" s="1"/>
  <c r="T2883" i="1"/>
  <c r="X2883" i="1" s="1"/>
  <c r="S2884" i="1"/>
  <c r="U2884" i="1" s="1"/>
  <c r="T2884" i="1"/>
  <c r="S2885" i="1"/>
  <c r="U2885" i="1" s="1"/>
  <c r="T2885" i="1"/>
  <c r="X2885" i="1" s="1"/>
  <c r="S2886" i="1"/>
  <c r="U2886" i="1" s="1"/>
  <c r="T2886" i="1"/>
  <c r="X2886" i="1" s="1"/>
  <c r="S2887" i="1"/>
  <c r="U2887" i="1" s="1"/>
  <c r="T2887" i="1"/>
  <c r="X2887" i="1" s="1"/>
  <c r="S2888" i="1"/>
  <c r="U2888" i="1" s="1"/>
  <c r="T2888" i="1"/>
  <c r="S2889" i="1"/>
  <c r="U2889" i="1" s="1"/>
  <c r="T2889" i="1"/>
  <c r="X2889" i="1" s="1"/>
  <c r="S2890" i="1"/>
  <c r="U2890" i="1" s="1"/>
  <c r="T2890" i="1"/>
  <c r="X2890" i="1" s="1"/>
  <c r="S2891" i="1"/>
  <c r="U2891" i="1" s="1"/>
  <c r="T2891" i="1"/>
  <c r="X2891" i="1" s="1"/>
  <c r="S2892" i="1"/>
  <c r="U2892" i="1" s="1"/>
  <c r="T2892" i="1"/>
  <c r="S2893" i="1"/>
  <c r="U2893" i="1" s="1"/>
  <c r="T2893" i="1"/>
  <c r="X2893" i="1" s="1"/>
  <c r="S2894" i="1"/>
  <c r="U2894" i="1" s="1"/>
  <c r="T2894" i="1"/>
  <c r="X2894" i="1" s="1"/>
  <c r="S2895" i="1"/>
  <c r="U2895" i="1" s="1"/>
  <c r="T2895" i="1"/>
  <c r="X2895" i="1" s="1"/>
  <c r="S2896" i="1"/>
  <c r="U2896" i="1" s="1"/>
  <c r="T2896" i="1"/>
  <c r="S2897" i="1"/>
  <c r="U2897" i="1" s="1"/>
  <c r="T2897" i="1"/>
  <c r="X2897" i="1" s="1"/>
  <c r="S2898" i="1"/>
  <c r="U2898" i="1" s="1"/>
  <c r="T2898" i="1"/>
  <c r="X2898" i="1" s="1"/>
  <c r="S2899" i="1"/>
  <c r="U2899" i="1" s="1"/>
  <c r="T2899" i="1"/>
  <c r="X2899" i="1" s="1"/>
  <c r="S2900" i="1"/>
  <c r="U2900" i="1" s="1"/>
  <c r="T2900" i="1"/>
  <c r="S2901" i="1"/>
  <c r="U2901" i="1" s="1"/>
  <c r="T2901" i="1"/>
  <c r="X2901" i="1" s="1"/>
  <c r="S2902" i="1"/>
  <c r="U2902" i="1" s="1"/>
  <c r="T2902" i="1"/>
  <c r="X2902" i="1" s="1"/>
  <c r="S2903" i="1"/>
  <c r="U2903" i="1" s="1"/>
  <c r="T2903" i="1"/>
  <c r="X2903" i="1" s="1"/>
  <c r="S2904" i="1"/>
  <c r="U2904" i="1" s="1"/>
  <c r="T2904" i="1"/>
  <c r="S2905" i="1"/>
  <c r="U2905" i="1" s="1"/>
  <c r="T2905" i="1"/>
  <c r="X2905" i="1" s="1"/>
  <c r="S2906" i="1"/>
  <c r="U2906" i="1" s="1"/>
  <c r="T2906" i="1"/>
  <c r="X2906" i="1" s="1"/>
  <c r="S2907" i="1"/>
  <c r="U2907" i="1" s="1"/>
  <c r="T2907" i="1"/>
  <c r="X2907" i="1" s="1"/>
  <c r="S2908" i="1"/>
  <c r="U2908" i="1" s="1"/>
  <c r="T2908" i="1"/>
  <c r="S2909" i="1"/>
  <c r="U2909" i="1" s="1"/>
  <c r="T2909" i="1"/>
  <c r="X2909" i="1" s="1"/>
  <c r="S2910" i="1"/>
  <c r="U2910" i="1" s="1"/>
  <c r="T2910" i="1"/>
  <c r="X2910" i="1" s="1"/>
  <c r="S2911" i="1"/>
  <c r="U2911" i="1" s="1"/>
  <c r="T2911" i="1"/>
  <c r="X2911" i="1" s="1"/>
  <c r="S2912" i="1"/>
  <c r="U2912" i="1" s="1"/>
  <c r="T2912" i="1"/>
  <c r="S2913" i="1"/>
  <c r="U2913" i="1" s="1"/>
  <c r="T2913" i="1"/>
  <c r="X2913" i="1" s="1"/>
  <c r="S2914" i="1"/>
  <c r="U2914" i="1" s="1"/>
  <c r="T2914" i="1"/>
  <c r="X2914" i="1" s="1"/>
  <c r="S2915" i="1"/>
  <c r="U2915" i="1" s="1"/>
  <c r="T2915" i="1"/>
  <c r="X2915" i="1" s="1"/>
  <c r="S2916" i="1"/>
  <c r="U2916" i="1" s="1"/>
  <c r="T2916" i="1"/>
  <c r="S2917" i="1"/>
  <c r="U2917" i="1" s="1"/>
  <c r="T2917" i="1"/>
  <c r="X2917" i="1" s="1"/>
  <c r="S2918" i="1"/>
  <c r="U2918" i="1" s="1"/>
  <c r="T2918" i="1"/>
  <c r="X2918" i="1" s="1"/>
  <c r="S2919" i="1"/>
  <c r="U2919" i="1" s="1"/>
  <c r="T2919" i="1"/>
  <c r="X2919" i="1" s="1"/>
  <c r="S2920" i="1"/>
  <c r="U2920" i="1" s="1"/>
  <c r="T2920" i="1"/>
  <c r="S2921" i="1"/>
  <c r="U2921" i="1" s="1"/>
  <c r="T2921" i="1"/>
  <c r="X2921" i="1" s="1"/>
  <c r="S2922" i="1"/>
  <c r="U2922" i="1" s="1"/>
  <c r="T2922" i="1"/>
  <c r="X2922" i="1" s="1"/>
  <c r="S2923" i="1"/>
  <c r="U2923" i="1" s="1"/>
  <c r="T2923" i="1"/>
  <c r="X2923" i="1" s="1"/>
  <c r="S2924" i="1"/>
  <c r="U2924" i="1" s="1"/>
  <c r="T2924" i="1"/>
  <c r="S2925" i="1"/>
  <c r="U2925" i="1" s="1"/>
  <c r="T2925" i="1"/>
  <c r="X2925" i="1" s="1"/>
  <c r="S2926" i="1"/>
  <c r="U2926" i="1" s="1"/>
  <c r="T2926" i="1"/>
  <c r="X2926" i="1" s="1"/>
  <c r="S2927" i="1"/>
  <c r="U2927" i="1" s="1"/>
  <c r="T2927" i="1"/>
  <c r="X2927" i="1" s="1"/>
  <c r="S2928" i="1"/>
  <c r="U2928" i="1" s="1"/>
  <c r="T2928" i="1"/>
  <c r="S2929" i="1"/>
  <c r="U2929" i="1" s="1"/>
  <c r="T2929" i="1"/>
  <c r="X2929" i="1" s="1"/>
  <c r="S2930" i="1"/>
  <c r="U2930" i="1" s="1"/>
  <c r="T2930" i="1"/>
  <c r="X2930" i="1" s="1"/>
  <c r="S2931" i="1"/>
  <c r="U2931" i="1" s="1"/>
  <c r="T2931" i="1"/>
  <c r="X2931" i="1" s="1"/>
  <c r="S2932" i="1"/>
  <c r="U2932" i="1" s="1"/>
  <c r="T2932" i="1"/>
  <c r="S2933" i="1"/>
  <c r="U2933" i="1" s="1"/>
  <c r="T2933" i="1"/>
  <c r="X2933" i="1" s="1"/>
  <c r="S2934" i="1"/>
  <c r="U2934" i="1" s="1"/>
  <c r="T2934" i="1"/>
  <c r="X2934" i="1" s="1"/>
  <c r="S2935" i="1"/>
  <c r="U2935" i="1" s="1"/>
  <c r="T2935" i="1"/>
  <c r="X2935" i="1" s="1"/>
  <c r="S2936" i="1"/>
  <c r="U2936" i="1" s="1"/>
  <c r="T2936" i="1"/>
  <c r="S2937" i="1"/>
  <c r="U2937" i="1" s="1"/>
  <c r="T2937" i="1"/>
  <c r="X2937" i="1" s="1"/>
  <c r="S2938" i="1"/>
  <c r="U2938" i="1" s="1"/>
  <c r="T2938" i="1"/>
  <c r="X2938" i="1" s="1"/>
  <c r="S2939" i="1"/>
  <c r="U2939" i="1" s="1"/>
  <c r="T2939" i="1"/>
  <c r="X2939" i="1" s="1"/>
  <c r="S2940" i="1"/>
  <c r="U2940" i="1" s="1"/>
  <c r="T2940" i="1"/>
  <c r="S2941" i="1"/>
  <c r="U2941" i="1" s="1"/>
  <c r="T2941" i="1"/>
  <c r="X2941" i="1" s="1"/>
  <c r="S2942" i="1"/>
  <c r="U2942" i="1" s="1"/>
  <c r="T2942" i="1"/>
  <c r="X2942" i="1" s="1"/>
  <c r="S2943" i="1"/>
  <c r="U2943" i="1" s="1"/>
  <c r="T2943" i="1"/>
  <c r="X2943" i="1" s="1"/>
  <c r="S2944" i="1"/>
  <c r="U2944" i="1" s="1"/>
  <c r="T2944" i="1"/>
  <c r="S2945" i="1"/>
  <c r="U2945" i="1" s="1"/>
  <c r="T2945" i="1"/>
  <c r="X2945" i="1" s="1"/>
  <c r="S2946" i="1"/>
  <c r="U2946" i="1" s="1"/>
  <c r="T2946" i="1"/>
  <c r="X2946" i="1" s="1"/>
  <c r="S2947" i="1"/>
  <c r="U2947" i="1" s="1"/>
  <c r="T2947" i="1"/>
  <c r="X2947" i="1" s="1"/>
  <c r="S2948" i="1"/>
  <c r="U2948" i="1" s="1"/>
  <c r="T2948" i="1"/>
  <c r="S2949" i="1"/>
  <c r="U2949" i="1" s="1"/>
  <c r="T2949" i="1"/>
  <c r="X2949" i="1" s="1"/>
  <c r="S2950" i="1"/>
  <c r="U2950" i="1" s="1"/>
  <c r="T2950" i="1"/>
  <c r="X2950" i="1" s="1"/>
  <c r="S2951" i="1"/>
  <c r="U2951" i="1" s="1"/>
  <c r="T2951" i="1"/>
  <c r="X2951" i="1" s="1"/>
  <c r="S2952" i="1"/>
  <c r="U2952" i="1" s="1"/>
  <c r="T2952" i="1"/>
  <c r="S2953" i="1"/>
  <c r="U2953" i="1" s="1"/>
  <c r="T2953" i="1"/>
  <c r="X2953" i="1" s="1"/>
  <c r="S2954" i="1"/>
  <c r="U2954" i="1" s="1"/>
  <c r="T2954" i="1"/>
  <c r="X2954" i="1" s="1"/>
  <c r="S2955" i="1"/>
  <c r="U2955" i="1" s="1"/>
  <c r="T2955" i="1"/>
  <c r="X2955" i="1" s="1"/>
  <c r="S2956" i="1"/>
  <c r="U2956" i="1" s="1"/>
  <c r="T2956" i="1"/>
  <c r="S2957" i="1"/>
  <c r="U2957" i="1" s="1"/>
  <c r="T2957" i="1"/>
  <c r="X2957" i="1" s="1"/>
  <c r="S2958" i="1"/>
  <c r="U2958" i="1" s="1"/>
  <c r="T2958" i="1"/>
  <c r="X2958" i="1" s="1"/>
  <c r="S2959" i="1"/>
  <c r="U2959" i="1" s="1"/>
  <c r="T2959" i="1"/>
  <c r="X2959" i="1" s="1"/>
  <c r="S2960" i="1"/>
  <c r="U2960" i="1" s="1"/>
  <c r="T2960" i="1"/>
  <c r="S2961" i="1"/>
  <c r="U2961" i="1" s="1"/>
  <c r="T2961" i="1"/>
  <c r="X2961" i="1" s="1"/>
  <c r="S2962" i="1"/>
  <c r="U2962" i="1" s="1"/>
  <c r="T2962" i="1"/>
  <c r="X2962" i="1" s="1"/>
  <c r="S2963" i="1"/>
  <c r="U2963" i="1" s="1"/>
  <c r="T2963" i="1"/>
  <c r="X2963" i="1" s="1"/>
  <c r="S2964" i="1"/>
  <c r="U2964" i="1" s="1"/>
  <c r="T2964" i="1"/>
  <c r="S2965" i="1"/>
  <c r="U2965" i="1" s="1"/>
  <c r="T2965" i="1"/>
  <c r="X2965" i="1" s="1"/>
  <c r="S2966" i="1"/>
  <c r="U2966" i="1" s="1"/>
  <c r="T2966" i="1"/>
  <c r="X2966" i="1" s="1"/>
  <c r="S2967" i="1"/>
  <c r="U2967" i="1" s="1"/>
  <c r="T2967" i="1"/>
  <c r="X2967" i="1" s="1"/>
  <c r="S2968" i="1"/>
  <c r="U2968" i="1" s="1"/>
  <c r="T2968" i="1"/>
  <c r="S2969" i="1"/>
  <c r="U2969" i="1" s="1"/>
  <c r="T2969" i="1"/>
  <c r="X2969" i="1" s="1"/>
  <c r="S2970" i="1"/>
  <c r="U2970" i="1" s="1"/>
  <c r="T2970" i="1"/>
  <c r="X2970" i="1" s="1"/>
  <c r="S2971" i="1"/>
  <c r="U2971" i="1" s="1"/>
  <c r="T2971" i="1"/>
  <c r="X2971" i="1" s="1"/>
  <c r="S2972" i="1"/>
  <c r="U2972" i="1" s="1"/>
  <c r="T2972" i="1"/>
  <c r="S2973" i="1"/>
  <c r="U2973" i="1" s="1"/>
  <c r="T2973" i="1"/>
  <c r="X2973" i="1" s="1"/>
  <c r="S2974" i="1"/>
  <c r="U2974" i="1" s="1"/>
  <c r="T2974" i="1"/>
  <c r="X2974" i="1" s="1"/>
  <c r="S2975" i="1"/>
  <c r="U2975" i="1" s="1"/>
  <c r="T2975" i="1"/>
  <c r="X2975" i="1" s="1"/>
  <c r="S2976" i="1"/>
  <c r="U2976" i="1" s="1"/>
  <c r="T2976" i="1"/>
  <c r="S2977" i="1"/>
  <c r="U2977" i="1" s="1"/>
  <c r="T2977" i="1"/>
  <c r="X2977" i="1" s="1"/>
  <c r="S2978" i="1"/>
  <c r="U2978" i="1" s="1"/>
  <c r="T2978" i="1"/>
  <c r="X2978" i="1" s="1"/>
  <c r="S2979" i="1"/>
  <c r="U2979" i="1" s="1"/>
  <c r="T2979" i="1"/>
  <c r="X2979" i="1" s="1"/>
  <c r="S2980" i="1"/>
  <c r="U2980" i="1" s="1"/>
  <c r="T2980" i="1"/>
  <c r="S2981" i="1"/>
  <c r="U2981" i="1" s="1"/>
  <c r="T2981" i="1"/>
  <c r="X2981" i="1" s="1"/>
  <c r="S2982" i="1"/>
  <c r="U2982" i="1" s="1"/>
  <c r="T2982" i="1"/>
  <c r="X2982" i="1" s="1"/>
  <c r="S2983" i="1"/>
  <c r="U2983" i="1" s="1"/>
  <c r="T2983" i="1"/>
  <c r="X2983" i="1" s="1"/>
  <c r="S2984" i="1"/>
  <c r="U2984" i="1" s="1"/>
  <c r="T2984" i="1"/>
  <c r="S2985" i="1"/>
  <c r="U2985" i="1" s="1"/>
  <c r="T2985" i="1"/>
  <c r="X2985" i="1" s="1"/>
  <c r="S2986" i="1"/>
  <c r="U2986" i="1" s="1"/>
  <c r="T2986" i="1"/>
  <c r="X2986" i="1" s="1"/>
  <c r="S2987" i="1"/>
  <c r="U2987" i="1" s="1"/>
  <c r="T2987" i="1"/>
  <c r="X2987" i="1" s="1"/>
  <c r="S2988" i="1"/>
  <c r="U2988" i="1" s="1"/>
  <c r="T2988" i="1"/>
  <c r="S2989" i="1"/>
  <c r="U2989" i="1" s="1"/>
  <c r="T2989" i="1"/>
  <c r="X2989" i="1" s="1"/>
  <c r="S2990" i="1"/>
  <c r="U2990" i="1" s="1"/>
  <c r="T2990" i="1"/>
  <c r="X2990" i="1" s="1"/>
  <c r="S2991" i="1"/>
  <c r="U2991" i="1" s="1"/>
  <c r="T2991" i="1"/>
  <c r="X2991" i="1" s="1"/>
  <c r="S2992" i="1"/>
  <c r="U2992" i="1" s="1"/>
  <c r="T2992" i="1"/>
  <c r="S2993" i="1"/>
  <c r="U2993" i="1" s="1"/>
  <c r="T2993" i="1"/>
  <c r="X2993" i="1" s="1"/>
  <c r="S2994" i="1"/>
  <c r="U2994" i="1" s="1"/>
  <c r="T2994" i="1"/>
  <c r="X2994" i="1" s="1"/>
  <c r="S2995" i="1"/>
  <c r="U2995" i="1" s="1"/>
  <c r="T2995" i="1"/>
  <c r="X2995" i="1" s="1"/>
  <c r="S2996" i="1"/>
  <c r="U2996" i="1" s="1"/>
  <c r="T2996" i="1"/>
  <c r="S2997" i="1"/>
  <c r="U2997" i="1" s="1"/>
  <c r="T2997" i="1"/>
  <c r="X2997" i="1" s="1"/>
  <c r="S2998" i="1"/>
  <c r="U2998" i="1" s="1"/>
  <c r="T2998" i="1"/>
  <c r="X2998" i="1" s="1"/>
  <c r="S2999" i="1"/>
  <c r="U2999" i="1" s="1"/>
  <c r="T2999" i="1"/>
  <c r="X2999" i="1" s="1"/>
  <c r="S3000" i="1"/>
  <c r="U3000" i="1" s="1"/>
  <c r="T3000" i="1"/>
  <c r="S3001" i="1"/>
  <c r="U3001" i="1" s="1"/>
  <c r="T3001" i="1"/>
  <c r="X3001" i="1" s="1"/>
  <c r="S3002" i="1"/>
  <c r="U3002" i="1" s="1"/>
  <c r="T3002" i="1"/>
  <c r="X3002" i="1" s="1"/>
  <c r="S3003" i="1"/>
  <c r="U3003" i="1" s="1"/>
  <c r="T3003" i="1"/>
  <c r="X3003" i="1" s="1"/>
  <c r="S3004" i="1"/>
  <c r="U3004" i="1" s="1"/>
  <c r="T3004" i="1"/>
  <c r="S3005" i="1"/>
  <c r="U3005" i="1" s="1"/>
  <c r="T3005" i="1"/>
  <c r="X3005" i="1" s="1"/>
  <c r="S3006" i="1"/>
  <c r="U3006" i="1" s="1"/>
  <c r="T3006" i="1"/>
  <c r="X3006" i="1" s="1"/>
  <c r="S3007" i="1"/>
  <c r="U3007" i="1" s="1"/>
  <c r="T3007" i="1"/>
  <c r="X3007" i="1" s="1"/>
  <c r="S3008" i="1"/>
  <c r="U3008" i="1" s="1"/>
  <c r="T3008" i="1"/>
  <c r="S3009" i="1"/>
  <c r="U3009" i="1" s="1"/>
  <c r="T3009" i="1"/>
  <c r="X3009" i="1" s="1"/>
  <c r="S3010" i="1"/>
  <c r="U3010" i="1" s="1"/>
  <c r="T3010" i="1"/>
  <c r="X3010" i="1" s="1"/>
  <c r="S3011" i="1"/>
  <c r="U3011" i="1" s="1"/>
  <c r="T3011" i="1"/>
  <c r="X3011" i="1" s="1"/>
  <c r="S3012" i="1"/>
  <c r="U3012" i="1" s="1"/>
  <c r="T3012" i="1"/>
  <c r="S3013" i="1"/>
  <c r="U3013" i="1" s="1"/>
  <c r="T3013" i="1"/>
  <c r="X3013" i="1" s="1"/>
  <c r="S3014" i="1"/>
  <c r="U3014" i="1" s="1"/>
  <c r="T3014" i="1"/>
  <c r="X3014" i="1" s="1"/>
  <c r="S3015" i="1"/>
  <c r="U3015" i="1" s="1"/>
  <c r="T3015" i="1"/>
  <c r="X3015" i="1" s="1"/>
  <c r="S3016" i="1"/>
  <c r="U3016" i="1" s="1"/>
  <c r="T3016" i="1"/>
  <c r="S3017" i="1"/>
  <c r="U3017" i="1" s="1"/>
  <c r="T3017" i="1"/>
  <c r="X3017" i="1" s="1"/>
  <c r="S3018" i="1"/>
  <c r="U3018" i="1" s="1"/>
  <c r="T3018" i="1"/>
  <c r="X3018" i="1" s="1"/>
  <c r="S3019" i="1"/>
  <c r="U3019" i="1" s="1"/>
  <c r="T3019" i="1"/>
  <c r="X3019" i="1" s="1"/>
  <c r="S3020" i="1"/>
  <c r="U3020" i="1" s="1"/>
  <c r="T3020" i="1"/>
  <c r="S3021" i="1"/>
  <c r="U3021" i="1" s="1"/>
  <c r="T3021" i="1"/>
  <c r="X3021" i="1" s="1"/>
  <c r="S3022" i="1"/>
  <c r="U3022" i="1" s="1"/>
  <c r="T3022" i="1"/>
  <c r="X3022" i="1" s="1"/>
  <c r="S3023" i="1"/>
  <c r="U3023" i="1" s="1"/>
  <c r="T3023" i="1"/>
  <c r="X3023" i="1" s="1"/>
  <c r="S3024" i="1"/>
  <c r="U3024" i="1" s="1"/>
  <c r="T3024" i="1"/>
  <c r="S3025" i="1"/>
  <c r="U3025" i="1" s="1"/>
  <c r="T3025" i="1"/>
  <c r="X3025" i="1" s="1"/>
  <c r="S3026" i="1"/>
  <c r="U3026" i="1" s="1"/>
  <c r="T3026" i="1"/>
  <c r="X3026" i="1" s="1"/>
  <c r="S3027" i="1"/>
  <c r="U3027" i="1" s="1"/>
  <c r="T3027" i="1"/>
  <c r="X3027" i="1" s="1"/>
  <c r="S3028" i="1"/>
  <c r="U3028" i="1" s="1"/>
  <c r="T3028" i="1"/>
  <c r="S3029" i="1"/>
  <c r="U3029" i="1" s="1"/>
  <c r="T3029" i="1"/>
  <c r="X3029" i="1" s="1"/>
  <c r="S3030" i="1"/>
  <c r="U3030" i="1" s="1"/>
  <c r="T3030" i="1"/>
  <c r="X3030" i="1" s="1"/>
  <c r="S3031" i="1"/>
  <c r="U3031" i="1" s="1"/>
  <c r="T3031" i="1"/>
  <c r="X3031" i="1" s="1"/>
  <c r="S3032" i="1"/>
  <c r="U3032" i="1" s="1"/>
  <c r="T3032" i="1"/>
  <c r="S3033" i="1"/>
  <c r="U3033" i="1" s="1"/>
  <c r="T3033" i="1"/>
  <c r="X3033" i="1" s="1"/>
  <c r="S3034" i="1"/>
  <c r="U3034" i="1" s="1"/>
  <c r="T3034" i="1"/>
  <c r="X3034" i="1" s="1"/>
  <c r="S3035" i="1"/>
  <c r="U3035" i="1" s="1"/>
  <c r="T3035" i="1"/>
  <c r="X3035" i="1" s="1"/>
  <c r="S3036" i="1"/>
  <c r="U3036" i="1" s="1"/>
  <c r="T3036" i="1"/>
  <c r="S3037" i="1"/>
  <c r="U3037" i="1" s="1"/>
  <c r="T3037" i="1"/>
  <c r="X3037" i="1" s="1"/>
  <c r="S3038" i="1"/>
  <c r="U3038" i="1" s="1"/>
  <c r="T3038" i="1"/>
  <c r="X3038" i="1" s="1"/>
  <c r="S3039" i="1"/>
  <c r="U3039" i="1" s="1"/>
  <c r="T3039" i="1"/>
  <c r="X3039" i="1" s="1"/>
  <c r="S3040" i="1"/>
  <c r="U3040" i="1" s="1"/>
  <c r="T3040" i="1"/>
  <c r="S3041" i="1"/>
  <c r="U3041" i="1" s="1"/>
  <c r="T3041" i="1"/>
  <c r="X3041" i="1" s="1"/>
  <c r="S3042" i="1"/>
  <c r="U3042" i="1" s="1"/>
  <c r="T3042" i="1"/>
  <c r="X3042" i="1" s="1"/>
  <c r="S3043" i="1"/>
  <c r="U3043" i="1" s="1"/>
  <c r="T3043" i="1"/>
  <c r="X3043" i="1" s="1"/>
  <c r="S3044" i="1"/>
  <c r="U3044" i="1" s="1"/>
  <c r="T3044" i="1"/>
  <c r="S3045" i="1"/>
  <c r="U3045" i="1" s="1"/>
  <c r="T3045" i="1"/>
  <c r="X3045" i="1" s="1"/>
  <c r="S3046" i="1"/>
  <c r="U3046" i="1" s="1"/>
  <c r="T3046" i="1"/>
  <c r="X3046" i="1" s="1"/>
  <c r="S3047" i="1"/>
  <c r="U3047" i="1" s="1"/>
  <c r="T3047" i="1"/>
  <c r="X3047" i="1" s="1"/>
  <c r="S3048" i="1"/>
  <c r="U3048" i="1" s="1"/>
  <c r="T3048" i="1"/>
  <c r="S3049" i="1"/>
  <c r="U3049" i="1" s="1"/>
  <c r="T3049" i="1"/>
  <c r="X3049" i="1" s="1"/>
  <c r="S3050" i="1"/>
  <c r="U3050" i="1" s="1"/>
  <c r="T3050" i="1"/>
  <c r="X3050" i="1" s="1"/>
  <c r="S3051" i="1"/>
  <c r="U3051" i="1" s="1"/>
  <c r="T3051" i="1"/>
  <c r="X3051" i="1" s="1"/>
  <c r="S3052" i="1"/>
  <c r="U3052" i="1" s="1"/>
  <c r="T3052" i="1"/>
  <c r="S3053" i="1"/>
  <c r="U3053" i="1" s="1"/>
  <c r="T3053" i="1"/>
  <c r="X3053" i="1" s="1"/>
  <c r="S3054" i="1"/>
  <c r="U3054" i="1" s="1"/>
  <c r="T3054" i="1"/>
  <c r="X3054" i="1" s="1"/>
  <c r="S3055" i="1"/>
  <c r="U3055" i="1" s="1"/>
  <c r="T3055" i="1"/>
  <c r="X3055" i="1" s="1"/>
  <c r="S3056" i="1"/>
  <c r="U3056" i="1" s="1"/>
  <c r="T3056" i="1"/>
  <c r="S3057" i="1"/>
  <c r="U3057" i="1" s="1"/>
  <c r="T3057" i="1"/>
  <c r="X3057" i="1" s="1"/>
  <c r="S3058" i="1"/>
  <c r="U3058" i="1" s="1"/>
  <c r="T3058" i="1"/>
  <c r="X3058" i="1" s="1"/>
  <c r="S3059" i="1"/>
  <c r="U3059" i="1" s="1"/>
  <c r="T3059" i="1"/>
  <c r="X3059" i="1" s="1"/>
  <c r="S3060" i="1"/>
  <c r="U3060" i="1" s="1"/>
  <c r="T3060" i="1"/>
  <c r="S3061" i="1"/>
  <c r="U3061" i="1" s="1"/>
  <c r="T3061" i="1"/>
  <c r="X3061" i="1" s="1"/>
  <c r="S3062" i="1"/>
  <c r="U3062" i="1" s="1"/>
  <c r="T3062" i="1"/>
  <c r="X3062" i="1" s="1"/>
  <c r="S3063" i="1"/>
  <c r="U3063" i="1" s="1"/>
  <c r="T3063" i="1"/>
  <c r="X3063" i="1" s="1"/>
  <c r="S3064" i="1"/>
  <c r="U3064" i="1" s="1"/>
  <c r="T3064" i="1"/>
  <c r="S3065" i="1"/>
  <c r="U3065" i="1" s="1"/>
  <c r="T3065" i="1"/>
  <c r="X3065" i="1" s="1"/>
  <c r="S3066" i="1"/>
  <c r="U3066" i="1" s="1"/>
  <c r="T3066" i="1"/>
  <c r="X3066" i="1" s="1"/>
  <c r="S3067" i="1"/>
  <c r="U3067" i="1" s="1"/>
  <c r="T3067" i="1"/>
  <c r="X3067" i="1" s="1"/>
  <c r="S3068" i="1"/>
  <c r="U3068" i="1" s="1"/>
  <c r="T3068" i="1"/>
  <c r="S3069" i="1"/>
  <c r="U3069" i="1" s="1"/>
  <c r="T3069" i="1"/>
  <c r="X3069" i="1" s="1"/>
  <c r="S3070" i="1"/>
  <c r="U3070" i="1" s="1"/>
  <c r="T3070" i="1"/>
  <c r="X3070" i="1" s="1"/>
  <c r="S3071" i="1"/>
  <c r="U3071" i="1" s="1"/>
  <c r="T3071" i="1"/>
  <c r="X3071" i="1" s="1"/>
  <c r="S3072" i="1"/>
  <c r="U3072" i="1" s="1"/>
  <c r="T3072" i="1"/>
  <c r="S3073" i="1"/>
  <c r="U3073" i="1" s="1"/>
  <c r="T3073" i="1"/>
  <c r="X3073" i="1" s="1"/>
  <c r="S3074" i="1"/>
  <c r="U3074" i="1" s="1"/>
  <c r="T3074" i="1"/>
  <c r="X3074" i="1" s="1"/>
  <c r="S3075" i="1"/>
  <c r="U3075" i="1" s="1"/>
  <c r="T3075" i="1"/>
  <c r="X3075" i="1" s="1"/>
  <c r="S3076" i="1"/>
  <c r="U3076" i="1" s="1"/>
  <c r="T3076" i="1"/>
  <c r="S3077" i="1"/>
  <c r="U3077" i="1" s="1"/>
  <c r="T3077" i="1"/>
  <c r="X3077" i="1" s="1"/>
  <c r="S3078" i="1"/>
  <c r="U3078" i="1" s="1"/>
  <c r="T3078" i="1"/>
  <c r="X3078" i="1" s="1"/>
  <c r="S3079" i="1"/>
  <c r="U3079" i="1" s="1"/>
  <c r="T3079" i="1"/>
  <c r="X3079" i="1" s="1"/>
  <c r="S3080" i="1"/>
  <c r="U3080" i="1" s="1"/>
  <c r="T3080" i="1"/>
  <c r="S3081" i="1"/>
  <c r="U3081" i="1" s="1"/>
  <c r="T3081" i="1"/>
  <c r="X3081" i="1" s="1"/>
  <c r="S3082" i="1"/>
  <c r="U3082" i="1" s="1"/>
  <c r="T3082" i="1"/>
  <c r="X3082" i="1" s="1"/>
  <c r="S3083" i="1"/>
  <c r="U3083" i="1" s="1"/>
  <c r="T3083" i="1"/>
  <c r="X3083" i="1" s="1"/>
  <c r="S3084" i="1"/>
  <c r="U3084" i="1" s="1"/>
  <c r="T3084" i="1"/>
  <c r="S3085" i="1"/>
  <c r="U3085" i="1" s="1"/>
  <c r="T3085" i="1"/>
  <c r="X3085" i="1" s="1"/>
  <c r="S3086" i="1"/>
  <c r="U3086" i="1" s="1"/>
  <c r="T3086" i="1"/>
  <c r="X3086" i="1" s="1"/>
  <c r="S3087" i="1"/>
  <c r="U3087" i="1" s="1"/>
  <c r="T3087" i="1"/>
  <c r="X3087" i="1" s="1"/>
  <c r="S3088" i="1"/>
  <c r="U3088" i="1" s="1"/>
  <c r="T3088" i="1"/>
  <c r="S3089" i="1"/>
  <c r="U3089" i="1" s="1"/>
  <c r="T3089" i="1"/>
  <c r="X3089" i="1" s="1"/>
  <c r="S3090" i="1"/>
  <c r="U3090" i="1" s="1"/>
  <c r="T3090" i="1"/>
  <c r="X3090" i="1" s="1"/>
  <c r="S3091" i="1"/>
  <c r="U3091" i="1" s="1"/>
  <c r="T3091" i="1"/>
  <c r="X3091" i="1" s="1"/>
  <c r="S3092" i="1"/>
  <c r="U3092" i="1" s="1"/>
  <c r="T3092" i="1"/>
  <c r="S3093" i="1"/>
  <c r="U3093" i="1" s="1"/>
  <c r="T3093" i="1"/>
  <c r="X3093" i="1" s="1"/>
  <c r="S3094" i="1"/>
  <c r="U3094" i="1" s="1"/>
  <c r="T3094" i="1"/>
  <c r="X3094" i="1" s="1"/>
  <c r="S3095" i="1"/>
  <c r="U3095" i="1" s="1"/>
  <c r="T3095" i="1"/>
  <c r="X3095" i="1" s="1"/>
  <c r="S3096" i="1"/>
  <c r="U3096" i="1" s="1"/>
  <c r="T3096" i="1"/>
  <c r="S3097" i="1"/>
  <c r="U3097" i="1" s="1"/>
  <c r="T3097" i="1"/>
  <c r="X3097" i="1" s="1"/>
  <c r="S3098" i="1"/>
  <c r="U3098" i="1" s="1"/>
  <c r="T3098" i="1"/>
  <c r="X3098" i="1" s="1"/>
  <c r="S3099" i="1"/>
  <c r="U3099" i="1" s="1"/>
  <c r="T3099" i="1"/>
  <c r="X3099" i="1" s="1"/>
  <c r="S3100" i="1"/>
  <c r="U3100" i="1" s="1"/>
  <c r="T3100" i="1"/>
  <c r="S3101" i="1"/>
  <c r="U3101" i="1" s="1"/>
  <c r="T3101" i="1"/>
  <c r="X3101" i="1" s="1"/>
  <c r="S3102" i="1"/>
  <c r="U3102" i="1" s="1"/>
  <c r="T3102" i="1"/>
  <c r="X3102" i="1" s="1"/>
  <c r="S3103" i="1"/>
  <c r="U3103" i="1" s="1"/>
  <c r="T3103" i="1"/>
  <c r="X3103" i="1" s="1"/>
  <c r="S3104" i="1"/>
  <c r="U3104" i="1" s="1"/>
  <c r="T3104" i="1"/>
  <c r="S3105" i="1"/>
  <c r="U3105" i="1" s="1"/>
  <c r="T3105" i="1"/>
  <c r="X3105" i="1" s="1"/>
  <c r="S3106" i="1"/>
  <c r="U3106" i="1" s="1"/>
  <c r="T3106" i="1"/>
  <c r="X3106" i="1" s="1"/>
  <c r="S3107" i="1"/>
  <c r="U3107" i="1" s="1"/>
  <c r="T3107" i="1"/>
  <c r="X3107" i="1" s="1"/>
  <c r="S3108" i="1"/>
  <c r="U3108" i="1" s="1"/>
  <c r="T3108" i="1"/>
  <c r="S3109" i="1"/>
  <c r="U3109" i="1" s="1"/>
  <c r="T3109" i="1"/>
  <c r="X3109" i="1" s="1"/>
  <c r="S3110" i="1"/>
  <c r="U3110" i="1" s="1"/>
  <c r="T3110" i="1"/>
  <c r="X3110" i="1" s="1"/>
  <c r="S3111" i="1"/>
  <c r="U3111" i="1" s="1"/>
  <c r="T3111" i="1"/>
  <c r="X3111" i="1" s="1"/>
  <c r="S3112" i="1"/>
  <c r="U3112" i="1" s="1"/>
  <c r="T3112" i="1"/>
  <c r="S3113" i="1"/>
  <c r="U3113" i="1" s="1"/>
  <c r="T3113" i="1"/>
  <c r="X3113" i="1" s="1"/>
  <c r="S3114" i="1"/>
  <c r="U3114" i="1" s="1"/>
  <c r="T3114" i="1"/>
  <c r="X3114" i="1" s="1"/>
  <c r="S3115" i="1"/>
  <c r="U3115" i="1" s="1"/>
  <c r="T3115" i="1"/>
  <c r="X3115" i="1" s="1"/>
  <c r="S3116" i="1"/>
  <c r="U3116" i="1" s="1"/>
  <c r="T3116" i="1"/>
  <c r="S3117" i="1"/>
  <c r="U3117" i="1" s="1"/>
  <c r="T3117" i="1"/>
  <c r="X3117" i="1" s="1"/>
  <c r="S3118" i="1"/>
  <c r="U3118" i="1" s="1"/>
  <c r="T3118" i="1"/>
  <c r="X3118" i="1" s="1"/>
  <c r="S3119" i="1"/>
  <c r="U3119" i="1" s="1"/>
  <c r="T3119" i="1"/>
  <c r="X3119" i="1" s="1"/>
  <c r="S3120" i="1"/>
  <c r="U3120" i="1" s="1"/>
  <c r="T3120" i="1"/>
  <c r="S3121" i="1"/>
  <c r="U3121" i="1" s="1"/>
  <c r="T3121" i="1"/>
  <c r="X3121" i="1" s="1"/>
  <c r="S3122" i="1"/>
  <c r="U3122" i="1" s="1"/>
  <c r="T3122" i="1"/>
  <c r="X3122" i="1" s="1"/>
  <c r="S3123" i="1"/>
  <c r="U3123" i="1" s="1"/>
  <c r="T3123" i="1"/>
  <c r="X3123" i="1" s="1"/>
  <c r="S3124" i="1"/>
  <c r="U3124" i="1" s="1"/>
  <c r="T3124" i="1"/>
  <c r="S3125" i="1"/>
  <c r="U3125" i="1" s="1"/>
  <c r="T3125" i="1"/>
  <c r="X3125" i="1" s="1"/>
  <c r="S3126" i="1"/>
  <c r="U3126" i="1" s="1"/>
  <c r="T3126" i="1"/>
  <c r="X3126" i="1" s="1"/>
  <c r="S3127" i="1"/>
  <c r="U3127" i="1" s="1"/>
  <c r="T3127" i="1"/>
  <c r="X3127" i="1" s="1"/>
  <c r="S3128" i="1"/>
  <c r="U3128" i="1" s="1"/>
  <c r="T3128" i="1"/>
  <c r="S3129" i="1"/>
  <c r="U3129" i="1" s="1"/>
  <c r="T3129" i="1"/>
  <c r="X3129" i="1" s="1"/>
  <c r="S3130" i="1"/>
  <c r="U3130" i="1" s="1"/>
  <c r="T3130" i="1"/>
  <c r="X3130" i="1" s="1"/>
  <c r="S3131" i="1"/>
  <c r="U3131" i="1" s="1"/>
  <c r="T3131" i="1"/>
  <c r="X3131" i="1" s="1"/>
  <c r="S3132" i="1"/>
  <c r="U3132" i="1" s="1"/>
  <c r="T3132" i="1"/>
  <c r="S3133" i="1"/>
  <c r="U3133" i="1" s="1"/>
  <c r="T3133" i="1"/>
  <c r="X3133" i="1" s="1"/>
  <c r="S3134" i="1"/>
  <c r="U3134" i="1" s="1"/>
  <c r="T3134" i="1"/>
  <c r="X3134" i="1" s="1"/>
  <c r="S3135" i="1"/>
  <c r="U3135" i="1" s="1"/>
  <c r="T3135" i="1"/>
  <c r="X3135" i="1" s="1"/>
  <c r="S3136" i="1"/>
  <c r="U3136" i="1" s="1"/>
  <c r="T3136" i="1"/>
  <c r="S3137" i="1"/>
  <c r="U3137" i="1" s="1"/>
  <c r="T3137" i="1"/>
  <c r="X3137" i="1" s="1"/>
  <c r="S3138" i="1"/>
  <c r="U3138" i="1" s="1"/>
  <c r="T3138" i="1"/>
  <c r="X3138" i="1" s="1"/>
  <c r="S3139" i="1"/>
  <c r="U3139" i="1" s="1"/>
  <c r="T3139" i="1"/>
  <c r="X3139" i="1" s="1"/>
  <c r="S3140" i="1"/>
  <c r="U3140" i="1" s="1"/>
  <c r="T3140" i="1"/>
  <c r="S3141" i="1"/>
  <c r="U3141" i="1" s="1"/>
  <c r="T3141" i="1"/>
  <c r="X3141" i="1" s="1"/>
  <c r="S3142" i="1"/>
  <c r="U3142" i="1" s="1"/>
  <c r="T3142" i="1"/>
  <c r="X3142" i="1" s="1"/>
  <c r="S3143" i="1"/>
  <c r="U3143" i="1" s="1"/>
  <c r="T3143" i="1"/>
  <c r="X3143" i="1" s="1"/>
  <c r="S3144" i="1"/>
  <c r="U3144" i="1" s="1"/>
  <c r="T3144" i="1"/>
  <c r="S3145" i="1"/>
  <c r="U3145" i="1" s="1"/>
  <c r="T3145" i="1"/>
  <c r="X3145" i="1" s="1"/>
  <c r="S3146" i="1"/>
  <c r="U3146" i="1" s="1"/>
  <c r="T3146" i="1"/>
  <c r="X3146" i="1" s="1"/>
  <c r="S3147" i="1"/>
  <c r="U3147" i="1" s="1"/>
  <c r="T3147" i="1"/>
  <c r="X3147" i="1" s="1"/>
  <c r="S3148" i="1"/>
  <c r="U3148" i="1" s="1"/>
  <c r="T3148" i="1"/>
  <c r="S3149" i="1"/>
  <c r="U3149" i="1" s="1"/>
  <c r="T3149" i="1"/>
  <c r="X3149" i="1" s="1"/>
  <c r="S3150" i="1"/>
  <c r="U3150" i="1" s="1"/>
  <c r="T3150" i="1"/>
  <c r="X3150" i="1" s="1"/>
  <c r="S3151" i="1"/>
  <c r="U3151" i="1" s="1"/>
  <c r="T3151" i="1"/>
  <c r="X3151" i="1" s="1"/>
  <c r="S3152" i="1"/>
  <c r="U3152" i="1" s="1"/>
  <c r="T3152" i="1"/>
  <c r="S3153" i="1"/>
  <c r="U3153" i="1" s="1"/>
  <c r="T3153" i="1"/>
  <c r="X3153" i="1" s="1"/>
  <c r="S3154" i="1"/>
  <c r="U3154" i="1" s="1"/>
  <c r="T3154" i="1"/>
  <c r="X3154" i="1" s="1"/>
  <c r="S3155" i="1"/>
  <c r="U3155" i="1" s="1"/>
  <c r="T3155" i="1"/>
  <c r="X3155" i="1" s="1"/>
  <c r="S3156" i="1"/>
  <c r="U3156" i="1" s="1"/>
  <c r="T3156" i="1"/>
  <c r="S3157" i="1"/>
  <c r="U3157" i="1" s="1"/>
  <c r="T3157" i="1"/>
  <c r="X3157" i="1" s="1"/>
  <c r="S3158" i="1"/>
  <c r="U3158" i="1" s="1"/>
  <c r="T3158" i="1"/>
  <c r="X3158" i="1" s="1"/>
  <c r="S3159" i="1"/>
  <c r="U3159" i="1" s="1"/>
  <c r="T3159" i="1"/>
  <c r="X3159" i="1" s="1"/>
  <c r="S3160" i="1"/>
  <c r="U3160" i="1" s="1"/>
  <c r="T3160" i="1"/>
  <c r="S3161" i="1"/>
  <c r="U3161" i="1" s="1"/>
  <c r="T3161" i="1"/>
  <c r="X3161" i="1" s="1"/>
  <c r="S3162" i="1"/>
  <c r="U3162" i="1" s="1"/>
  <c r="T3162" i="1"/>
  <c r="X3162" i="1" s="1"/>
  <c r="S3163" i="1"/>
  <c r="U3163" i="1" s="1"/>
  <c r="T3163" i="1"/>
  <c r="X3163" i="1" s="1"/>
  <c r="S3164" i="1"/>
  <c r="U3164" i="1" s="1"/>
  <c r="T3164" i="1"/>
  <c r="S3165" i="1"/>
  <c r="U3165" i="1" s="1"/>
  <c r="T3165" i="1"/>
  <c r="X3165" i="1" s="1"/>
  <c r="S3166" i="1"/>
  <c r="U3166" i="1" s="1"/>
  <c r="T3166" i="1"/>
  <c r="X3166" i="1" s="1"/>
  <c r="S3167" i="1"/>
  <c r="U3167" i="1" s="1"/>
  <c r="T3167" i="1"/>
  <c r="X3167" i="1" s="1"/>
  <c r="S3168" i="1"/>
  <c r="U3168" i="1" s="1"/>
  <c r="T3168" i="1"/>
  <c r="S3169" i="1"/>
  <c r="U3169" i="1" s="1"/>
  <c r="T3169" i="1"/>
  <c r="X3169" i="1" s="1"/>
  <c r="S3170" i="1"/>
  <c r="U3170" i="1" s="1"/>
  <c r="T3170" i="1"/>
  <c r="X3170" i="1" s="1"/>
  <c r="S3171" i="1"/>
  <c r="U3171" i="1" s="1"/>
  <c r="T3171" i="1"/>
  <c r="X3171" i="1" s="1"/>
  <c r="S3172" i="1"/>
  <c r="U3172" i="1" s="1"/>
  <c r="T3172" i="1"/>
  <c r="S3173" i="1"/>
  <c r="U3173" i="1" s="1"/>
  <c r="T3173" i="1"/>
  <c r="X3173" i="1" s="1"/>
  <c r="S3174" i="1"/>
  <c r="U3174" i="1" s="1"/>
  <c r="T3174" i="1"/>
  <c r="X3174" i="1" s="1"/>
  <c r="S3175" i="1"/>
  <c r="U3175" i="1" s="1"/>
  <c r="T3175" i="1"/>
  <c r="X3175" i="1" s="1"/>
  <c r="S3176" i="1"/>
  <c r="U3176" i="1" s="1"/>
  <c r="T3176" i="1"/>
  <c r="S3177" i="1"/>
  <c r="U3177" i="1" s="1"/>
  <c r="T3177" i="1"/>
  <c r="X3177" i="1" s="1"/>
  <c r="S3178" i="1"/>
  <c r="U3178" i="1" s="1"/>
  <c r="T3178" i="1"/>
  <c r="X3178" i="1" s="1"/>
  <c r="S3179" i="1"/>
  <c r="U3179" i="1" s="1"/>
  <c r="T3179" i="1"/>
  <c r="X3179" i="1" s="1"/>
  <c r="S3180" i="1"/>
  <c r="U3180" i="1" s="1"/>
  <c r="T3180" i="1"/>
  <c r="S3181" i="1"/>
  <c r="U3181" i="1" s="1"/>
  <c r="T3181" i="1"/>
  <c r="X3181" i="1" s="1"/>
  <c r="S3182" i="1"/>
  <c r="U3182" i="1" s="1"/>
  <c r="T3182" i="1"/>
  <c r="X3182" i="1" s="1"/>
  <c r="S3183" i="1"/>
  <c r="U3183" i="1" s="1"/>
  <c r="T3183" i="1"/>
  <c r="X3183" i="1" s="1"/>
  <c r="S3184" i="1"/>
  <c r="U3184" i="1" s="1"/>
  <c r="T3184" i="1"/>
  <c r="S3185" i="1"/>
  <c r="U3185" i="1" s="1"/>
  <c r="T3185" i="1"/>
  <c r="X3185" i="1" s="1"/>
  <c r="S3186" i="1"/>
  <c r="U3186" i="1" s="1"/>
  <c r="T3186" i="1"/>
  <c r="X3186" i="1" s="1"/>
  <c r="S3187" i="1"/>
  <c r="U3187" i="1" s="1"/>
  <c r="T3187" i="1"/>
  <c r="X3187" i="1" s="1"/>
  <c r="S3188" i="1"/>
  <c r="U3188" i="1" s="1"/>
  <c r="T3188" i="1"/>
  <c r="S3189" i="1"/>
  <c r="U3189" i="1" s="1"/>
  <c r="T3189" i="1"/>
  <c r="X3189" i="1" s="1"/>
  <c r="S3190" i="1"/>
  <c r="U3190" i="1" s="1"/>
  <c r="T3190" i="1"/>
  <c r="X3190" i="1" s="1"/>
  <c r="S3191" i="1"/>
  <c r="U3191" i="1" s="1"/>
  <c r="T3191" i="1"/>
  <c r="X3191" i="1" s="1"/>
  <c r="S3192" i="1"/>
  <c r="U3192" i="1" s="1"/>
  <c r="T3192" i="1"/>
  <c r="S3193" i="1"/>
  <c r="U3193" i="1" s="1"/>
  <c r="T3193" i="1"/>
  <c r="X3193" i="1" s="1"/>
  <c r="S3194" i="1"/>
  <c r="U3194" i="1" s="1"/>
  <c r="T3194" i="1"/>
  <c r="X3194" i="1" s="1"/>
  <c r="S3195" i="1"/>
  <c r="U3195" i="1" s="1"/>
  <c r="T3195" i="1"/>
  <c r="X3195" i="1" s="1"/>
  <c r="S3196" i="1"/>
  <c r="U3196" i="1" s="1"/>
  <c r="T3196" i="1"/>
  <c r="S3197" i="1"/>
  <c r="U3197" i="1" s="1"/>
  <c r="T3197" i="1"/>
  <c r="X3197" i="1" s="1"/>
  <c r="S3198" i="1"/>
  <c r="U3198" i="1" s="1"/>
  <c r="T3198" i="1"/>
  <c r="X3198" i="1" s="1"/>
  <c r="S3199" i="1"/>
  <c r="U3199" i="1" s="1"/>
  <c r="T3199" i="1"/>
  <c r="X3199" i="1" s="1"/>
  <c r="S3200" i="1"/>
  <c r="U3200" i="1" s="1"/>
  <c r="T3200" i="1"/>
  <c r="S3201" i="1"/>
  <c r="U3201" i="1" s="1"/>
  <c r="T3201" i="1"/>
  <c r="X3201" i="1" s="1"/>
  <c r="S3202" i="1"/>
  <c r="U3202" i="1" s="1"/>
  <c r="T3202" i="1"/>
  <c r="X3202" i="1" s="1"/>
  <c r="S3203" i="1"/>
  <c r="U3203" i="1" s="1"/>
  <c r="T3203" i="1"/>
  <c r="X3203" i="1" s="1"/>
  <c r="S3204" i="1"/>
  <c r="U3204" i="1" s="1"/>
  <c r="T3204" i="1"/>
  <c r="S3205" i="1"/>
  <c r="U3205" i="1" s="1"/>
  <c r="T3205" i="1"/>
  <c r="X3205" i="1" s="1"/>
  <c r="S3206" i="1"/>
  <c r="U3206" i="1" s="1"/>
  <c r="T3206" i="1"/>
  <c r="X3206" i="1" s="1"/>
  <c r="S3207" i="1"/>
  <c r="U3207" i="1" s="1"/>
  <c r="T3207" i="1"/>
  <c r="X3207" i="1" s="1"/>
  <c r="S3208" i="1"/>
  <c r="U3208" i="1" s="1"/>
  <c r="T3208" i="1"/>
  <c r="S3209" i="1"/>
  <c r="U3209" i="1" s="1"/>
  <c r="T3209" i="1"/>
  <c r="X3209" i="1" s="1"/>
  <c r="S3210" i="1"/>
  <c r="U3210" i="1" s="1"/>
  <c r="T3210" i="1"/>
  <c r="X3210" i="1" s="1"/>
  <c r="S3211" i="1"/>
  <c r="U3211" i="1" s="1"/>
  <c r="T3211" i="1"/>
  <c r="X3211" i="1" s="1"/>
  <c r="S3212" i="1"/>
  <c r="U3212" i="1" s="1"/>
  <c r="T3212" i="1"/>
  <c r="S3213" i="1"/>
  <c r="U3213" i="1" s="1"/>
  <c r="T3213" i="1"/>
  <c r="X3213" i="1" s="1"/>
  <c r="S3214" i="1"/>
  <c r="U3214" i="1" s="1"/>
  <c r="T3214" i="1"/>
  <c r="X3214" i="1" s="1"/>
  <c r="S3215" i="1"/>
  <c r="U3215" i="1" s="1"/>
  <c r="T3215" i="1"/>
  <c r="X3215" i="1" s="1"/>
  <c r="S3216" i="1"/>
  <c r="U3216" i="1" s="1"/>
  <c r="T3216" i="1"/>
  <c r="S3217" i="1"/>
  <c r="U3217" i="1" s="1"/>
  <c r="T3217" i="1"/>
  <c r="X3217" i="1" s="1"/>
  <c r="S3218" i="1"/>
  <c r="U3218" i="1" s="1"/>
  <c r="T3218" i="1"/>
  <c r="X3218" i="1" s="1"/>
  <c r="S3219" i="1"/>
  <c r="U3219" i="1" s="1"/>
  <c r="T3219" i="1"/>
  <c r="X3219" i="1" s="1"/>
  <c r="S3220" i="1"/>
  <c r="U3220" i="1" s="1"/>
  <c r="T3220" i="1"/>
  <c r="S3221" i="1"/>
  <c r="U3221" i="1" s="1"/>
  <c r="T3221" i="1"/>
  <c r="X3221" i="1" s="1"/>
  <c r="S3222" i="1"/>
  <c r="U3222" i="1" s="1"/>
  <c r="T3222" i="1"/>
  <c r="X3222" i="1" s="1"/>
  <c r="S3223" i="1"/>
  <c r="U3223" i="1" s="1"/>
  <c r="T3223" i="1"/>
  <c r="X3223" i="1" s="1"/>
  <c r="S3224" i="1"/>
  <c r="U3224" i="1" s="1"/>
  <c r="T3224" i="1"/>
  <c r="S3225" i="1"/>
  <c r="U3225" i="1" s="1"/>
  <c r="T3225" i="1"/>
  <c r="X3225" i="1" s="1"/>
  <c r="S3226" i="1"/>
  <c r="U3226" i="1" s="1"/>
  <c r="T3226" i="1"/>
  <c r="X3226" i="1" s="1"/>
  <c r="S3227" i="1"/>
  <c r="U3227" i="1" s="1"/>
  <c r="T3227" i="1"/>
  <c r="X3227" i="1" s="1"/>
  <c r="S3228" i="1"/>
  <c r="U3228" i="1" s="1"/>
  <c r="T3228" i="1"/>
  <c r="S3229" i="1"/>
  <c r="U3229" i="1" s="1"/>
  <c r="T3229" i="1"/>
  <c r="X3229" i="1" s="1"/>
  <c r="S3230" i="1"/>
  <c r="U3230" i="1" s="1"/>
  <c r="T3230" i="1"/>
  <c r="X3230" i="1" s="1"/>
  <c r="S3231" i="1"/>
  <c r="U3231" i="1" s="1"/>
  <c r="T3231" i="1"/>
  <c r="X3231" i="1" s="1"/>
  <c r="S3232" i="1"/>
  <c r="U3232" i="1" s="1"/>
  <c r="T3232" i="1"/>
  <c r="S3233" i="1"/>
  <c r="U3233" i="1" s="1"/>
  <c r="T3233" i="1"/>
  <c r="X3233" i="1" s="1"/>
  <c r="S3234" i="1"/>
  <c r="U3234" i="1" s="1"/>
  <c r="T3234" i="1"/>
  <c r="X3234" i="1" s="1"/>
  <c r="S3235" i="1"/>
  <c r="U3235" i="1" s="1"/>
  <c r="T3235" i="1"/>
  <c r="X3235" i="1" s="1"/>
  <c r="S3236" i="1"/>
  <c r="U3236" i="1" s="1"/>
  <c r="T3236" i="1"/>
  <c r="S3237" i="1"/>
  <c r="U3237" i="1" s="1"/>
  <c r="T3237" i="1"/>
  <c r="X3237" i="1" s="1"/>
  <c r="S3238" i="1"/>
  <c r="U3238" i="1" s="1"/>
  <c r="T3238" i="1"/>
  <c r="X3238" i="1" s="1"/>
  <c r="S3239" i="1"/>
  <c r="U3239" i="1" s="1"/>
  <c r="T3239" i="1"/>
  <c r="X3239" i="1" s="1"/>
  <c r="S3240" i="1"/>
  <c r="U3240" i="1" s="1"/>
  <c r="T3240" i="1"/>
  <c r="S3241" i="1"/>
  <c r="U3241" i="1" s="1"/>
  <c r="T3241" i="1"/>
  <c r="X3241" i="1" s="1"/>
  <c r="S3242" i="1"/>
  <c r="U3242" i="1" s="1"/>
  <c r="T3242" i="1"/>
  <c r="X3242" i="1" s="1"/>
  <c r="S3243" i="1"/>
  <c r="U3243" i="1" s="1"/>
  <c r="T3243" i="1"/>
  <c r="X3243" i="1" s="1"/>
  <c r="S3244" i="1"/>
  <c r="U3244" i="1" s="1"/>
  <c r="T3244" i="1"/>
  <c r="S3245" i="1"/>
  <c r="U3245" i="1" s="1"/>
  <c r="T3245" i="1"/>
  <c r="X3245" i="1" s="1"/>
  <c r="S3246" i="1"/>
  <c r="U3246" i="1" s="1"/>
  <c r="T3246" i="1"/>
  <c r="X3246" i="1" s="1"/>
  <c r="S3247" i="1"/>
  <c r="U3247" i="1" s="1"/>
  <c r="T3247" i="1"/>
  <c r="X3247" i="1" s="1"/>
  <c r="S3248" i="1"/>
  <c r="U3248" i="1" s="1"/>
  <c r="T3248" i="1"/>
  <c r="S3249" i="1"/>
  <c r="U3249" i="1" s="1"/>
  <c r="T3249" i="1"/>
  <c r="X3249" i="1" s="1"/>
  <c r="S3250" i="1"/>
  <c r="U3250" i="1" s="1"/>
  <c r="T3250" i="1"/>
  <c r="X3250" i="1" s="1"/>
  <c r="S3251" i="1"/>
  <c r="U3251" i="1" s="1"/>
  <c r="T3251" i="1"/>
  <c r="X3251" i="1" s="1"/>
  <c r="S3252" i="1"/>
  <c r="U3252" i="1" s="1"/>
  <c r="T3252" i="1"/>
  <c r="S3253" i="1"/>
  <c r="U3253" i="1" s="1"/>
  <c r="T3253" i="1"/>
  <c r="X3253" i="1" s="1"/>
  <c r="S3254" i="1"/>
  <c r="U3254" i="1" s="1"/>
  <c r="T3254" i="1"/>
  <c r="X3254" i="1" s="1"/>
  <c r="S3255" i="1"/>
  <c r="U3255" i="1" s="1"/>
  <c r="T3255" i="1"/>
  <c r="X3255" i="1" s="1"/>
  <c r="S3256" i="1"/>
  <c r="U3256" i="1" s="1"/>
  <c r="T3256" i="1"/>
  <c r="S3257" i="1"/>
  <c r="U3257" i="1" s="1"/>
  <c r="T3257" i="1"/>
  <c r="X3257" i="1" s="1"/>
  <c r="S3258" i="1"/>
  <c r="U3258" i="1" s="1"/>
  <c r="T3258" i="1"/>
  <c r="X3258" i="1" s="1"/>
  <c r="S3259" i="1"/>
  <c r="U3259" i="1" s="1"/>
  <c r="T3259" i="1"/>
  <c r="X3259" i="1" s="1"/>
  <c r="S3260" i="1"/>
  <c r="U3260" i="1" s="1"/>
  <c r="T3260" i="1"/>
  <c r="S3261" i="1"/>
  <c r="U3261" i="1" s="1"/>
  <c r="T3261" i="1"/>
  <c r="X3261" i="1" s="1"/>
  <c r="S3262" i="1"/>
  <c r="U3262" i="1" s="1"/>
  <c r="T3262" i="1"/>
  <c r="X3262" i="1" s="1"/>
  <c r="S3263" i="1"/>
  <c r="U3263" i="1" s="1"/>
  <c r="T3263" i="1"/>
  <c r="X3263" i="1" s="1"/>
  <c r="S3264" i="1"/>
  <c r="U3264" i="1" s="1"/>
  <c r="T3264" i="1"/>
  <c r="S3265" i="1"/>
  <c r="U3265" i="1" s="1"/>
  <c r="T3265" i="1"/>
  <c r="X3265" i="1" s="1"/>
  <c r="S3266" i="1"/>
  <c r="U3266" i="1" s="1"/>
  <c r="T3266" i="1"/>
  <c r="X3266" i="1" s="1"/>
  <c r="S3267" i="1"/>
  <c r="U3267" i="1" s="1"/>
  <c r="T3267" i="1"/>
  <c r="X3267" i="1" s="1"/>
  <c r="S3268" i="1"/>
  <c r="U3268" i="1" s="1"/>
  <c r="T3268" i="1"/>
  <c r="S3269" i="1"/>
  <c r="U3269" i="1" s="1"/>
  <c r="T3269" i="1"/>
  <c r="X3269" i="1" s="1"/>
  <c r="S3270" i="1"/>
  <c r="U3270" i="1" s="1"/>
  <c r="T3270" i="1"/>
  <c r="X3270" i="1" s="1"/>
  <c r="S3271" i="1"/>
  <c r="U3271" i="1" s="1"/>
  <c r="T3271" i="1"/>
  <c r="X3271" i="1" s="1"/>
  <c r="S3272" i="1"/>
  <c r="U3272" i="1" s="1"/>
  <c r="T3272" i="1"/>
  <c r="S3273" i="1"/>
  <c r="U3273" i="1" s="1"/>
  <c r="T3273" i="1"/>
  <c r="X3273" i="1" s="1"/>
  <c r="S3274" i="1"/>
  <c r="U3274" i="1" s="1"/>
  <c r="T3274" i="1"/>
  <c r="X3274" i="1" s="1"/>
  <c r="S3275" i="1"/>
  <c r="U3275" i="1" s="1"/>
  <c r="T3275" i="1"/>
  <c r="X3275" i="1" s="1"/>
  <c r="S3276" i="1"/>
  <c r="U3276" i="1" s="1"/>
  <c r="T3276" i="1"/>
  <c r="S3277" i="1"/>
  <c r="U3277" i="1" s="1"/>
  <c r="T3277" i="1"/>
  <c r="X3277" i="1" s="1"/>
  <c r="S3278" i="1"/>
  <c r="U3278" i="1" s="1"/>
  <c r="T3278" i="1"/>
  <c r="X3278" i="1" s="1"/>
  <c r="S3279" i="1"/>
  <c r="U3279" i="1" s="1"/>
  <c r="T3279" i="1"/>
  <c r="X3279" i="1" s="1"/>
  <c r="S3280" i="1"/>
  <c r="U3280" i="1" s="1"/>
  <c r="T3280" i="1"/>
  <c r="S3281" i="1"/>
  <c r="U3281" i="1" s="1"/>
  <c r="T3281" i="1"/>
  <c r="X3281" i="1" s="1"/>
  <c r="S3282" i="1"/>
  <c r="U3282" i="1" s="1"/>
  <c r="T3282" i="1"/>
  <c r="X3282" i="1" s="1"/>
  <c r="S3283" i="1"/>
  <c r="U3283" i="1" s="1"/>
  <c r="T3283" i="1"/>
  <c r="X3283" i="1" s="1"/>
  <c r="S3284" i="1"/>
  <c r="U3284" i="1" s="1"/>
  <c r="T3284" i="1"/>
  <c r="S3285" i="1"/>
  <c r="U3285" i="1" s="1"/>
  <c r="T3285" i="1"/>
  <c r="X3285" i="1" s="1"/>
  <c r="S3286" i="1"/>
  <c r="U3286" i="1" s="1"/>
  <c r="T3286" i="1"/>
  <c r="X3286" i="1" s="1"/>
  <c r="S3287" i="1"/>
  <c r="U3287" i="1" s="1"/>
  <c r="T3287" i="1"/>
  <c r="X3287" i="1" s="1"/>
  <c r="S3288" i="1"/>
  <c r="U3288" i="1" s="1"/>
  <c r="T3288" i="1"/>
  <c r="S3289" i="1"/>
  <c r="U3289" i="1" s="1"/>
  <c r="T3289" i="1"/>
  <c r="X3289" i="1" s="1"/>
  <c r="S3290" i="1"/>
  <c r="U3290" i="1" s="1"/>
  <c r="T3290" i="1"/>
  <c r="X3290" i="1" s="1"/>
  <c r="S3291" i="1"/>
  <c r="U3291" i="1" s="1"/>
  <c r="T3291" i="1"/>
  <c r="X3291" i="1" s="1"/>
  <c r="S3292" i="1"/>
  <c r="U3292" i="1" s="1"/>
  <c r="T3292" i="1"/>
  <c r="S3293" i="1"/>
  <c r="U3293" i="1" s="1"/>
  <c r="T3293" i="1"/>
  <c r="X3293" i="1" s="1"/>
  <c r="S3294" i="1"/>
  <c r="U3294" i="1" s="1"/>
  <c r="T3294" i="1"/>
  <c r="X3294" i="1" s="1"/>
  <c r="S3295" i="1"/>
  <c r="U3295" i="1" s="1"/>
  <c r="T3295" i="1"/>
  <c r="X3295" i="1" s="1"/>
  <c r="S3296" i="1"/>
  <c r="U3296" i="1" s="1"/>
  <c r="T3296" i="1"/>
  <c r="S3297" i="1"/>
  <c r="U3297" i="1" s="1"/>
  <c r="T3297" i="1"/>
  <c r="X3297" i="1" s="1"/>
  <c r="S3298" i="1"/>
  <c r="U3298" i="1" s="1"/>
  <c r="T3298" i="1"/>
  <c r="X3298" i="1" s="1"/>
  <c r="S3299" i="1"/>
  <c r="U3299" i="1" s="1"/>
  <c r="T3299" i="1"/>
  <c r="X3299" i="1" s="1"/>
  <c r="S3300" i="1"/>
  <c r="U3300" i="1" s="1"/>
  <c r="T3300" i="1"/>
  <c r="S3301" i="1"/>
  <c r="U3301" i="1" s="1"/>
  <c r="T3301" i="1"/>
  <c r="X3301" i="1" s="1"/>
  <c r="S3302" i="1"/>
  <c r="U3302" i="1" s="1"/>
  <c r="T3302" i="1"/>
  <c r="X3302" i="1" s="1"/>
  <c r="S3303" i="1"/>
  <c r="U3303" i="1" s="1"/>
  <c r="T3303" i="1"/>
  <c r="X3303" i="1" s="1"/>
  <c r="S3304" i="1"/>
  <c r="U3304" i="1" s="1"/>
  <c r="T3304" i="1"/>
  <c r="S3305" i="1"/>
  <c r="U3305" i="1" s="1"/>
  <c r="T3305" i="1"/>
  <c r="X3305" i="1" s="1"/>
  <c r="S3306" i="1"/>
  <c r="U3306" i="1" s="1"/>
  <c r="T3306" i="1"/>
  <c r="X3306" i="1" s="1"/>
  <c r="S3307" i="1"/>
  <c r="U3307" i="1" s="1"/>
  <c r="T3307" i="1"/>
  <c r="X3307" i="1" s="1"/>
  <c r="S3308" i="1"/>
  <c r="U3308" i="1" s="1"/>
  <c r="T3308" i="1"/>
  <c r="S3309" i="1"/>
  <c r="U3309" i="1" s="1"/>
  <c r="T3309" i="1"/>
  <c r="X3309" i="1" s="1"/>
  <c r="S3310" i="1"/>
  <c r="U3310" i="1" s="1"/>
  <c r="T3310" i="1"/>
  <c r="X3310" i="1" s="1"/>
  <c r="S3311" i="1"/>
  <c r="U3311" i="1" s="1"/>
  <c r="T3311" i="1"/>
  <c r="X3311" i="1" s="1"/>
  <c r="S3312" i="1"/>
  <c r="U3312" i="1" s="1"/>
  <c r="T3312" i="1"/>
  <c r="S3313" i="1"/>
  <c r="U3313" i="1" s="1"/>
  <c r="T3313" i="1"/>
  <c r="X3313" i="1" s="1"/>
  <c r="S3314" i="1"/>
  <c r="U3314" i="1" s="1"/>
  <c r="T3314" i="1"/>
  <c r="X3314" i="1" s="1"/>
  <c r="S3315" i="1"/>
  <c r="U3315" i="1" s="1"/>
  <c r="T3315" i="1"/>
  <c r="X3315" i="1" s="1"/>
  <c r="S3316" i="1"/>
  <c r="U3316" i="1" s="1"/>
  <c r="T3316" i="1"/>
  <c r="S3317" i="1"/>
  <c r="U3317" i="1" s="1"/>
  <c r="T3317" i="1"/>
  <c r="X3317" i="1" s="1"/>
  <c r="S3318" i="1"/>
  <c r="U3318" i="1" s="1"/>
  <c r="T3318" i="1"/>
  <c r="X3318" i="1" s="1"/>
  <c r="S3319" i="1"/>
  <c r="U3319" i="1" s="1"/>
  <c r="T3319" i="1"/>
  <c r="X3319" i="1" s="1"/>
  <c r="S3320" i="1"/>
  <c r="U3320" i="1" s="1"/>
  <c r="T3320" i="1"/>
  <c r="S3321" i="1"/>
  <c r="U3321" i="1" s="1"/>
  <c r="T3321" i="1"/>
  <c r="X3321" i="1" s="1"/>
  <c r="S3322" i="1"/>
  <c r="U3322" i="1" s="1"/>
  <c r="T3322" i="1"/>
  <c r="X3322" i="1" s="1"/>
  <c r="S3323" i="1"/>
  <c r="U3323" i="1" s="1"/>
  <c r="T3323" i="1"/>
  <c r="X3323" i="1" s="1"/>
  <c r="S3324" i="1"/>
  <c r="U3324" i="1" s="1"/>
  <c r="T3324" i="1"/>
  <c r="S3325" i="1"/>
  <c r="U3325" i="1" s="1"/>
  <c r="T3325" i="1"/>
  <c r="X3325" i="1" s="1"/>
  <c r="S3326" i="1"/>
  <c r="U3326" i="1" s="1"/>
  <c r="T3326" i="1"/>
  <c r="X3326" i="1" s="1"/>
  <c r="S3327" i="1"/>
  <c r="U3327" i="1" s="1"/>
  <c r="T3327" i="1"/>
  <c r="X3327" i="1" s="1"/>
  <c r="S3328" i="1"/>
  <c r="U3328" i="1" s="1"/>
  <c r="T3328" i="1"/>
  <c r="S3329" i="1"/>
  <c r="U3329" i="1" s="1"/>
  <c r="T3329" i="1"/>
  <c r="X3329" i="1" s="1"/>
  <c r="S3330" i="1"/>
  <c r="U3330" i="1" s="1"/>
  <c r="T3330" i="1"/>
  <c r="X3330" i="1" s="1"/>
  <c r="S3331" i="1"/>
  <c r="U3331" i="1" s="1"/>
  <c r="T3331" i="1"/>
  <c r="X3331" i="1" s="1"/>
  <c r="S3332" i="1"/>
  <c r="U3332" i="1" s="1"/>
  <c r="T3332" i="1"/>
  <c r="S3333" i="1"/>
  <c r="U3333" i="1" s="1"/>
  <c r="T3333" i="1"/>
  <c r="X3333" i="1" s="1"/>
  <c r="S3334" i="1"/>
  <c r="U3334" i="1" s="1"/>
  <c r="T3334" i="1"/>
  <c r="X3334" i="1" s="1"/>
  <c r="S3335" i="1"/>
  <c r="U3335" i="1" s="1"/>
  <c r="T3335" i="1"/>
  <c r="X3335" i="1" s="1"/>
  <c r="S3336" i="1"/>
  <c r="U3336" i="1" s="1"/>
  <c r="T3336" i="1"/>
  <c r="S3337" i="1"/>
  <c r="U3337" i="1" s="1"/>
  <c r="T3337" i="1"/>
  <c r="X3337" i="1" s="1"/>
  <c r="S3338" i="1"/>
  <c r="U3338" i="1" s="1"/>
  <c r="T3338" i="1"/>
  <c r="X3338" i="1" s="1"/>
  <c r="S3339" i="1"/>
  <c r="U3339" i="1" s="1"/>
  <c r="T3339" i="1"/>
  <c r="X3339" i="1" s="1"/>
  <c r="S3340" i="1"/>
  <c r="U3340" i="1" s="1"/>
  <c r="T3340" i="1"/>
  <c r="S3341" i="1"/>
  <c r="U3341" i="1" s="1"/>
  <c r="T3341" i="1"/>
  <c r="X3341" i="1" s="1"/>
  <c r="S3342" i="1"/>
  <c r="U3342" i="1" s="1"/>
  <c r="T3342" i="1"/>
  <c r="X3342" i="1" s="1"/>
  <c r="S3343" i="1"/>
  <c r="U3343" i="1" s="1"/>
  <c r="T3343" i="1"/>
  <c r="X3343" i="1" s="1"/>
  <c r="S3344" i="1"/>
  <c r="U3344" i="1" s="1"/>
  <c r="T3344" i="1"/>
  <c r="S3345" i="1"/>
  <c r="U3345" i="1" s="1"/>
  <c r="T3345" i="1"/>
  <c r="X3345" i="1" s="1"/>
  <c r="S3346" i="1"/>
  <c r="U3346" i="1" s="1"/>
  <c r="T3346" i="1"/>
  <c r="X3346" i="1" s="1"/>
  <c r="S3347" i="1"/>
  <c r="U3347" i="1" s="1"/>
  <c r="T3347" i="1"/>
  <c r="X3347" i="1" s="1"/>
  <c r="S3348" i="1"/>
  <c r="U3348" i="1" s="1"/>
  <c r="T3348" i="1"/>
  <c r="S3349" i="1"/>
  <c r="U3349" i="1" s="1"/>
  <c r="T3349" i="1"/>
  <c r="X3349" i="1" s="1"/>
  <c r="S3350" i="1"/>
  <c r="U3350" i="1" s="1"/>
  <c r="T3350" i="1"/>
  <c r="X3350" i="1" s="1"/>
  <c r="S3351" i="1"/>
  <c r="U3351" i="1" s="1"/>
  <c r="T3351" i="1"/>
  <c r="X3351" i="1" s="1"/>
  <c r="S3352" i="1"/>
  <c r="U3352" i="1" s="1"/>
  <c r="T3352" i="1"/>
  <c r="S3353" i="1"/>
  <c r="U3353" i="1" s="1"/>
  <c r="T3353" i="1"/>
  <c r="X3353" i="1" s="1"/>
  <c r="S3354" i="1"/>
  <c r="U3354" i="1" s="1"/>
  <c r="T3354" i="1"/>
  <c r="X3354" i="1" s="1"/>
  <c r="S3355" i="1"/>
  <c r="U3355" i="1" s="1"/>
  <c r="T3355" i="1"/>
  <c r="X3355" i="1" s="1"/>
  <c r="S3356" i="1"/>
  <c r="U3356" i="1" s="1"/>
  <c r="T3356" i="1"/>
  <c r="S3357" i="1"/>
  <c r="U3357" i="1" s="1"/>
  <c r="T3357" i="1"/>
  <c r="X3357" i="1" s="1"/>
  <c r="S3358" i="1"/>
  <c r="U3358" i="1" s="1"/>
  <c r="T3358" i="1"/>
  <c r="X3358" i="1" s="1"/>
  <c r="S3359" i="1"/>
  <c r="U3359" i="1" s="1"/>
  <c r="T3359" i="1"/>
  <c r="X3359" i="1" s="1"/>
  <c r="S3360" i="1"/>
  <c r="U3360" i="1" s="1"/>
  <c r="T3360" i="1"/>
  <c r="S3361" i="1"/>
  <c r="U3361" i="1" s="1"/>
  <c r="T3361" i="1"/>
  <c r="X3361" i="1" s="1"/>
  <c r="S3362" i="1"/>
  <c r="U3362" i="1" s="1"/>
  <c r="T3362" i="1"/>
  <c r="X3362" i="1" s="1"/>
  <c r="S3363" i="1"/>
  <c r="U3363" i="1" s="1"/>
  <c r="T3363" i="1"/>
  <c r="X3363" i="1" s="1"/>
  <c r="S3364" i="1"/>
  <c r="U3364" i="1" s="1"/>
  <c r="T3364" i="1"/>
  <c r="S3365" i="1"/>
  <c r="U3365" i="1" s="1"/>
  <c r="T3365" i="1"/>
  <c r="X3365" i="1" s="1"/>
  <c r="S3366" i="1"/>
  <c r="U3366" i="1" s="1"/>
  <c r="T3366" i="1"/>
  <c r="X3366" i="1" s="1"/>
  <c r="S3367" i="1"/>
  <c r="U3367" i="1" s="1"/>
  <c r="T3367" i="1"/>
  <c r="X3367" i="1" s="1"/>
  <c r="S3368" i="1"/>
  <c r="U3368" i="1" s="1"/>
  <c r="T3368" i="1"/>
  <c r="S3369" i="1"/>
  <c r="U3369" i="1" s="1"/>
  <c r="T3369" i="1"/>
  <c r="X3369" i="1" s="1"/>
  <c r="S3370" i="1"/>
  <c r="U3370" i="1" s="1"/>
  <c r="T3370" i="1"/>
  <c r="X3370" i="1" s="1"/>
  <c r="S3371" i="1"/>
  <c r="U3371" i="1" s="1"/>
  <c r="T3371" i="1"/>
  <c r="X3371" i="1" s="1"/>
  <c r="S3372" i="1"/>
  <c r="U3372" i="1" s="1"/>
  <c r="T3372" i="1"/>
  <c r="S3373" i="1"/>
  <c r="U3373" i="1" s="1"/>
  <c r="T3373" i="1"/>
  <c r="X3373" i="1" s="1"/>
  <c r="S3374" i="1"/>
  <c r="U3374" i="1" s="1"/>
  <c r="T3374" i="1"/>
  <c r="X3374" i="1" s="1"/>
  <c r="S3375" i="1"/>
  <c r="U3375" i="1" s="1"/>
  <c r="T3375" i="1"/>
  <c r="X3375" i="1" s="1"/>
  <c r="S3376" i="1"/>
  <c r="U3376" i="1" s="1"/>
  <c r="T3376" i="1"/>
  <c r="S3377" i="1"/>
  <c r="U3377" i="1" s="1"/>
  <c r="T3377" i="1"/>
  <c r="X3377" i="1" s="1"/>
  <c r="S3378" i="1"/>
  <c r="U3378" i="1" s="1"/>
  <c r="T3378" i="1"/>
  <c r="X3378" i="1" s="1"/>
  <c r="S3379" i="1"/>
  <c r="U3379" i="1" s="1"/>
  <c r="T3379" i="1"/>
  <c r="X3379" i="1" s="1"/>
  <c r="S3380" i="1"/>
  <c r="U3380" i="1" s="1"/>
  <c r="T3380" i="1"/>
  <c r="S3381" i="1"/>
  <c r="U3381" i="1" s="1"/>
  <c r="T3381" i="1"/>
  <c r="X3381" i="1" s="1"/>
  <c r="S3382" i="1"/>
  <c r="U3382" i="1" s="1"/>
  <c r="T3382" i="1"/>
  <c r="X3382" i="1" s="1"/>
  <c r="S3383" i="1"/>
  <c r="U3383" i="1" s="1"/>
  <c r="T3383" i="1"/>
  <c r="X3383" i="1" s="1"/>
  <c r="S3384" i="1"/>
  <c r="U3384" i="1" s="1"/>
  <c r="T3384" i="1"/>
  <c r="S3385" i="1"/>
  <c r="U3385" i="1" s="1"/>
  <c r="T3385" i="1"/>
  <c r="X3385" i="1" s="1"/>
  <c r="S3386" i="1"/>
  <c r="U3386" i="1" s="1"/>
  <c r="T3386" i="1"/>
  <c r="X3386" i="1" s="1"/>
  <c r="S3387" i="1"/>
  <c r="U3387" i="1" s="1"/>
  <c r="T3387" i="1"/>
  <c r="X3387" i="1" s="1"/>
  <c r="S3388" i="1"/>
  <c r="U3388" i="1" s="1"/>
  <c r="T3388" i="1"/>
  <c r="S3389" i="1"/>
  <c r="U3389" i="1" s="1"/>
  <c r="T3389" i="1"/>
  <c r="X3389" i="1" s="1"/>
  <c r="S3390" i="1"/>
  <c r="U3390" i="1" s="1"/>
  <c r="T3390" i="1"/>
  <c r="X3390" i="1" s="1"/>
  <c r="S3391" i="1"/>
  <c r="U3391" i="1" s="1"/>
  <c r="T3391" i="1"/>
  <c r="X3391" i="1" s="1"/>
  <c r="S3392" i="1"/>
  <c r="U3392" i="1" s="1"/>
  <c r="T3392" i="1"/>
  <c r="S3393" i="1"/>
  <c r="U3393" i="1" s="1"/>
  <c r="T3393" i="1"/>
  <c r="X3393" i="1" s="1"/>
  <c r="S3394" i="1"/>
  <c r="U3394" i="1" s="1"/>
  <c r="T3394" i="1"/>
  <c r="X3394" i="1" s="1"/>
  <c r="S3395" i="1"/>
  <c r="U3395" i="1" s="1"/>
  <c r="T3395" i="1"/>
  <c r="X3395" i="1" s="1"/>
  <c r="S3396" i="1"/>
  <c r="U3396" i="1" s="1"/>
  <c r="T3396" i="1"/>
  <c r="S3397" i="1"/>
  <c r="U3397" i="1" s="1"/>
  <c r="T3397" i="1"/>
  <c r="X3397" i="1" s="1"/>
  <c r="S3398" i="1"/>
  <c r="U3398" i="1" s="1"/>
  <c r="T3398" i="1"/>
  <c r="X3398" i="1" s="1"/>
  <c r="S3399" i="1"/>
  <c r="U3399" i="1" s="1"/>
  <c r="T3399" i="1"/>
  <c r="X3399" i="1" s="1"/>
  <c r="S3400" i="1"/>
  <c r="U3400" i="1" s="1"/>
  <c r="T3400" i="1"/>
  <c r="S3401" i="1"/>
  <c r="U3401" i="1" s="1"/>
  <c r="T3401" i="1"/>
  <c r="X3401" i="1" s="1"/>
  <c r="S3402" i="1"/>
  <c r="U3402" i="1" s="1"/>
  <c r="T3402" i="1"/>
  <c r="X3402" i="1" s="1"/>
  <c r="S3403" i="1"/>
  <c r="U3403" i="1" s="1"/>
  <c r="T3403" i="1"/>
  <c r="X3403" i="1" s="1"/>
  <c r="S3404" i="1"/>
  <c r="U3404" i="1" s="1"/>
  <c r="T3404" i="1"/>
  <c r="S3405" i="1"/>
  <c r="U3405" i="1" s="1"/>
  <c r="T3405" i="1"/>
  <c r="X3405" i="1" s="1"/>
  <c r="S3406" i="1"/>
  <c r="U3406" i="1" s="1"/>
  <c r="T3406" i="1"/>
  <c r="X3406" i="1" s="1"/>
  <c r="S3407" i="1"/>
  <c r="U3407" i="1" s="1"/>
  <c r="T3407" i="1"/>
  <c r="X3407" i="1" s="1"/>
  <c r="S3408" i="1"/>
  <c r="U3408" i="1" s="1"/>
  <c r="T3408" i="1"/>
  <c r="S3409" i="1"/>
  <c r="U3409" i="1" s="1"/>
  <c r="T3409" i="1"/>
  <c r="X3409" i="1" s="1"/>
  <c r="S3410" i="1"/>
  <c r="U3410" i="1" s="1"/>
  <c r="T3410" i="1"/>
  <c r="X3410" i="1" s="1"/>
  <c r="S3411" i="1"/>
  <c r="U3411" i="1" s="1"/>
  <c r="T3411" i="1"/>
  <c r="X3411" i="1" s="1"/>
  <c r="S3412" i="1"/>
  <c r="U3412" i="1" s="1"/>
  <c r="T3412" i="1"/>
  <c r="S3413" i="1"/>
  <c r="U3413" i="1" s="1"/>
  <c r="T3413" i="1"/>
  <c r="X3413" i="1" s="1"/>
  <c r="S3414" i="1"/>
  <c r="U3414" i="1" s="1"/>
  <c r="T3414" i="1"/>
  <c r="X3414" i="1" s="1"/>
  <c r="S3415" i="1"/>
  <c r="U3415" i="1" s="1"/>
  <c r="T3415" i="1"/>
  <c r="X3415" i="1" s="1"/>
  <c r="S3416" i="1"/>
  <c r="U3416" i="1" s="1"/>
  <c r="T3416" i="1"/>
  <c r="S3417" i="1"/>
  <c r="U3417" i="1" s="1"/>
  <c r="T3417" i="1"/>
  <c r="X3417" i="1" s="1"/>
  <c r="S3418" i="1"/>
  <c r="U3418" i="1" s="1"/>
  <c r="T3418" i="1"/>
  <c r="X3418" i="1" s="1"/>
  <c r="S3419" i="1"/>
  <c r="U3419" i="1" s="1"/>
  <c r="T3419" i="1"/>
  <c r="X3419" i="1" s="1"/>
  <c r="S3420" i="1"/>
  <c r="U3420" i="1" s="1"/>
  <c r="T3420" i="1"/>
  <c r="S3421" i="1"/>
  <c r="U3421" i="1" s="1"/>
  <c r="T3421" i="1"/>
  <c r="X3421" i="1" s="1"/>
  <c r="S3422" i="1"/>
  <c r="U3422" i="1" s="1"/>
  <c r="T3422" i="1"/>
  <c r="X3422" i="1" s="1"/>
  <c r="S3423" i="1"/>
  <c r="U3423" i="1" s="1"/>
  <c r="T3423" i="1"/>
  <c r="X3423" i="1" s="1"/>
  <c r="S3424" i="1"/>
  <c r="U3424" i="1" s="1"/>
  <c r="T3424" i="1"/>
  <c r="S3425" i="1"/>
  <c r="U3425" i="1" s="1"/>
  <c r="T3425" i="1"/>
  <c r="X3425" i="1" s="1"/>
  <c r="S3426" i="1"/>
  <c r="U3426" i="1" s="1"/>
  <c r="T3426" i="1"/>
  <c r="X3426" i="1" s="1"/>
  <c r="S3427" i="1"/>
  <c r="U3427" i="1" s="1"/>
  <c r="T3427" i="1"/>
  <c r="X3427" i="1" s="1"/>
  <c r="S3428" i="1"/>
  <c r="U3428" i="1" s="1"/>
  <c r="T3428" i="1"/>
  <c r="S3429" i="1"/>
  <c r="U3429" i="1" s="1"/>
  <c r="T3429" i="1"/>
  <c r="X3429" i="1" s="1"/>
  <c r="S3430" i="1"/>
  <c r="U3430" i="1" s="1"/>
  <c r="T3430" i="1"/>
  <c r="X3430" i="1" s="1"/>
  <c r="S3431" i="1"/>
  <c r="U3431" i="1" s="1"/>
  <c r="T3431" i="1"/>
  <c r="X3431" i="1" s="1"/>
  <c r="S3432" i="1"/>
  <c r="U3432" i="1" s="1"/>
  <c r="T3432" i="1"/>
  <c r="S3433" i="1"/>
  <c r="U3433" i="1" s="1"/>
  <c r="T3433" i="1"/>
  <c r="X3433" i="1" s="1"/>
  <c r="S3434" i="1"/>
  <c r="U3434" i="1" s="1"/>
  <c r="T3434" i="1"/>
  <c r="X3434" i="1" s="1"/>
  <c r="S3435" i="1"/>
  <c r="U3435" i="1" s="1"/>
  <c r="T3435" i="1"/>
  <c r="X3435" i="1" s="1"/>
  <c r="S3436" i="1"/>
  <c r="U3436" i="1" s="1"/>
  <c r="T3436" i="1"/>
  <c r="S3437" i="1"/>
  <c r="U3437" i="1" s="1"/>
  <c r="T3437" i="1"/>
  <c r="X3437" i="1" s="1"/>
  <c r="S3438" i="1"/>
  <c r="U3438" i="1" s="1"/>
  <c r="T3438" i="1"/>
  <c r="X3438" i="1" s="1"/>
  <c r="S3439" i="1"/>
  <c r="U3439" i="1" s="1"/>
  <c r="T3439" i="1"/>
  <c r="X3439" i="1" s="1"/>
  <c r="S3440" i="1"/>
  <c r="U3440" i="1" s="1"/>
  <c r="T3440" i="1"/>
  <c r="S3441" i="1"/>
  <c r="U3441" i="1" s="1"/>
  <c r="T3441" i="1"/>
  <c r="X3441" i="1" s="1"/>
  <c r="S3442" i="1"/>
  <c r="U3442" i="1" s="1"/>
  <c r="T3442" i="1"/>
  <c r="X3442" i="1" s="1"/>
  <c r="S3443" i="1"/>
  <c r="U3443" i="1" s="1"/>
  <c r="T3443" i="1"/>
  <c r="X3443" i="1" s="1"/>
  <c r="S3444" i="1"/>
  <c r="U3444" i="1" s="1"/>
  <c r="T3444" i="1"/>
  <c r="S3445" i="1"/>
  <c r="U3445" i="1" s="1"/>
  <c r="T3445" i="1"/>
  <c r="X3445" i="1" s="1"/>
  <c r="S3446" i="1"/>
  <c r="U3446" i="1" s="1"/>
  <c r="T3446" i="1"/>
  <c r="X3446" i="1" s="1"/>
  <c r="S3447" i="1"/>
  <c r="U3447" i="1" s="1"/>
  <c r="T3447" i="1"/>
  <c r="X3447" i="1" s="1"/>
  <c r="S3448" i="1"/>
  <c r="U3448" i="1" s="1"/>
  <c r="T3448" i="1"/>
  <c r="S3449" i="1"/>
  <c r="U3449" i="1" s="1"/>
  <c r="T3449" i="1"/>
  <c r="X3449" i="1" s="1"/>
  <c r="S3450" i="1"/>
  <c r="U3450" i="1" s="1"/>
  <c r="T3450" i="1"/>
  <c r="X3450" i="1" s="1"/>
  <c r="S3451" i="1"/>
  <c r="U3451" i="1" s="1"/>
  <c r="T3451" i="1"/>
  <c r="X3451" i="1" s="1"/>
  <c r="S3452" i="1"/>
  <c r="U3452" i="1" s="1"/>
  <c r="T3452" i="1"/>
  <c r="S3453" i="1"/>
  <c r="U3453" i="1" s="1"/>
  <c r="T3453" i="1"/>
  <c r="X3453" i="1" s="1"/>
  <c r="S3454" i="1"/>
  <c r="U3454" i="1" s="1"/>
  <c r="T3454" i="1"/>
  <c r="X3454" i="1" s="1"/>
  <c r="S3455" i="1"/>
  <c r="U3455" i="1" s="1"/>
  <c r="T3455" i="1"/>
  <c r="X3455" i="1" s="1"/>
  <c r="S3456" i="1"/>
  <c r="U3456" i="1" s="1"/>
  <c r="T3456" i="1"/>
  <c r="S3457" i="1"/>
  <c r="U3457" i="1" s="1"/>
  <c r="T3457" i="1"/>
  <c r="X3457" i="1" s="1"/>
  <c r="S3458" i="1"/>
  <c r="U3458" i="1" s="1"/>
  <c r="T3458" i="1"/>
  <c r="X3458" i="1" s="1"/>
  <c r="S3459" i="1"/>
  <c r="U3459" i="1" s="1"/>
  <c r="T3459" i="1"/>
  <c r="X3459" i="1" s="1"/>
  <c r="S3460" i="1"/>
  <c r="U3460" i="1" s="1"/>
  <c r="T3460" i="1"/>
  <c r="S3461" i="1"/>
  <c r="U3461" i="1" s="1"/>
  <c r="T3461" i="1"/>
  <c r="X3461" i="1" s="1"/>
  <c r="S3462" i="1"/>
  <c r="U3462" i="1" s="1"/>
  <c r="T3462" i="1"/>
  <c r="X3462" i="1" s="1"/>
  <c r="S3463" i="1"/>
  <c r="U3463" i="1" s="1"/>
  <c r="T3463" i="1"/>
  <c r="X3463" i="1" s="1"/>
  <c r="S3464" i="1"/>
  <c r="U3464" i="1" s="1"/>
  <c r="T3464" i="1"/>
  <c r="S3465" i="1"/>
  <c r="U3465" i="1" s="1"/>
  <c r="T3465" i="1"/>
  <c r="X3465" i="1" s="1"/>
  <c r="S3466" i="1"/>
  <c r="U3466" i="1" s="1"/>
  <c r="T3466" i="1"/>
  <c r="X3466" i="1" s="1"/>
  <c r="S3467" i="1"/>
  <c r="U3467" i="1" s="1"/>
  <c r="T3467" i="1"/>
  <c r="X3467" i="1" s="1"/>
  <c r="S3468" i="1"/>
  <c r="U3468" i="1" s="1"/>
  <c r="T3468" i="1"/>
  <c r="S3469" i="1"/>
  <c r="U3469" i="1" s="1"/>
  <c r="T3469" i="1"/>
  <c r="X3469" i="1" s="1"/>
  <c r="S3470" i="1"/>
  <c r="U3470" i="1" s="1"/>
  <c r="T3470" i="1"/>
  <c r="X3470" i="1" s="1"/>
  <c r="S3471" i="1"/>
  <c r="U3471" i="1" s="1"/>
  <c r="T3471" i="1"/>
  <c r="X3471" i="1" s="1"/>
  <c r="S3472" i="1"/>
  <c r="U3472" i="1" s="1"/>
  <c r="T3472" i="1"/>
  <c r="S3473" i="1"/>
  <c r="U3473" i="1" s="1"/>
  <c r="T3473" i="1"/>
  <c r="X3473" i="1" s="1"/>
  <c r="S3474" i="1"/>
  <c r="U3474" i="1" s="1"/>
  <c r="T3474" i="1"/>
  <c r="X3474" i="1" s="1"/>
  <c r="S3475" i="1"/>
  <c r="U3475" i="1" s="1"/>
  <c r="T3475" i="1"/>
  <c r="X3475" i="1" s="1"/>
  <c r="S3476" i="1"/>
  <c r="U3476" i="1" s="1"/>
  <c r="T3476" i="1"/>
  <c r="S3477" i="1"/>
  <c r="U3477" i="1" s="1"/>
  <c r="T3477" i="1"/>
  <c r="X3477" i="1" s="1"/>
  <c r="S3478" i="1"/>
  <c r="U3478" i="1" s="1"/>
  <c r="T3478" i="1"/>
  <c r="X3478" i="1" s="1"/>
  <c r="S3479" i="1"/>
  <c r="U3479" i="1" s="1"/>
  <c r="T3479" i="1"/>
  <c r="X3479" i="1" s="1"/>
  <c r="S3480" i="1"/>
  <c r="U3480" i="1" s="1"/>
  <c r="T3480" i="1"/>
  <c r="S3481" i="1"/>
  <c r="U3481" i="1" s="1"/>
  <c r="T3481" i="1"/>
  <c r="X3481" i="1" s="1"/>
  <c r="S3482" i="1"/>
  <c r="U3482" i="1" s="1"/>
  <c r="T3482" i="1"/>
  <c r="X3482" i="1" s="1"/>
  <c r="S3483" i="1"/>
  <c r="U3483" i="1" s="1"/>
  <c r="T3483" i="1"/>
  <c r="X3483" i="1" s="1"/>
  <c r="S3484" i="1"/>
  <c r="U3484" i="1" s="1"/>
  <c r="T3484" i="1"/>
  <c r="S3485" i="1"/>
  <c r="U3485" i="1" s="1"/>
  <c r="T3485" i="1"/>
  <c r="X3485" i="1" s="1"/>
  <c r="S3486" i="1"/>
  <c r="U3486" i="1" s="1"/>
  <c r="T3486" i="1"/>
  <c r="X3486" i="1" s="1"/>
  <c r="S3487" i="1"/>
  <c r="U3487" i="1" s="1"/>
  <c r="T3487" i="1"/>
  <c r="X3487" i="1" s="1"/>
  <c r="S3488" i="1"/>
  <c r="U3488" i="1" s="1"/>
  <c r="T3488" i="1"/>
  <c r="S3489" i="1"/>
  <c r="U3489" i="1" s="1"/>
  <c r="T3489" i="1"/>
  <c r="X3489" i="1" s="1"/>
  <c r="S3490" i="1"/>
  <c r="U3490" i="1" s="1"/>
  <c r="T3490" i="1"/>
  <c r="X3490" i="1" s="1"/>
  <c r="S3491" i="1"/>
  <c r="U3491" i="1" s="1"/>
  <c r="T3491" i="1"/>
  <c r="X3491" i="1" s="1"/>
  <c r="S3492" i="1"/>
  <c r="U3492" i="1" s="1"/>
  <c r="T3492" i="1"/>
  <c r="S3493" i="1"/>
  <c r="U3493" i="1" s="1"/>
  <c r="T3493" i="1"/>
  <c r="X3493" i="1" s="1"/>
  <c r="S3494" i="1"/>
  <c r="U3494" i="1" s="1"/>
  <c r="T3494" i="1"/>
  <c r="X3494" i="1" s="1"/>
  <c r="S3495" i="1"/>
  <c r="U3495" i="1" s="1"/>
  <c r="T3495" i="1"/>
  <c r="X3495" i="1" s="1"/>
  <c r="S3496" i="1"/>
  <c r="U3496" i="1" s="1"/>
  <c r="T3496" i="1"/>
  <c r="S3497" i="1"/>
  <c r="U3497" i="1" s="1"/>
  <c r="T3497" i="1"/>
  <c r="X3497" i="1" s="1"/>
  <c r="S3498" i="1"/>
  <c r="U3498" i="1" s="1"/>
  <c r="T3498" i="1"/>
  <c r="X3498" i="1" s="1"/>
  <c r="S3499" i="1"/>
  <c r="U3499" i="1" s="1"/>
  <c r="T3499" i="1"/>
  <c r="X3499" i="1" s="1"/>
  <c r="S3500" i="1"/>
  <c r="U3500" i="1" s="1"/>
  <c r="T3500" i="1"/>
  <c r="S3501" i="1"/>
  <c r="U3501" i="1" s="1"/>
  <c r="T3501" i="1"/>
  <c r="X3501" i="1" s="1"/>
  <c r="S3502" i="1"/>
  <c r="U3502" i="1" s="1"/>
  <c r="T3502" i="1"/>
  <c r="X3502" i="1" s="1"/>
  <c r="S3503" i="1"/>
  <c r="U3503" i="1" s="1"/>
  <c r="T3503" i="1"/>
  <c r="X3503" i="1" s="1"/>
  <c r="S3504" i="1"/>
  <c r="U3504" i="1" s="1"/>
  <c r="T3504" i="1"/>
  <c r="S3505" i="1"/>
  <c r="U3505" i="1" s="1"/>
  <c r="T3505" i="1"/>
  <c r="X3505" i="1" s="1"/>
  <c r="S3506" i="1"/>
  <c r="U3506" i="1" s="1"/>
  <c r="T3506" i="1"/>
  <c r="X3506" i="1" s="1"/>
  <c r="S3507" i="1"/>
  <c r="U3507" i="1" s="1"/>
  <c r="T3507" i="1"/>
  <c r="X3507" i="1" s="1"/>
  <c r="S3508" i="1"/>
  <c r="U3508" i="1" s="1"/>
  <c r="T3508" i="1"/>
  <c r="S3509" i="1"/>
  <c r="U3509" i="1" s="1"/>
  <c r="T3509" i="1"/>
  <c r="X3509" i="1" s="1"/>
  <c r="S3510" i="1"/>
  <c r="U3510" i="1" s="1"/>
  <c r="T3510" i="1"/>
  <c r="X3510" i="1" s="1"/>
  <c r="S3511" i="1"/>
  <c r="U3511" i="1" s="1"/>
  <c r="T3511" i="1"/>
  <c r="X3511" i="1" s="1"/>
  <c r="S3512" i="1"/>
  <c r="U3512" i="1" s="1"/>
  <c r="T3512" i="1"/>
  <c r="S3513" i="1"/>
  <c r="U3513" i="1" s="1"/>
  <c r="T3513" i="1"/>
  <c r="X3513" i="1" s="1"/>
  <c r="S3514" i="1"/>
  <c r="U3514" i="1" s="1"/>
  <c r="T3514" i="1"/>
  <c r="X3514" i="1" s="1"/>
  <c r="S3515" i="1"/>
  <c r="U3515" i="1" s="1"/>
  <c r="T3515" i="1"/>
  <c r="X3515" i="1" s="1"/>
  <c r="S3516" i="1"/>
  <c r="U3516" i="1" s="1"/>
  <c r="T3516" i="1"/>
  <c r="S3517" i="1"/>
  <c r="U3517" i="1" s="1"/>
  <c r="T3517" i="1"/>
  <c r="X3517" i="1" s="1"/>
  <c r="S3518" i="1"/>
  <c r="U3518" i="1" s="1"/>
  <c r="T3518" i="1"/>
  <c r="X3518" i="1" s="1"/>
  <c r="S3519" i="1"/>
  <c r="U3519" i="1" s="1"/>
  <c r="T3519" i="1"/>
  <c r="X3519" i="1" s="1"/>
  <c r="S3520" i="1"/>
  <c r="U3520" i="1" s="1"/>
  <c r="T3520" i="1"/>
  <c r="S3521" i="1"/>
  <c r="U3521" i="1" s="1"/>
  <c r="T3521" i="1"/>
  <c r="X3521" i="1" s="1"/>
  <c r="S3522" i="1"/>
  <c r="U3522" i="1" s="1"/>
  <c r="T3522" i="1"/>
  <c r="X3522" i="1" s="1"/>
  <c r="S3523" i="1"/>
  <c r="U3523" i="1" s="1"/>
  <c r="T3523" i="1"/>
  <c r="X3523" i="1" s="1"/>
  <c r="S3524" i="1"/>
  <c r="U3524" i="1" s="1"/>
  <c r="T3524" i="1"/>
  <c r="S3525" i="1"/>
  <c r="U3525" i="1" s="1"/>
  <c r="T3525" i="1"/>
  <c r="X3525" i="1" s="1"/>
  <c r="S3526" i="1"/>
  <c r="U3526" i="1" s="1"/>
  <c r="T3526" i="1"/>
  <c r="X3526" i="1" s="1"/>
  <c r="S3527" i="1"/>
  <c r="U3527" i="1" s="1"/>
  <c r="T3527" i="1"/>
  <c r="X3527" i="1" s="1"/>
  <c r="S3528" i="1"/>
  <c r="U3528" i="1" s="1"/>
  <c r="T3528" i="1"/>
  <c r="S3529" i="1"/>
  <c r="U3529" i="1" s="1"/>
  <c r="T3529" i="1"/>
  <c r="X3529" i="1" s="1"/>
  <c r="S3530" i="1"/>
  <c r="U3530" i="1" s="1"/>
  <c r="T3530" i="1"/>
  <c r="X3530" i="1" s="1"/>
  <c r="S3531" i="1"/>
  <c r="U3531" i="1" s="1"/>
  <c r="T3531" i="1"/>
  <c r="X3531" i="1" s="1"/>
  <c r="S3532" i="1"/>
  <c r="U3532" i="1" s="1"/>
  <c r="T3532" i="1"/>
  <c r="S3533" i="1"/>
  <c r="U3533" i="1" s="1"/>
  <c r="T3533" i="1"/>
  <c r="X3533" i="1" s="1"/>
  <c r="S3534" i="1"/>
  <c r="U3534" i="1" s="1"/>
  <c r="T3534" i="1"/>
  <c r="X3534" i="1" s="1"/>
  <c r="S3535" i="1"/>
  <c r="U3535" i="1" s="1"/>
  <c r="T3535" i="1"/>
  <c r="X3535" i="1" s="1"/>
  <c r="S3536" i="1"/>
  <c r="U3536" i="1" s="1"/>
  <c r="T3536" i="1"/>
  <c r="S3537" i="1"/>
  <c r="U3537" i="1" s="1"/>
  <c r="T3537" i="1"/>
  <c r="X3537" i="1" s="1"/>
  <c r="S3538" i="1"/>
  <c r="U3538" i="1" s="1"/>
  <c r="T3538" i="1"/>
  <c r="X3538" i="1" s="1"/>
  <c r="S3539" i="1"/>
  <c r="U3539" i="1" s="1"/>
  <c r="T3539" i="1"/>
  <c r="X3539" i="1" s="1"/>
  <c r="S3540" i="1"/>
  <c r="U3540" i="1" s="1"/>
  <c r="T3540" i="1"/>
  <c r="S3541" i="1"/>
  <c r="U3541" i="1" s="1"/>
  <c r="T3541" i="1"/>
  <c r="X3541" i="1" s="1"/>
  <c r="S3542" i="1"/>
  <c r="U3542" i="1" s="1"/>
  <c r="T3542" i="1"/>
  <c r="X3542" i="1" s="1"/>
  <c r="S3543" i="1"/>
  <c r="U3543" i="1" s="1"/>
  <c r="T3543" i="1"/>
  <c r="X3543" i="1" s="1"/>
  <c r="S3544" i="1"/>
  <c r="U3544" i="1" s="1"/>
  <c r="T3544" i="1"/>
  <c r="S3545" i="1"/>
  <c r="U3545" i="1" s="1"/>
  <c r="T3545" i="1"/>
  <c r="X3545" i="1" s="1"/>
  <c r="S3546" i="1"/>
  <c r="U3546" i="1" s="1"/>
  <c r="T3546" i="1"/>
  <c r="X3546" i="1" s="1"/>
  <c r="S3547" i="1"/>
  <c r="U3547" i="1" s="1"/>
  <c r="T3547" i="1"/>
  <c r="X3547" i="1" s="1"/>
  <c r="S3548" i="1"/>
  <c r="U3548" i="1" s="1"/>
  <c r="T3548" i="1"/>
  <c r="S3549" i="1"/>
  <c r="U3549" i="1" s="1"/>
  <c r="T3549" i="1"/>
  <c r="X3549" i="1" s="1"/>
  <c r="S3550" i="1"/>
  <c r="U3550" i="1" s="1"/>
  <c r="T3550" i="1"/>
  <c r="X3550" i="1" s="1"/>
  <c r="S3551" i="1"/>
  <c r="U3551" i="1" s="1"/>
  <c r="T3551" i="1"/>
  <c r="X3551" i="1" s="1"/>
  <c r="S3552" i="1"/>
  <c r="U3552" i="1" s="1"/>
  <c r="T3552" i="1"/>
  <c r="S3553" i="1"/>
  <c r="U3553" i="1" s="1"/>
  <c r="T3553" i="1"/>
  <c r="X3553" i="1" s="1"/>
  <c r="S3554" i="1"/>
  <c r="U3554" i="1" s="1"/>
  <c r="T3554" i="1"/>
  <c r="X3554" i="1" s="1"/>
  <c r="S3555" i="1"/>
  <c r="U3555" i="1" s="1"/>
  <c r="T3555" i="1"/>
  <c r="X3555" i="1" s="1"/>
  <c r="S3556" i="1"/>
  <c r="U3556" i="1" s="1"/>
  <c r="T3556" i="1"/>
  <c r="S3557" i="1"/>
  <c r="U3557" i="1" s="1"/>
  <c r="T3557" i="1"/>
  <c r="X3557" i="1" s="1"/>
  <c r="S3558" i="1"/>
  <c r="U3558" i="1" s="1"/>
  <c r="T3558" i="1"/>
  <c r="X3558" i="1" s="1"/>
  <c r="S3559" i="1"/>
  <c r="U3559" i="1" s="1"/>
  <c r="T3559" i="1"/>
  <c r="X3559" i="1" s="1"/>
  <c r="S3560" i="1"/>
  <c r="U3560" i="1" s="1"/>
  <c r="T3560" i="1"/>
  <c r="S3561" i="1"/>
  <c r="U3561" i="1" s="1"/>
  <c r="T3561" i="1"/>
  <c r="X3561" i="1" s="1"/>
  <c r="S3562" i="1"/>
  <c r="U3562" i="1" s="1"/>
  <c r="T3562" i="1"/>
  <c r="X3562" i="1" s="1"/>
  <c r="S3563" i="1"/>
  <c r="U3563" i="1" s="1"/>
  <c r="T3563" i="1"/>
  <c r="X3563" i="1" s="1"/>
  <c r="S3564" i="1"/>
  <c r="U3564" i="1" s="1"/>
  <c r="T3564" i="1"/>
  <c r="S3565" i="1"/>
  <c r="U3565" i="1" s="1"/>
  <c r="T3565" i="1"/>
  <c r="X3565" i="1" s="1"/>
  <c r="S3566" i="1"/>
  <c r="U3566" i="1" s="1"/>
  <c r="T3566" i="1"/>
  <c r="X3566" i="1" s="1"/>
  <c r="S3567" i="1"/>
  <c r="U3567" i="1" s="1"/>
  <c r="T3567" i="1"/>
  <c r="X3567" i="1" s="1"/>
  <c r="S3568" i="1"/>
  <c r="U3568" i="1" s="1"/>
  <c r="T3568" i="1"/>
  <c r="S3569" i="1"/>
  <c r="U3569" i="1" s="1"/>
  <c r="T3569" i="1"/>
  <c r="X3569" i="1" s="1"/>
  <c r="S3570" i="1"/>
  <c r="U3570" i="1" s="1"/>
  <c r="T3570" i="1"/>
  <c r="X3570" i="1" s="1"/>
  <c r="S3571" i="1"/>
  <c r="U3571" i="1" s="1"/>
  <c r="T3571" i="1"/>
  <c r="X3571" i="1" s="1"/>
  <c r="S3572" i="1"/>
  <c r="U3572" i="1" s="1"/>
  <c r="T3572" i="1"/>
  <c r="S3573" i="1"/>
  <c r="U3573" i="1" s="1"/>
  <c r="T3573" i="1"/>
  <c r="X3573" i="1" s="1"/>
  <c r="S3574" i="1"/>
  <c r="U3574" i="1" s="1"/>
  <c r="T3574" i="1"/>
  <c r="X3574" i="1" s="1"/>
  <c r="S3575" i="1"/>
  <c r="U3575" i="1" s="1"/>
  <c r="T3575" i="1"/>
  <c r="X3575" i="1" s="1"/>
  <c r="S3576" i="1"/>
  <c r="U3576" i="1" s="1"/>
  <c r="T3576" i="1"/>
  <c r="S3577" i="1"/>
  <c r="U3577" i="1" s="1"/>
  <c r="T3577" i="1"/>
  <c r="X3577" i="1" s="1"/>
  <c r="S3578" i="1"/>
  <c r="U3578" i="1" s="1"/>
  <c r="T3578" i="1"/>
  <c r="X3578" i="1" s="1"/>
  <c r="S3579" i="1"/>
  <c r="U3579" i="1" s="1"/>
  <c r="T3579" i="1"/>
  <c r="X3579" i="1" s="1"/>
  <c r="S3580" i="1"/>
  <c r="U3580" i="1" s="1"/>
  <c r="T3580" i="1"/>
  <c r="S3581" i="1"/>
  <c r="U3581" i="1" s="1"/>
  <c r="T3581" i="1"/>
  <c r="X3581" i="1" s="1"/>
  <c r="S3582" i="1"/>
  <c r="U3582" i="1" s="1"/>
  <c r="T3582" i="1"/>
  <c r="X3582" i="1" s="1"/>
  <c r="S3583" i="1"/>
  <c r="U3583" i="1" s="1"/>
  <c r="T3583" i="1"/>
  <c r="X3583" i="1" s="1"/>
  <c r="S3584" i="1"/>
  <c r="U3584" i="1" s="1"/>
  <c r="T3584" i="1"/>
  <c r="S3585" i="1"/>
  <c r="U3585" i="1" s="1"/>
  <c r="T3585" i="1"/>
  <c r="X3585" i="1" s="1"/>
  <c r="S3586" i="1"/>
  <c r="U3586" i="1" s="1"/>
  <c r="T3586" i="1"/>
  <c r="X3586" i="1" s="1"/>
  <c r="S3587" i="1"/>
  <c r="U3587" i="1" s="1"/>
  <c r="T3587" i="1"/>
  <c r="X3587" i="1" s="1"/>
  <c r="S3588" i="1"/>
  <c r="U3588" i="1" s="1"/>
  <c r="T3588" i="1"/>
  <c r="S3589" i="1"/>
  <c r="U3589" i="1" s="1"/>
  <c r="T3589" i="1"/>
  <c r="X3589" i="1" s="1"/>
  <c r="S3590" i="1"/>
  <c r="U3590" i="1" s="1"/>
  <c r="T3590" i="1"/>
  <c r="X3590" i="1" s="1"/>
  <c r="S3591" i="1"/>
  <c r="U3591" i="1" s="1"/>
  <c r="T3591" i="1"/>
  <c r="X3591" i="1" s="1"/>
  <c r="S3592" i="1"/>
  <c r="U3592" i="1" s="1"/>
  <c r="T3592" i="1"/>
  <c r="S3593" i="1"/>
  <c r="U3593" i="1" s="1"/>
  <c r="T3593" i="1"/>
  <c r="X3593" i="1" s="1"/>
  <c r="S3594" i="1"/>
  <c r="U3594" i="1" s="1"/>
  <c r="T3594" i="1"/>
  <c r="X3594" i="1" s="1"/>
  <c r="S3595" i="1"/>
  <c r="U3595" i="1" s="1"/>
  <c r="T3595" i="1"/>
  <c r="X3595" i="1" s="1"/>
  <c r="S3596" i="1"/>
  <c r="U3596" i="1" s="1"/>
  <c r="T3596" i="1"/>
  <c r="S3597" i="1"/>
  <c r="U3597" i="1" s="1"/>
  <c r="T3597" i="1"/>
  <c r="X3597" i="1" s="1"/>
  <c r="S3598" i="1"/>
  <c r="U3598" i="1" s="1"/>
  <c r="T3598" i="1"/>
  <c r="X3598" i="1" s="1"/>
  <c r="S3599" i="1"/>
  <c r="U3599" i="1" s="1"/>
  <c r="T3599" i="1"/>
  <c r="X3599" i="1" s="1"/>
  <c r="S3600" i="1"/>
  <c r="U3600" i="1" s="1"/>
  <c r="T3600" i="1"/>
  <c r="S3601" i="1"/>
  <c r="U3601" i="1" s="1"/>
  <c r="T3601" i="1"/>
  <c r="X3601" i="1" s="1"/>
  <c r="S3602" i="1"/>
  <c r="U3602" i="1" s="1"/>
  <c r="T3602" i="1"/>
  <c r="X3602" i="1" s="1"/>
  <c r="S3603" i="1"/>
  <c r="U3603" i="1" s="1"/>
  <c r="T3603" i="1"/>
  <c r="X3603" i="1" s="1"/>
  <c r="S3604" i="1"/>
  <c r="U3604" i="1" s="1"/>
  <c r="T3604" i="1"/>
  <c r="S3605" i="1"/>
  <c r="U3605" i="1" s="1"/>
  <c r="T3605" i="1"/>
  <c r="X3605" i="1" s="1"/>
  <c r="S3606" i="1"/>
  <c r="U3606" i="1" s="1"/>
  <c r="T3606" i="1"/>
  <c r="X3606" i="1" s="1"/>
  <c r="S3607" i="1"/>
  <c r="U3607" i="1" s="1"/>
  <c r="T3607" i="1"/>
  <c r="X3607" i="1" s="1"/>
  <c r="S3608" i="1"/>
  <c r="U3608" i="1" s="1"/>
  <c r="T3608" i="1"/>
  <c r="S3609" i="1"/>
  <c r="U3609" i="1" s="1"/>
  <c r="T3609" i="1"/>
  <c r="X3609" i="1" s="1"/>
  <c r="S3610" i="1"/>
  <c r="U3610" i="1" s="1"/>
  <c r="T3610" i="1"/>
  <c r="X3610" i="1" s="1"/>
  <c r="S3611" i="1"/>
  <c r="U3611" i="1" s="1"/>
  <c r="T3611" i="1"/>
  <c r="X3611" i="1" s="1"/>
  <c r="S3612" i="1"/>
  <c r="U3612" i="1" s="1"/>
  <c r="T3612" i="1"/>
  <c r="S3613" i="1"/>
  <c r="U3613" i="1" s="1"/>
  <c r="T3613" i="1"/>
  <c r="X3613" i="1" s="1"/>
  <c r="S3614" i="1"/>
  <c r="U3614" i="1" s="1"/>
  <c r="T3614" i="1"/>
  <c r="X3614" i="1" s="1"/>
  <c r="S3615" i="1"/>
  <c r="U3615" i="1" s="1"/>
  <c r="T3615" i="1"/>
  <c r="X3615" i="1" s="1"/>
  <c r="S3616" i="1"/>
  <c r="U3616" i="1" s="1"/>
  <c r="T3616" i="1"/>
  <c r="S3617" i="1"/>
  <c r="U3617" i="1" s="1"/>
  <c r="T3617" i="1"/>
  <c r="X3617" i="1" s="1"/>
  <c r="S3618" i="1"/>
  <c r="U3618" i="1" s="1"/>
  <c r="T3618" i="1"/>
  <c r="X3618" i="1" s="1"/>
  <c r="S3619" i="1"/>
  <c r="U3619" i="1" s="1"/>
  <c r="T3619" i="1"/>
  <c r="X3619" i="1" s="1"/>
  <c r="S3620" i="1"/>
  <c r="U3620" i="1" s="1"/>
  <c r="T3620" i="1"/>
  <c r="S3621" i="1"/>
  <c r="U3621" i="1" s="1"/>
  <c r="T3621" i="1"/>
  <c r="X3621" i="1" s="1"/>
  <c r="S3622" i="1"/>
  <c r="U3622" i="1" s="1"/>
  <c r="T3622" i="1"/>
  <c r="X3622" i="1" s="1"/>
  <c r="S3623" i="1"/>
  <c r="U3623" i="1" s="1"/>
  <c r="T3623" i="1"/>
  <c r="X3623" i="1" s="1"/>
  <c r="S3624" i="1"/>
  <c r="U3624" i="1" s="1"/>
  <c r="T3624" i="1"/>
  <c r="S3625" i="1"/>
  <c r="U3625" i="1" s="1"/>
  <c r="T3625" i="1"/>
  <c r="X3625" i="1" s="1"/>
  <c r="S3626" i="1"/>
  <c r="U3626" i="1" s="1"/>
  <c r="T3626" i="1"/>
  <c r="X3626" i="1" s="1"/>
  <c r="S3627" i="1"/>
  <c r="U3627" i="1" s="1"/>
  <c r="T3627" i="1"/>
  <c r="X3627" i="1" s="1"/>
  <c r="S3628" i="1"/>
  <c r="U3628" i="1" s="1"/>
  <c r="T3628" i="1"/>
  <c r="S3629" i="1"/>
  <c r="U3629" i="1" s="1"/>
  <c r="T3629" i="1"/>
  <c r="X3629" i="1" s="1"/>
  <c r="S3630" i="1"/>
  <c r="U3630" i="1" s="1"/>
  <c r="T3630" i="1"/>
  <c r="X3630" i="1" s="1"/>
  <c r="S3631" i="1"/>
  <c r="U3631" i="1" s="1"/>
  <c r="T3631" i="1"/>
  <c r="X3631" i="1" s="1"/>
  <c r="S3632" i="1"/>
  <c r="U3632" i="1" s="1"/>
  <c r="T3632" i="1"/>
  <c r="S3633" i="1"/>
  <c r="U3633" i="1" s="1"/>
  <c r="T3633" i="1"/>
  <c r="X3633" i="1" s="1"/>
  <c r="S3634" i="1"/>
  <c r="U3634" i="1" s="1"/>
  <c r="T3634" i="1"/>
  <c r="X3634" i="1" s="1"/>
  <c r="S3635" i="1"/>
  <c r="U3635" i="1" s="1"/>
  <c r="T3635" i="1"/>
  <c r="X3635" i="1" s="1"/>
  <c r="S3636" i="1"/>
  <c r="U3636" i="1" s="1"/>
  <c r="T3636" i="1"/>
  <c r="S3637" i="1"/>
  <c r="U3637" i="1" s="1"/>
  <c r="T3637" i="1"/>
  <c r="X3637" i="1" s="1"/>
  <c r="S3638" i="1"/>
  <c r="U3638" i="1" s="1"/>
  <c r="T3638" i="1"/>
  <c r="X3638" i="1" s="1"/>
  <c r="S3639" i="1"/>
  <c r="U3639" i="1" s="1"/>
  <c r="T3639" i="1"/>
  <c r="X3639" i="1" s="1"/>
  <c r="S3640" i="1"/>
  <c r="U3640" i="1" s="1"/>
  <c r="T3640" i="1"/>
  <c r="S3641" i="1"/>
  <c r="U3641" i="1" s="1"/>
  <c r="T3641" i="1"/>
  <c r="X3641" i="1" s="1"/>
  <c r="S3642" i="1"/>
  <c r="U3642" i="1" s="1"/>
  <c r="T3642" i="1"/>
  <c r="X3642" i="1" s="1"/>
  <c r="S3643" i="1"/>
  <c r="U3643" i="1" s="1"/>
  <c r="T3643" i="1"/>
  <c r="X3643" i="1" s="1"/>
  <c r="S3644" i="1"/>
  <c r="U3644" i="1" s="1"/>
  <c r="T3644" i="1"/>
  <c r="S3645" i="1"/>
  <c r="U3645" i="1" s="1"/>
  <c r="T3645" i="1"/>
  <c r="X3645" i="1" s="1"/>
  <c r="S3646" i="1"/>
  <c r="U3646" i="1" s="1"/>
  <c r="T3646" i="1"/>
  <c r="X3646" i="1" s="1"/>
  <c r="S3647" i="1"/>
  <c r="U3647" i="1" s="1"/>
  <c r="T3647" i="1"/>
  <c r="X3647" i="1" s="1"/>
  <c r="S3648" i="1"/>
  <c r="U3648" i="1" s="1"/>
  <c r="T3648" i="1"/>
  <c r="S3649" i="1"/>
  <c r="U3649" i="1" s="1"/>
  <c r="T3649" i="1"/>
  <c r="X3649" i="1" s="1"/>
  <c r="S3650" i="1"/>
  <c r="U3650" i="1" s="1"/>
  <c r="T3650" i="1"/>
  <c r="X3650" i="1" s="1"/>
  <c r="S3651" i="1"/>
  <c r="U3651" i="1" s="1"/>
  <c r="T3651" i="1"/>
  <c r="X3651" i="1" s="1"/>
  <c r="S3652" i="1"/>
  <c r="U3652" i="1" s="1"/>
  <c r="T3652" i="1"/>
  <c r="S3653" i="1"/>
  <c r="U3653" i="1" s="1"/>
  <c r="T3653" i="1"/>
  <c r="X3653" i="1" s="1"/>
  <c r="S3654" i="1"/>
  <c r="U3654" i="1" s="1"/>
  <c r="T3654" i="1"/>
  <c r="X3654" i="1" s="1"/>
  <c r="S3655" i="1"/>
  <c r="U3655" i="1" s="1"/>
  <c r="T3655" i="1"/>
  <c r="X3655" i="1" s="1"/>
  <c r="S3656" i="1"/>
  <c r="U3656" i="1" s="1"/>
  <c r="T3656" i="1"/>
  <c r="S3657" i="1"/>
  <c r="U3657" i="1" s="1"/>
  <c r="T3657" i="1"/>
  <c r="X3657" i="1" s="1"/>
  <c r="S3658" i="1"/>
  <c r="U3658" i="1" s="1"/>
  <c r="T3658" i="1"/>
  <c r="X3658" i="1" s="1"/>
  <c r="S3659" i="1"/>
  <c r="U3659" i="1" s="1"/>
  <c r="T3659" i="1"/>
  <c r="X3659" i="1" s="1"/>
  <c r="S3660" i="1"/>
  <c r="U3660" i="1" s="1"/>
  <c r="T3660" i="1"/>
  <c r="S3661" i="1"/>
  <c r="U3661" i="1" s="1"/>
  <c r="T3661" i="1"/>
  <c r="X3661" i="1" s="1"/>
  <c r="S3662" i="1"/>
  <c r="U3662" i="1" s="1"/>
  <c r="T3662" i="1"/>
  <c r="X3662" i="1" s="1"/>
  <c r="S3663" i="1"/>
  <c r="U3663" i="1" s="1"/>
  <c r="T3663" i="1"/>
  <c r="X3663" i="1" s="1"/>
  <c r="S3664" i="1"/>
  <c r="U3664" i="1" s="1"/>
  <c r="T3664" i="1"/>
  <c r="S3665" i="1"/>
  <c r="U3665" i="1" s="1"/>
  <c r="T3665" i="1"/>
  <c r="X3665" i="1" s="1"/>
  <c r="S3666" i="1"/>
  <c r="U3666" i="1" s="1"/>
  <c r="T3666" i="1"/>
  <c r="X3666" i="1" s="1"/>
  <c r="S3667" i="1"/>
  <c r="U3667" i="1" s="1"/>
  <c r="T3667" i="1"/>
  <c r="X3667" i="1" s="1"/>
  <c r="S3668" i="1"/>
  <c r="U3668" i="1" s="1"/>
  <c r="T3668" i="1"/>
  <c r="S3669" i="1"/>
  <c r="U3669" i="1" s="1"/>
  <c r="T3669" i="1"/>
  <c r="X3669" i="1" s="1"/>
  <c r="S3670" i="1"/>
  <c r="U3670" i="1" s="1"/>
  <c r="T3670" i="1"/>
  <c r="X3670" i="1" s="1"/>
  <c r="S3671" i="1"/>
  <c r="U3671" i="1" s="1"/>
  <c r="T3671" i="1"/>
  <c r="X3671" i="1" s="1"/>
  <c r="S3672" i="1"/>
  <c r="U3672" i="1" s="1"/>
  <c r="T3672" i="1"/>
  <c r="S3673" i="1"/>
  <c r="U3673" i="1" s="1"/>
  <c r="T3673" i="1"/>
  <c r="X3673" i="1" s="1"/>
  <c r="S3674" i="1"/>
  <c r="U3674" i="1" s="1"/>
  <c r="T3674" i="1"/>
  <c r="X3674" i="1" s="1"/>
  <c r="S3675" i="1"/>
  <c r="U3675" i="1" s="1"/>
  <c r="T3675" i="1"/>
  <c r="X3675" i="1" s="1"/>
  <c r="S3676" i="1"/>
  <c r="U3676" i="1" s="1"/>
  <c r="T3676" i="1"/>
  <c r="S3677" i="1"/>
  <c r="U3677" i="1" s="1"/>
  <c r="T3677" i="1"/>
  <c r="X3677" i="1" s="1"/>
  <c r="S3678" i="1"/>
  <c r="U3678" i="1" s="1"/>
  <c r="T3678" i="1"/>
  <c r="X3678" i="1" s="1"/>
  <c r="S3679" i="1"/>
  <c r="U3679" i="1" s="1"/>
  <c r="T3679" i="1"/>
  <c r="X3679" i="1" s="1"/>
  <c r="S3680" i="1"/>
  <c r="U3680" i="1" s="1"/>
  <c r="T3680" i="1"/>
  <c r="S3681" i="1"/>
  <c r="U3681" i="1" s="1"/>
  <c r="T3681" i="1"/>
  <c r="X3681" i="1" s="1"/>
  <c r="S3682" i="1"/>
  <c r="U3682" i="1" s="1"/>
  <c r="T3682" i="1"/>
  <c r="X3682" i="1" s="1"/>
  <c r="S3683" i="1"/>
  <c r="U3683" i="1" s="1"/>
  <c r="T3683" i="1"/>
  <c r="X3683" i="1" s="1"/>
  <c r="S3684" i="1"/>
  <c r="U3684" i="1" s="1"/>
  <c r="T3684" i="1"/>
  <c r="S3685" i="1"/>
  <c r="U3685" i="1" s="1"/>
  <c r="T3685" i="1"/>
  <c r="X3685" i="1" s="1"/>
  <c r="S3686" i="1"/>
  <c r="U3686" i="1" s="1"/>
  <c r="T3686" i="1"/>
  <c r="X3686" i="1" s="1"/>
  <c r="S3687" i="1"/>
  <c r="U3687" i="1" s="1"/>
  <c r="T3687" i="1"/>
  <c r="X3687" i="1" s="1"/>
  <c r="S3688" i="1"/>
  <c r="U3688" i="1" s="1"/>
  <c r="T3688" i="1"/>
  <c r="S3689" i="1"/>
  <c r="U3689" i="1" s="1"/>
  <c r="T3689" i="1"/>
  <c r="X3689" i="1" s="1"/>
  <c r="S3690" i="1"/>
  <c r="U3690" i="1" s="1"/>
  <c r="T3690" i="1"/>
  <c r="X3690" i="1" s="1"/>
  <c r="S3691" i="1"/>
  <c r="U3691" i="1" s="1"/>
  <c r="T3691" i="1"/>
  <c r="X3691" i="1" s="1"/>
  <c r="S3692" i="1"/>
  <c r="U3692" i="1" s="1"/>
  <c r="T3692" i="1"/>
  <c r="S3693" i="1"/>
  <c r="U3693" i="1" s="1"/>
  <c r="T3693" i="1"/>
  <c r="X3693" i="1" s="1"/>
  <c r="S3694" i="1"/>
  <c r="U3694" i="1" s="1"/>
  <c r="T3694" i="1"/>
  <c r="X3694" i="1" s="1"/>
  <c r="S3695" i="1"/>
  <c r="U3695" i="1" s="1"/>
  <c r="T3695" i="1"/>
  <c r="X3695" i="1" s="1"/>
  <c r="S3696" i="1"/>
  <c r="U3696" i="1" s="1"/>
  <c r="T3696" i="1"/>
  <c r="S3697" i="1"/>
  <c r="U3697" i="1" s="1"/>
  <c r="T3697" i="1"/>
  <c r="X3697" i="1" s="1"/>
  <c r="S3698" i="1"/>
  <c r="U3698" i="1" s="1"/>
  <c r="T3698" i="1"/>
  <c r="X3698" i="1" s="1"/>
  <c r="S3699" i="1"/>
  <c r="U3699" i="1" s="1"/>
  <c r="T3699" i="1"/>
  <c r="X3699" i="1" s="1"/>
  <c r="S3700" i="1"/>
  <c r="U3700" i="1" s="1"/>
  <c r="T3700" i="1"/>
  <c r="S3701" i="1"/>
  <c r="U3701" i="1" s="1"/>
  <c r="T3701" i="1"/>
  <c r="X3701" i="1" s="1"/>
  <c r="S3702" i="1"/>
  <c r="U3702" i="1" s="1"/>
  <c r="T3702" i="1"/>
  <c r="X3702" i="1" s="1"/>
  <c r="S3703" i="1"/>
  <c r="U3703" i="1" s="1"/>
  <c r="T3703" i="1"/>
  <c r="X3703" i="1" s="1"/>
  <c r="S3704" i="1"/>
  <c r="U3704" i="1" s="1"/>
  <c r="T3704" i="1"/>
  <c r="S3705" i="1"/>
  <c r="U3705" i="1" s="1"/>
  <c r="T3705" i="1"/>
  <c r="X3705" i="1" s="1"/>
  <c r="S3706" i="1"/>
  <c r="U3706" i="1" s="1"/>
  <c r="T3706" i="1"/>
  <c r="X3706" i="1" s="1"/>
  <c r="S3707" i="1"/>
  <c r="U3707" i="1" s="1"/>
  <c r="T3707" i="1"/>
  <c r="X3707" i="1" s="1"/>
  <c r="S3708" i="1"/>
  <c r="U3708" i="1" s="1"/>
  <c r="T3708" i="1"/>
  <c r="S3709" i="1"/>
  <c r="U3709" i="1" s="1"/>
  <c r="T3709" i="1"/>
  <c r="X3709" i="1" s="1"/>
  <c r="S3710" i="1"/>
  <c r="U3710" i="1" s="1"/>
  <c r="T3710" i="1"/>
  <c r="X3710" i="1" s="1"/>
  <c r="S3711" i="1"/>
  <c r="U3711" i="1" s="1"/>
  <c r="T3711" i="1"/>
  <c r="X3711" i="1" s="1"/>
  <c r="S3712" i="1"/>
  <c r="U3712" i="1" s="1"/>
  <c r="T3712" i="1"/>
  <c r="S3713" i="1"/>
  <c r="U3713" i="1" s="1"/>
  <c r="T3713" i="1"/>
  <c r="X3713" i="1" s="1"/>
  <c r="S3714" i="1"/>
  <c r="U3714" i="1" s="1"/>
  <c r="T3714" i="1"/>
  <c r="X3714" i="1" s="1"/>
  <c r="S3715" i="1"/>
  <c r="U3715" i="1" s="1"/>
  <c r="T3715" i="1"/>
  <c r="X3715" i="1" s="1"/>
  <c r="S3716" i="1"/>
  <c r="U3716" i="1" s="1"/>
  <c r="T3716" i="1"/>
  <c r="S3717" i="1"/>
  <c r="U3717" i="1" s="1"/>
  <c r="T3717" i="1"/>
  <c r="X3717" i="1" s="1"/>
  <c r="S3718" i="1"/>
  <c r="U3718" i="1" s="1"/>
  <c r="T3718" i="1"/>
  <c r="X3718" i="1" s="1"/>
  <c r="S3719" i="1"/>
  <c r="U3719" i="1" s="1"/>
  <c r="T3719" i="1"/>
  <c r="X3719" i="1" s="1"/>
  <c r="S3720" i="1"/>
  <c r="U3720" i="1" s="1"/>
  <c r="T3720" i="1"/>
  <c r="S3721" i="1"/>
  <c r="U3721" i="1" s="1"/>
  <c r="T3721" i="1"/>
  <c r="X3721" i="1" s="1"/>
  <c r="S3722" i="1"/>
  <c r="U3722" i="1" s="1"/>
  <c r="T3722" i="1"/>
  <c r="X3722" i="1" s="1"/>
  <c r="S3723" i="1"/>
  <c r="U3723" i="1" s="1"/>
  <c r="T3723" i="1"/>
  <c r="X3723" i="1" s="1"/>
  <c r="S3724" i="1"/>
  <c r="U3724" i="1" s="1"/>
  <c r="T3724" i="1"/>
  <c r="S3725" i="1"/>
  <c r="U3725" i="1" s="1"/>
  <c r="T3725" i="1"/>
  <c r="X3725" i="1" s="1"/>
  <c r="S3726" i="1"/>
  <c r="U3726" i="1" s="1"/>
  <c r="T3726" i="1"/>
  <c r="X3726" i="1" s="1"/>
  <c r="S3727" i="1"/>
  <c r="U3727" i="1" s="1"/>
  <c r="T3727" i="1"/>
  <c r="X3727" i="1" s="1"/>
  <c r="S3728" i="1"/>
  <c r="U3728" i="1" s="1"/>
  <c r="T3728" i="1"/>
  <c r="S3729" i="1"/>
  <c r="U3729" i="1" s="1"/>
  <c r="T3729" i="1"/>
  <c r="X3729" i="1" s="1"/>
  <c r="S3730" i="1"/>
  <c r="U3730" i="1" s="1"/>
  <c r="T3730" i="1"/>
  <c r="X3730" i="1" s="1"/>
  <c r="S3731" i="1"/>
  <c r="U3731" i="1" s="1"/>
  <c r="T3731" i="1"/>
  <c r="X3731" i="1" s="1"/>
  <c r="S3732" i="1"/>
  <c r="U3732" i="1" s="1"/>
  <c r="T3732" i="1"/>
  <c r="S3733" i="1"/>
  <c r="U3733" i="1" s="1"/>
  <c r="T3733" i="1"/>
  <c r="X3733" i="1" s="1"/>
  <c r="S3734" i="1"/>
  <c r="U3734" i="1" s="1"/>
  <c r="T3734" i="1"/>
  <c r="X3734" i="1" s="1"/>
  <c r="S3735" i="1"/>
  <c r="U3735" i="1" s="1"/>
  <c r="T3735" i="1"/>
  <c r="X3735" i="1" s="1"/>
  <c r="S3736" i="1"/>
  <c r="U3736" i="1" s="1"/>
  <c r="T3736" i="1"/>
  <c r="S3737" i="1"/>
  <c r="U3737" i="1" s="1"/>
  <c r="T3737" i="1"/>
  <c r="X3737" i="1" s="1"/>
  <c r="S3738" i="1"/>
  <c r="U3738" i="1" s="1"/>
  <c r="T3738" i="1"/>
  <c r="X3738" i="1" s="1"/>
  <c r="S3739" i="1"/>
  <c r="U3739" i="1" s="1"/>
  <c r="T3739" i="1"/>
  <c r="X3739" i="1" s="1"/>
  <c r="S3740" i="1"/>
  <c r="U3740" i="1" s="1"/>
  <c r="T3740" i="1"/>
  <c r="S3741" i="1"/>
  <c r="U3741" i="1" s="1"/>
  <c r="T3741" i="1"/>
  <c r="X3741" i="1" s="1"/>
  <c r="S3742" i="1"/>
  <c r="U3742" i="1" s="1"/>
  <c r="T3742" i="1"/>
  <c r="X3742" i="1" s="1"/>
  <c r="S3743" i="1"/>
  <c r="U3743" i="1" s="1"/>
  <c r="T3743" i="1"/>
  <c r="X3743" i="1" s="1"/>
  <c r="S3744" i="1"/>
  <c r="U3744" i="1" s="1"/>
  <c r="T3744" i="1"/>
  <c r="S3745" i="1"/>
  <c r="U3745" i="1" s="1"/>
  <c r="T3745" i="1"/>
  <c r="X3745" i="1" s="1"/>
  <c r="S3746" i="1"/>
  <c r="U3746" i="1" s="1"/>
  <c r="T3746" i="1"/>
  <c r="X3746" i="1" s="1"/>
  <c r="S3747" i="1"/>
  <c r="U3747" i="1" s="1"/>
  <c r="T3747" i="1"/>
  <c r="X3747" i="1" s="1"/>
  <c r="S3748" i="1"/>
  <c r="U3748" i="1" s="1"/>
  <c r="T3748" i="1"/>
  <c r="S3749" i="1"/>
  <c r="U3749" i="1" s="1"/>
  <c r="T3749" i="1"/>
  <c r="X3749" i="1" s="1"/>
  <c r="S3750" i="1"/>
  <c r="U3750" i="1" s="1"/>
  <c r="T3750" i="1"/>
  <c r="X3750" i="1" s="1"/>
  <c r="S3751" i="1"/>
  <c r="U3751" i="1" s="1"/>
  <c r="T3751" i="1"/>
  <c r="X3751" i="1" s="1"/>
  <c r="S3752" i="1"/>
  <c r="U3752" i="1" s="1"/>
  <c r="T3752" i="1"/>
  <c r="S3753" i="1"/>
  <c r="U3753" i="1" s="1"/>
  <c r="T3753" i="1"/>
  <c r="X3753" i="1" s="1"/>
  <c r="S3754" i="1"/>
  <c r="U3754" i="1" s="1"/>
  <c r="T3754" i="1"/>
  <c r="X3754" i="1" s="1"/>
  <c r="S3755" i="1"/>
  <c r="U3755" i="1" s="1"/>
  <c r="T3755" i="1"/>
  <c r="X3755" i="1" s="1"/>
  <c r="S3756" i="1"/>
  <c r="U3756" i="1" s="1"/>
  <c r="T3756" i="1"/>
  <c r="S3757" i="1"/>
  <c r="U3757" i="1" s="1"/>
  <c r="T3757" i="1"/>
  <c r="X3757" i="1" s="1"/>
  <c r="S3758" i="1"/>
  <c r="U3758" i="1" s="1"/>
  <c r="T3758" i="1"/>
  <c r="X3758" i="1" s="1"/>
  <c r="S3759" i="1"/>
  <c r="U3759" i="1" s="1"/>
  <c r="T3759" i="1"/>
  <c r="X3759" i="1" s="1"/>
  <c r="S3760" i="1"/>
  <c r="U3760" i="1" s="1"/>
  <c r="T3760" i="1"/>
  <c r="S3761" i="1"/>
  <c r="U3761" i="1" s="1"/>
  <c r="T3761" i="1"/>
  <c r="X3761" i="1" s="1"/>
  <c r="S3762" i="1"/>
  <c r="U3762" i="1" s="1"/>
  <c r="T3762" i="1"/>
  <c r="X3762" i="1" s="1"/>
  <c r="S3763" i="1"/>
  <c r="U3763" i="1" s="1"/>
  <c r="T3763" i="1"/>
  <c r="X3763" i="1" s="1"/>
  <c r="S3764" i="1"/>
  <c r="U3764" i="1" s="1"/>
  <c r="T3764" i="1"/>
  <c r="S3765" i="1"/>
  <c r="U3765" i="1" s="1"/>
  <c r="T3765" i="1"/>
  <c r="X3765" i="1" s="1"/>
  <c r="S3766" i="1"/>
  <c r="U3766" i="1" s="1"/>
  <c r="T3766" i="1"/>
  <c r="X3766" i="1" s="1"/>
  <c r="S3767" i="1"/>
  <c r="U3767" i="1" s="1"/>
  <c r="T3767" i="1"/>
  <c r="X3767" i="1" s="1"/>
  <c r="S3768" i="1"/>
  <c r="U3768" i="1" s="1"/>
  <c r="T3768" i="1"/>
  <c r="S3769" i="1"/>
  <c r="U3769" i="1" s="1"/>
  <c r="T3769" i="1"/>
  <c r="X3769" i="1" s="1"/>
  <c r="S3770" i="1"/>
  <c r="U3770" i="1" s="1"/>
  <c r="T3770" i="1"/>
  <c r="X3770" i="1" s="1"/>
  <c r="S3771" i="1"/>
  <c r="U3771" i="1" s="1"/>
  <c r="T3771" i="1"/>
  <c r="X3771" i="1" s="1"/>
  <c r="S3772" i="1"/>
  <c r="U3772" i="1" s="1"/>
  <c r="T3772" i="1"/>
  <c r="S3773" i="1"/>
  <c r="U3773" i="1" s="1"/>
  <c r="T3773" i="1"/>
  <c r="X3773" i="1" s="1"/>
  <c r="S3774" i="1"/>
  <c r="U3774" i="1" s="1"/>
  <c r="T3774" i="1"/>
  <c r="X3774" i="1" s="1"/>
  <c r="S3775" i="1"/>
  <c r="U3775" i="1" s="1"/>
  <c r="T3775" i="1"/>
  <c r="X3775" i="1" s="1"/>
  <c r="S3776" i="1"/>
  <c r="U3776" i="1" s="1"/>
  <c r="T3776" i="1"/>
  <c r="S3777" i="1"/>
  <c r="U3777" i="1" s="1"/>
  <c r="T3777" i="1"/>
  <c r="X3777" i="1" s="1"/>
  <c r="S3778" i="1"/>
  <c r="U3778" i="1" s="1"/>
  <c r="T3778" i="1"/>
  <c r="X3778" i="1" s="1"/>
  <c r="S3779" i="1"/>
  <c r="U3779" i="1" s="1"/>
  <c r="T3779" i="1"/>
  <c r="X3779" i="1" s="1"/>
  <c r="S3780" i="1"/>
  <c r="U3780" i="1" s="1"/>
  <c r="T3780" i="1"/>
  <c r="S3781" i="1"/>
  <c r="U3781" i="1" s="1"/>
  <c r="T3781" i="1"/>
  <c r="X3781" i="1" s="1"/>
  <c r="S3782" i="1"/>
  <c r="U3782" i="1" s="1"/>
  <c r="T3782" i="1"/>
  <c r="X3782" i="1" s="1"/>
  <c r="S3783" i="1"/>
  <c r="U3783" i="1" s="1"/>
  <c r="T3783" i="1"/>
  <c r="X3783" i="1" s="1"/>
  <c r="S3784" i="1"/>
  <c r="U3784" i="1" s="1"/>
  <c r="T3784" i="1"/>
  <c r="S3785" i="1"/>
  <c r="U3785" i="1" s="1"/>
  <c r="T3785" i="1"/>
  <c r="X3785" i="1" s="1"/>
  <c r="S3786" i="1"/>
  <c r="U3786" i="1" s="1"/>
  <c r="T3786" i="1"/>
  <c r="X3786" i="1" s="1"/>
  <c r="S3787" i="1"/>
  <c r="U3787" i="1" s="1"/>
  <c r="T3787" i="1"/>
  <c r="X3787" i="1" s="1"/>
  <c r="S3788" i="1"/>
  <c r="U3788" i="1" s="1"/>
  <c r="T3788" i="1"/>
  <c r="S3789" i="1"/>
  <c r="U3789" i="1" s="1"/>
  <c r="T3789" i="1"/>
  <c r="X3789" i="1" s="1"/>
  <c r="S3790" i="1"/>
  <c r="U3790" i="1" s="1"/>
  <c r="T3790" i="1"/>
  <c r="X3790" i="1" s="1"/>
  <c r="S3791" i="1"/>
  <c r="U3791" i="1" s="1"/>
  <c r="T3791" i="1"/>
  <c r="X3791" i="1" s="1"/>
  <c r="S3792" i="1"/>
  <c r="U3792" i="1" s="1"/>
  <c r="T3792" i="1"/>
  <c r="S3793" i="1"/>
  <c r="U3793" i="1" s="1"/>
  <c r="T3793" i="1"/>
  <c r="X3793" i="1" s="1"/>
  <c r="S3794" i="1"/>
  <c r="U3794" i="1" s="1"/>
  <c r="T3794" i="1"/>
  <c r="X3794" i="1" s="1"/>
  <c r="S3795" i="1"/>
  <c r="U3795" i="1" s="1"/>
  <c r="T3795" i="1"/>
  <c r="X3795" i="1" s="1"/>
  <c r="S3796" i="1"/>
  <c r="U3796" i="1" s="1"/>
  <c r="T3796" i="1"/>
  <c r="S3797" i="1"/>
  <c r="U3797" i="1" s="1"/>
  <c r="T3797" i="1"/>
  <c r="X3797" i="1" s="1"/>
  <c r="S3798" i="1"/>
  <c r="U3798" i="1" s="1"/>
  <c r="T3798" i="1"/>
  <c r="X3798" i="1" s="1"/>
  <c r="S3799" i="1"/>
  <c r="U3799" i="1" s="1"/>
  <c r="T3799" i="1"/>
  <c r="X3799" i="1" s="1"/>
  <c r="S3800" i="1"/>
  <c r="U3800" i="1" s="1"/>
  <c r="T3800" i="1"/>
  <c r="S3801" i="1"/>
  <c r="U3801" i="1" s="1"/>
  <c r="T3801" i="1"/>
  <c r="X3801" i="1" s="1"/>
  <c r="S3802" i="1"/>
  <c r="U3802" i="1" s="1"/>
  <c r="T3802" i="1"/>
  <c r="X3802" i="1" s="1"/>
  <c r="S3803" i="1"/>
  <c r="U3803" i="1" s="1"/>
  <c r="T3803" i="1"/>
  <c r="X3803" i="1" s="1"/>
  <c r="S3804" i="1"/>
  <c r="U3804" i="1" s="1"/>
  <c r="T3804" i="1"/>
  <c r="S3805" i="1"/>
  <c r="U3805" i="1" s="1"/>
  <c r="T3805" i="1"/>
  <c r="X3805" i="1" s="1"/>
  <c r="S3806" i="1"/>
  <c r="U3806" i="1" s="1"/>
  <c r="T3806" i="1"/>
  <c r="X3806" i="1" s="1"/>
  <c r="S3807" i="1"/>
  <c r="U3807" i="1" s="1"/>
  <c r="T3807" i="1"/>
  <c r="X3807" i="1" s="1"/>
  <c r="S3808" i="1"/>
  <c r="U3808" i="1" s="1"/>
  <c r="T3808" i="1"/>
  <c r="S3809" i="1"/>
  <c r="U3809" i="1" s="1"/>
  <c r="T3809" i="1"/>
  <c r="X3809" i="1" s="1"/>
  <c r="S3810" i="1"/>
  <c r="U3810" i="1" s="1"/>
  <c r="T3810" i="1"/>
  <c r="X3810" i="1" s="1"/>
  <c r="S3811" i="1"/>
  <c r="U3811" i="1" s="1"/>
  <c r="T3811" i="1"/>
  <c r="X3811" i="1" s="1"/>
  <c r="S3812" i="1"/>
  <c r="U3812" i="1" s="1"/>
  <c r="T3812" i="1"/>
  <c r="S3813" i="1"/>
  <c r="U3813" i="1" s="1"/>
  <c r="T3813" i="1"/>
  <c r="X3813" i="1" s="1"/>
  <c r="S3814" i="1"/>
  <c r="U3814" i="1" s="1"/>
  <c r="T3814" i="1"/>
  <c r="X3814" i="1" s="1"/>
  <c r="S3815" i="1"/>
  <c r="U3815" i="1" s="1"/>
  <c r="T3815" i="1"/>
  <c r="X3815" i="1" s="1"/>
  <c r="S3816" i="1"/>
  <c r="U3816" i="1" s="1"/>
  <c r="T3816" i="1"/>
  <c r="S3817" i="1"/>
  <c r="U3817" i="1" s="1"/>
  <c r="T3817" i="1"/>
  <c r="X3817" i="1" s="1"/>
  <c r="S3818" i="1"/>
  <c r="U3818" i="1" s="1"/>
  <c r="T3818" i="1"/>
  <c r="X3818" i="1" s="1"/>
  <c r="S3819" i="1"/>
  <c r="U3819" i="1" s="1"/>
  <c r="T3819" i="1"/>
  <c r="X3819" i="1" s="1"/>
  <c r="S3820" i="1"/>
  <c r="U3820" i="1" s="1"/>
  <c r="T3820" i="1"/>
  <c r="S3821" i="1"/>
  <c r="U3821" i="1" s="1"/>
  <c r="T3821" i="1"/>
  <c r="X3821" i="1" s="1"/>
  <c r="S3822" i="1"/>
  <c r="U3822" i="1" s="1"/>
  <c r="T3822" i="1"/>
  <c r="X3822" i="1" s="1"/>
  <c r="S3823" i="1"/>
  <c r="U3823" i="1" s="1"/>
  <c r="T3823" i="1"/>
  <c r="X3823" i="1" s="1"/>
  <c r="S3824" i="1"/>
  <c r="U3824" i="1" s="1"/>
  <c r="T3824" i="1"/>
  <c r="S3825" i="1"/>
  <c r="U3825" i="1" s="1"/>
  <c r="T3825" i="1"/>
  <c r="X3825" i="1" s="1"/>
  <c r="S3826" i="1"/>
  <c r="U3826" i="1" s="1"/>
  <c r="T3826" i="1"/>
  <c r="X3826" i="1" s="1"/>
  <c r="S3827" i="1"/>
  <c r="U3827" i="1" s="1"/>
  <c r="T3827" i="1"/>
  <c r="X3827" i="1" s="1"/>
  <c r="S3828" i="1"/>
  <c r="U3828" i="1" s="1"/>
  <c r="T3828" i="1"/>
  <c r="S3829" i="1"/>
  <c r="U3829" i="1" s="1"/>
  <c r="T3829" i="1"/>
  <c r="X3829" i="1" s="1"/>
  <c r="S3830" i="1"/>
  <c r="U3830" i="1" s="1"/>
  <c r="T3830" i="1"/>
  <c r="X3830" i="1" s="1"/>
  <c r="S3831" i="1"/>
  <c r="U3831" i="1" s="1"/>
  <c r="T3831" i="1"/>
  <c r="X3831" i="1" s="1"/>
  <c r="S3832" i="1"/>
  <c r="U3832" i="1" s="1"/>
  <c r="T3832" i="1"/>
  <c r="S3833" i="1"/>
  <c r="U3833" i="1" s="1"/>
  <c r="T3833" i="1"/>
  <c r="X3833" i="1" s="1"/>
  <c r="S3834" i="1"/>
  <c r="U3834" i="1" s="1"/>
  <c r="T3834" i="1"/>
  <c r="X3834" i="1" s="1"/>
  <c r="S3835" i="1"/>
  <c r="U3835" i="1" s="1"/>
  <c r="T3835" i="1"/>
  <c r="X3835" i="1" s="1"/>
  <c r="S3836" i="1"/>
  <c r="U3836" i="1" s="1"/>
  <c r="T3836" i="1"/>
  <c r="S3837" i="1"/>
  <c r="U3837" i="1" s="1"/>
  <c r="T3837" i="1"/>
  <c r="X3837" i="1" s="1"/>
  <c r="S3838" i="1"/>
  <c r="U3838" i="1" s="1"/>
  <c r="T3838" i="1"/>
  <c r="X3838" i="1" s="1"/>
  <c r="S3839" i="1"/>
  <c r="U3839" i="1" s="1"/>
  <c r="T3839" i="1"/>
  <c r="X3839" i="1" s="1"/>
  <c r="S3840" i="1"/>
  <c r="U3840" i="1" s="1"/>
  <c r="T3840" i="1"/>
  <c r="S3841" i="1"/>
  <c r="U3841" i="1" s="1"/>
  <c r="T3841" i="1"/>
  <c r="X3841" i="1" s="1"/>
  <c r="S3842" i="1"/>
  <c r="U3842" i="1" s="1"/>
  <c r="T3842" i="1"/>
  <c r="X3842" i="1" s="1"/>
  <c r="S3843" i="1"/>
  <c r="U3843" i="1" s="1"/>
  <c r="T3843" i="1"/>
  <c r="X3843" i="1" s="1"/>
  <c r="S3844" i="1"/>
  <c r="U3844" i="1" s="1"/>
  <c r="T3844" i="1"/>
  <c r="S3845" i="1"/>
  <c r="U3845" i="1" s="1"/>
  <c r="T3845" i="1"/>
  <c r="X3845" i="1" s="1"/>
  <c r="S3846" i="1"/>
  <c r="U3846" i="1" s="1"/>
  <c r="T3846" i="1"/>
  <c r="X3846" i="1" s="1"/>
  <c r="S3847" i="1"/>
  <c r="U3847" i="1" s="1"/>
  <c r="T3847" i="1"/>
  <c r="X3847" i="1" s="1"/>
  <c r="S3848" i="1"/>
  <c r="U3848" i="1" s="1"/>
  <c r="T3848" i="1"/>
  <c r="S3849" i="1"/>
  <c r="U3849" i="1" s="1"/>
  <c r="T3849" i="1"/>
  <c r="X3849" i="1" s="1"/>
  <c r="S3850" i="1"/>
  <c r="U3850" i="1" s="1"/>
  <c r="T3850" i="1"/>
  <c r="X3850" i="1" s="1"/>
  <c r="S3851" i="1"/>
  <c r="U3851" i="1" s="1"/>
  <c r="T3851" i="1"/>
  <c r="X3851" i="1" s="1"/>
  <c r="S3852" i="1"/>
  <c r="U3852" i="1" s="1"/>
  <c r="T3852" i="1"/>
  <c r="S3853" i="1"/>
  <c r="U3853" i="1" s="1"/>
  <c r="T3853" i="1"/>
  <c r="X3853" i="1" s="1"/>
  <c r="S3854" i="1"/>
  <c r="U3854" i="1" s="1"/>
  <c r="T3854" i="1"/>
  <c r="X3854" i="1" s="1"/>
  <c r="S3855" i="1"/>
  <c r="U3855" i="1" s="1"/>
  <c r="T3855" i="1"/>
  <c r="X3855" i="1" s="1"/>
  <c r="S3856" i="1"/>
  <c r="U3856" i="1" s="1"/>
  <c r="T3856" i="1"/>
  <c r="S3857" i="1"/>
  <c r="U3857" i="1" s="1"/>
  <c r="T3857" i="1"/>
  <c r="X3857" i="1" s="1"/>
  <c r="S3858" i="1"/>
  <c r="U3858" i="1" s="1"/>
  <c r="T3858" i="1"/>
  <c r="X3858" i="1" s="1"/>
  <c r="S3859" i="1"/>
  <c r="U3859" i="1" s="1"/>
  <c r="T3859" i="1"/>
  <c r="X3859" i="1" s="1"/>
  <c r="S3860" i="1"/>
  <c r="U3860" i="1" s="1"/>
  <c r="T3860" i="1"/>
  <c r="S3861" i="1"/>
  <c r="U3861" i="1" s="1"/>
  <c r="T3861" i="1"/>
  <c r="X3861" i="1" s="1"/>
  <c r="S3862" i="1"/>
  <c r="U3862" i="1" s="1"/>
  <c r="T3862" i="1"/>
  <c r="X3862" i="1" s="1"/>
  <c r="S3863" i="1"/>
  <c r="U3863" i="1" s="1"/>
  <c r="T3863" i="1"/>
  <c r="X3863" i="1" s="1"/>
  <c r="S3864" i="1"/>
  <c r="U3864" i="1" s="1"/>
  <c r="T3864" i="1"/>
  <c r="S3865" i="1"/>
  <c r="U3865" i="1" s="1"/>
  <c r="T3865" i="1"/>
  <c r="X3865" i="1" s="1"/>
  <c r="S3866" i="1"/>
  <c r="U3866" i="1" s="1"/>
  <c r="T3866" i="1"/>
  <c r="X3866" i="1" s="1"/>
  <c r="S3867" i="1"/>
  <c r="U3867" i="1" s="1"/>
  <c r="T3867" i="1"/>
  <c r="X3867" i="1" s="1"/>
  <c r="S3868" i="1"/>
  <c r="U3868" i="1" s="1"/>
  <c r="T3868" i="1"/>
  <c r="S3869" i="1"/>
  <c r="U3869" i="1" s="1"/>
  <c r="T3869" i="1"/>
  <c r="X3869" i="1" s="1"/>
  <c r="S3870" i="1"/>
  <c r="U3870" i="1" s="1"/>
  <c r="T3870" i="1"/>
  <c r="X3870" i="1" s="1"/>
  <c r="S3871" i="1"/>
  <c r="U3871" i="1" s="1"/>
  <c r="T3871" i="1"/>
  <c r="X3871" i="1" s="1"/>
  <c r="S3872" i="1"/>
  <c r="U3872" i="1" s="1"/>
  <c r="T3872" i="1"/>
  <c r="S3873" i="1"/>
  <c r="U3873" i="1" s="1"/>
  <c r="T3873" i="1"/>
  <c r="X3873" i="1" s="1"/>
  <c r="S3874" i="1"/>
  <c r="U3874" i="1" s="1"/>
  <c r="T3874" i="1"/>
  <c r="X3874" i="1" s="1"/>
  <c r="S3875" i="1"/>
  <c r="U3875" i="1" s="1"/>
  <c r="T3875" i="1"/>
  <c r="X3875" i="1" s="1"/>
  <c r="S3876" i="1"/>
  <c r="U3876" i="1" s="1"/>
  <c r="T3876" i="1"/>
  <c r="S3877" i="1"/>
  <c r="U3877" i="1" s="1"/>
  <c r="T3877" i="1"/>
  <c r="X3877" i="1" s="1"/>
  <c r="S3878" i="1"/>
  <c r="U3878" i="1" s="1"/>
  <c r="T3878" i="1"/>
  <c r="X3878" i="1" s="1"/>
  <c r="S3879" i="1"/>
  <c r="U3879" i="1" s="1"/>
  <c r="T3879" i="1"/>
  <c r="X3879" i="1" s="1"/>
  <c r="S3880" i="1"/>
  <c r="U3880" i="1" s="1"/>
  <c r="T3880" i="1"/>
  <c r="S3881" i="1"/>
  <c r="U3881" i="1" s="1"/>
  <c r="T3881" i="1"/>
  <c r="X3881" i="1" s="1"/>
  <c r="S3882" i="1"/>
  <c r="U3882" i="1" s="1"/>
  <c r="T3882" i="1"/>
  <c r="X3882" i="1" s="1"/>
  <c r="S3883" i="1"/>
  <c r="U3883" i="1" s="1"/>
  <c r="T3883" i="1"/>
  <c r="X3883" i="1" s="1"/>
  <c r="S3884" i="1"/>
  <c r="U3884" i="1" s="1"/>
  <c r="T3884" i="1"/>
  <c r="S3885" i="1"/>
  <c r="U3885" i="1" s="1"/>
  <c r="T3885" i="1"/>
  <c r="X3885" i="1" s="1"/>
  <c r="S3886" i="1"/>
  <c r="U3886" i="1" s="1"/>
  <c r="T3886" i="1"/>
  <c r="X3886" i="1" s="1"/>
  <c r="S3887" i="1"/>
  <c r="U3887" i="1" s="1"/>
  <c r="T3887" i="1"/>
  <c r="X3887" i="1" s="1"/>
  <c r="S3888" i="1"/>
  <c r="U3888" i="1" s="1"/>
  <c r="T3888" i="1"/>
  <c r="S3889" i="1"/>
  <c r="U3889" i="1" s="1"/>
  <c r="T3889" i="1"/>
  <c r="X3889" i="1" s="1"/>
  <c r="S3890" i="1"/>
  <c r="U3890" i="1" s="1"/>
  <c r="T3890" i="1"/>
  <c r="X3890" i="1" s="1"/>
  <c r="S3891" i="1"/>
  <c r="U3891" i="1" s="1"/>
  <c r="T3891" i="1"/>
  <c r="X3891" i="1" s="1"/>
  <c r="S3892" i="1"/>
  <c r="U3892" i="1" s="1"/>
  <c r="T3892" i="1"/>
  <c r="S3893" i="1"/>
  <c r="U3893" i="1" s="1"/>
  <c r="T3893" i="1"/>
  <c r="X3893" i="1" s="1"/>
  <c r="S3894" i="1"/>
  <c r="U3894" i="1" s="1"/>
  <c r="T3894" i="1"/>
  <c r="X3894" i="1" s="1"/>
  <c r="S3895" i="1"/>
  <c r="U3895" i="1" s="1"/>
  <c r="T3895" i="1"/>
  <c r="X3895" i="1" s="1"/>
  <c r="S3896" i="1"/>
  <c r="U3896" i="1" s="1"/>
  <c r="T3896" i="1"/>
  <c r="S3897" i="1"/>
  <c r="U3897" i="1" s="1"/>
  <c r="T3897" i="1"/>
  <c r="X3897" i="1" s="1"/>
  <c r="S3898" i="1"/>
  <c r="U3898" i="1" s="1"/>
  <c r="T3898" i="1"/>
  <c r="X3898" i="1" s="1"/>
  <c r="S3899" i="1"/>
  <c r="U3899" i="1" s="1"/>
  <c r="T3899" i="1"/>
  <c r="X3899" i="1" s="1"/>
  <c r="S3900" i="1"/>
  <c r="U3900" i="1" s="1"/>
  <c r="T3900" i="1"/>
  <c r="S3901" i="1"/>
  <c r="U3901" i="1" s="1"/>
  <c r="T3901" i="1"/>
  <c r="X3901" i="1" s="1"/>
  <c r="S3902" i="1"/>
  <c r="U3902" i="1" s="1"/>
  <c r="T3902" i="1"/>
  <c r="X3902" i="1" s="1"/>
  <c r="S3903" i="1"/>
  <c r="U3903" i="1" s="1"/>
  <c r="T3903" i="1"/>
  <c r="X3903" i="1" s="1"/>
  <c r="S3904" i="1"/>
  <c r="U3904" i="1" s="1"/>
  <c r="T3904" i="1"/>
  <c r="S3905" i="1"/>
  <c r="U3905" i="1" s="1"/>
  <c r="T3905" i="1"/>
  <c r="X3905" i="1" s="1"/>
  <c r="S3906" i="1"/>
  <c r="U3906" i="1" s="1"/>
  <c r="T3906" i="1"/>
  <c r="X3906" i="1" s="1"/>
  <c r="S3907" i="1"/>
  <c r="U3907" i="1" s="1"/>
  <c r="T3907" i="1"/>
  <c r="X3907" i="1" s="1"/>
  <c r="S3908" i="1"/>
  <c r="U3908" i="1" s="1"/>
  <c r="T3908" i="1"/>
  <c r="S3909" i="1"/>
  <c r="U3909" i="1" s="1"/>
  <c r="T3909" i="1"/>
  <c r="X3909" i="1" s="1"/>
  <c r="S3910" i="1"/>
  <c r="U3910" i="1" s="1"/>
  <c r="T3910" i="1"/>
  <c r="X3910" i="1" s="1"/>
  <c r="S3911" i="1"/>
  <c r="U3911" i="1" s="1"/>
  <c r="T3911" i="1"/>
  <c r="X3911" i="1" s="1"/>
  <c r="S3912" i="1"/>
  <c r="U3912" i="1" s="1"/>
  <c r="T3912" i="1"/>
  <c r="S3913" i="1"/>
  <c r="U3913" i="1" s="1"/>
  <c r="T3913" i="1"/>
  <c r="X3913" i="1" s="1"/>
  <c r="S3914" i="1"/>
  <c r="U3914" i="1" s="1"/>
  <c r="T3914" i="1"/>
  <c r="X3914" i="1" s="1"/>
  <c r="S3915" i="1"/>
  <c r="U3915" i="1" s="1"/>
  <c r="T3915" i="1"/>
  <c r="X3915" i="1" s="1"/>
  <c r="S3916" i="1"/>
  <c r="U3916" i="1" s="1"/>
  <c r="T3916" i="1"/>
  <c r="S3917" i="1"/>
  <c r="U3917" i="1" s="1"/>
  <c r="T3917" i="1"/>
  <c r="X3917" i="1" s="1"/>
  <c r="S3918" i="1"/>
  <c r="U3918" i="1" s="1"/>
  <c r="T3918" i="1"/>
  <c r="X3918" i="1" s="1"/>
  <c r="S3919" i="1"/>
  <c r="U3919" i="1" s="1"/>
  <c r="T3919" i="1"/>
  <c r="X3919" i="1" s="1"/>
  <c r="S3920" i="1"/>
  <c r="U3920" i="1" s="1"/>
  <c r="T3920" i="1"/>
  <c r="S3921" i="1"/>
  <c r="U3921" i="1" s="1"/>
  <c r="T3921" i="1"/>
  <c r="X3921" i="1" s="1"/>
  <c r="S3922" i="1"/>
  <c r="U3922" i="1" s="1"/>
  <c r="T3922" i="1"/>
  <c r="X3922" i="1" s="1"/>
  <c r="S3923" i="1"/>
  <c r="U3923" i="1" s="1"/>
  <c r="T3923" i="1"/>
  <c r="X3923" i="1" s="1"/>
  <c r="S3924" i="1"/>
  <c r="U3924" i="1" s="1"/>
  <c r="T3924" i="1"/>
  <c r="S3925" i="1"/>
  <c r="U3925" i="1" s="1"/>
  <c r="T3925" i="1"/>
  <c r="X3925" i="1" s="1"/>
  <c r="S3926" i="1"/>
  <c r="U3926" i="1" s="1"/>
  <c r="T3926" i="1"/>
  <c r="X3926" i="1" s="1"/>
  <c r="S3927" i="1"/>
  <c r="U3927" i="1" s="1"/>
  <c r="T3927" i="1"/>
  <c r="X3927" i="1" s="1"/>
  <c r="S3928" i="1"/>
  <c r="U3928" i="1" s="1"/>
  <c r="T3928" i="1"/>
  <c r="S3929" i="1"/>
  <c r="U3929" i="1" s="1"/>
  <c r="T3929" i="1"/>
  <c r="X3929" i="1" s="1"/>
  <c r="S3930" i="1"/>
  <c r="U3930" i="1" s="1"/>
  <c r="T3930" i="1"/>
  <c r="X3930" i="1" s="1"/>
  <c r="S3931" i="1"/>
  <c r="U3931" i="1" s="1"/>
  <c r="T3931" i="1"/>
  <c r="X3931" i="1" s="1"/>
  <c r="S3932" i="1"/>
  <c r="U3932" i="1" s="1"/>
  <c r="T3932" i="1"/>
  <c r="S3933" i="1"/>
  <c r="U3933" i="1" s="1"/>
  <c r="T3933" i="1"/>
  <c r="X3933" i="1" s="1"/>
  <c r="S3934" i="1"/>
  <c r="U3934" i="1" s="1"/>
  <c r="T3934" i="1"/>
  <c r="X3934" i="1" s="1"/>
  <c r="S3935" i="1"/>
  <c r="U3935" i="1" s="1"/>
  <c r="T3935" i="1"/>
  <c r="X3935" i="1" s="1"/>
  <c r="S3936" i="1"/>
  <c r="U3936" i="1" s="1"/>
  <c r="T3936" i="1"/>
  <c r="S3937" i="1"/>
  <c r="U3937" i="1" s="1"/>
  <c r="T3937" i="1"/>
  <c r="X3937" i="1" s="1"/>
  <c r="S3938" i="1"/>
  <c r="U3938" i="1" s="1"/>
  <c r="T3938" i="1"/>
  <c r="X3938" i="1" s="1"/>
  <c r="S3939" i="1"/>
  <c r="U3939" i="1" s="1"/>
  <c r="T3939" i="1"/>
  <c r="X3939" i="1" s="1"/>
  <c r="S3940" i="1"/>
  <c r="U3940" i="1" s="1"/>
  <c r="T3940" i="1"/>
  <c r="S3941" i="1"/>
  <c r="U3941" i="1" s="1"/>
  <c r="T3941" i="1"/>
  <c r="X3941" i="1" s="1"/>
  <c r="S3942" i="1"/>
  <c r="U3942" i="1" s="1"/>
  <c r="T3942" i="1"/>
  <c r="X3942" i="1" s="1"/>
  <c r="S3943" i="1"/>
  <c r="U3943" i="1" s="1"/>
  <c r="T3943" i="1"/>
  <c r="X3943" i="1" s="1"/>
  <c r="S3944" i="1"/>
  <c r="U3944" i="1" s="1"/>
  <c r="T3944" i="1"/>
  <c r="S3945" i="1"/>
  <c r="U3945" i="1" s="1"/>
  <c r="T3945" i="1"/>
  <c r="X3945" i="1" s="1"/>
  <c r="S3946" i="1"/>
  <c r="U3946" i="1" s="1"/>
  <c r="T3946" i="1"/>
  <c r="X3946" i="1" s="1"/>
  <c r="S3947" i="1"/>
  <c r="U3947" i="1" s="1"/>
  <c r="T3947" i="1"/>
  <c r="X3947" i="1" s="1"/>
  <c r="S3948" i="1"/>
  <c r="U3948" i="1" s="1"/>
  <c r="T3948" i="1"/>
  <c r="S3949" i="1"/>
  <c r="U3949" i="1" s="1"/>
  <c r="T3949" i="1"/>
  <c r="X3949" i="1" s="1"/>
  <c r="S3950" i="1"/>
  <c r="U3950" i="1" s="1"/>
  <c r="T3950" i="1"/>
  <c r="X3950" i="1" s="1"/>
  <c r="S3951" i="1"/>
  <c r="U3951" i="1" s="1"/>
  <c r="T3951" i="1"/>
  <c r="X3951" i="1" s="1"/>
  <c r="S3952" i="1"/>
  <c r="U3952" i="1" s="1"/>
  <c r="T3952" i="1"/>
  <c r="S3953" i="1"/>
  <c r="U3953" i="1" s="1"/>
  <c r="T3953" i="1"/>
  <c r="X3953" i="1" s="1"/>
  <c r="S3954" i="1"/>
  <c r="U3954" i="1" s="1"/>
  <c r="T3954" i="1"/>
  <c r="X3954" i="1" s="1"/>
  <c r="S3955" i="1"/>
  <c r="U3955" i="1" s="1"/>
  <c r="T3955" i="1"/>
  <c r="X3955" i="1" s="1"/>
  <c r="S3956" i="1"/>
  <c r="U3956" i="1" s="1"/>
  <c r="T3956" i="1"/>
  <c r="S3957" i="1"/>
  <c r="U3957" i="1" s="1"/>
  <c r="T3957" i="1"/>
  <c r="X3957" i="1" s="1"/>
  <c r="S3958" i="1"/>
  <c r="U3958" i="1" s="1"/>
  <c r="T3958" i="1"/>
  <c r="X3958" i="1" s="1"/>
  <c r="S3959" i="1"/>
  <c r="U3959" i="1" s="1"/>
  <c r="T3959" i="1"/>
  <c r="X3959" i="1" s="1"/>
  <c r="S3960" i="1"/>
  <c r="U3960" i="1" s="1"/>
  <c r="T3960" i="1"/>
  <c r="S3961" i="1"/>
  <c r="U3961" i="1" s="1"/>
  <c r="T3961" i="1"/>
  <c r="X3961" i="1" s="1"/>
  <c r="S3962" i="1"/>
  <c r="U3962" i="1" s="1"/>
  <c r="T3962" i="1"/>
  <c r="X3962" i="1" s="1"/>
  <c r="S3963" i="1"/>
  <c r="U3963" i="1" s="1"/>
  <c r="T3963" i="1"/>
  <c r="X3963" i="1" s="1"/>
  <c r="S3964" i="1"/>
  <c r="U3964" i="1" s="1"/>
  <c r="T3964" i="1"/>
  <c r="S3965" i="1"/>
  <c r="U3965" i="1" s="1"/>
  <c r="T3965" i="1"/>
  <c r="X3965" i="1" s="1"/>
  <c r="S3966" i="1"/>
  <c r="U3966" i="1" s="1"/>
  <c r="T3966" i="1"/>
  <c r="X3966" i="1" s="1"/>
  <c r="S3967" i="1"/>
  <c r="U3967" i="1" s="1"/>
  <c r="T3967" i="1"/>
  <c r="X3967" i="1" s="1"/>
  <c r="S3968" i="1"/>
  <c r="U3968" i="1" s="1"/>
  <c r="T3968" i="1"/>
  <c r="S3969" i="1"/>
  <c r="U3969" i="1" s="1"/>
  <c r="T3969" i="1"/>
  <c r="X3969" i="1" s="1"/>
  <c r="S3970" i="1"/>
  <c r="U3970" i="1" s="1"/>
  <c r="T3970" i="1"/>
  <c r="X3970" i="1" s="1"/>
  <c r="S3971" i="1"/>
  <c r="U3971" i="1" s="1"/>
  <c r="T3971" i="1"/>
  <c r="X3971" i="1" s="1"/>
  <c r="S3972" i="1"/>
  <c r="U3972" i="1" s="1"/>
  <c r="T3972" i="1"/>
  <c r="S3973" i="1"/>
  <c r="U3973" i="1" s="1"/>
  <c r="T3973" i="1"/>
  <c r="X3973" i="1" s="1"/>
  <c r="S3974" i="1"/>
  <c r="U3974" i="1" s="1"/>
  <c r="T3974" i="1"/>
  <c r="X3974" i="1" s="1"/>
  <c r="S3975" i="1"/>
  <c r="U3975" i="1" s="1"/>
  <c r="T3975" i="1"/>
  <c r="X3975" i="1" s="1"/>
  <c r="S3976" i="1"/>
  <c r="U3976" i="1" s="1"/>
  <c r="T3976" i="1"/>
  <c r="S3977" i="1"/>
  <c r="U3977" i="1" s="1"/>
  <c r="T3977" i="1"/>
  <c r="X3977" i="1" s="1"/>
  <c r="S3978" i="1"/>
  <c r="U3978" i="1" s="1"/>
  <c r="T3978" i="1"/>
  <c r="X3978" i="1" s="1"/>
  <c r="S3979" i="1"/>
  <c r="U3979" i="1" s="1"/>
  <c r="T3979" i="1"/>
  <c r="X3979" i="1" s="1"/>
  <c r="S3980" i="1"/>
  <c r="U3980" i="1" s="1"/>
  <c r="T3980" i="1"/>
  <c r="S3981" i="1"/>
  <c r="U3981" i="1" s="1"/>
  <c r="T3981" i="1"/>
  <c r="X3981" i="1" s="1"/>
  <c r="S3982" i="1"/>
  <c r="U3982" i="1" s="1"/>
  <c r="T3982" i="1"/>
  <c r="X3982" i="1" s="1"/>
  <c r="S3983" i="1"/>
  <c r="U3983" i="1" s="1"/>
  <c r="T3983" i="1"/>
  <c r="X3983" i="1" s="1"/>
  <c r="S3984" i="1"/>
  <c r="U3984" i="1" s="1"/>
  <c r="T3984" i="1"/>
  <c r="S3985" i="1"/>
  <c r="U3985" i="1" s="1"/>
  <c r="T3985" i="1"/>
  <c r="X3985" i="1" s="1"/>
  <c r="S3986" i="1"/>
  <c r="U3986" i="1" s="1"/>
  <c r="T3986" i="1"/>
  <c r="X3986" i="1" s="1"/>
  <c r="S3987" i="1"/>
  <c r="U3987" i="1" s="1"/>
  <c r="T3987" i="1"/>
  <c r="X3987" i="1" s="1"/>
  <c r="S3988" i="1"/>
  <c r="U3988" i="1" s="1"/>
  <c r="T3988" i="1"/>
  <c r="S3989" i="1"/>
  <c r="U3989" i="1" s="1"/>
  <c r="T3989" i="1"/>
  <c r="X3989" i="1" s="1"/>
  <c r="S3990" i="1"/>
  <c r="U3990" i="1" s="1"/>
  <c r="T3990" i="1"/>
  <c r="X3990" i="1" s="1"/>
  <c r="S3991" i="1"/>
  <c r="U3991" i="1" s="1"/>
  <c r="T3991" i="1"/>
  <c r="X3991" i="1" s="1"/>
  <c r="S3992" i="1"/>
  <c r="U3992" i="1" s="1"/>
  <c r="T3992" i="1"/>
  <c r="S3993" i="1"/>
  <c r="U3993" i="1" s="1"/>
  <c r="T3993" i="1"/>
  <c r="X3993" i="1" s="1"/>
  <c r="S3994" i="1"/>
  <c r="U3994" i="1" s="1"/>
  <c r="T3994" i="1"/>
  <c r="X3994" i="1" s="1"/>
  <c r="S3995" i="1"/>
  <c r="U3995" i="1" s="1"/>
  <c r="T3995" i="1"/>
  <c r="X3995" i="1" s="1"/>
  <c r="S3996" i="1"/>
  <c r="U3996" i="1" s="1"/>
  <c r="T3996" i="1"/>
  <c r="S3997" i="1"/>
  <c r="U3997" i="1" s="1"/>
  <c r="T3997" i="1"/>
  <c r="X3997" i="1" s="1"/>
  <c r="S3998" i="1"/>
  <c r="U3998" i="1" s="1"/>
  <c r="T3998" i="1"/>
  <c r="X3998" i="1" s="1"/>
  <c r="S3999" i="1"/>
  <c r="U3999" i="1" s="1"/>
  <c r="T3999" i="1"/>
  <c r="X3999" i="1" s="1"/>
  <c r="S4000" i="1"/>
  <c r="U4000" i="1" s="1"/>
  <c r="T4000" i="1"/>
  <c r="S4001" i="1"/>
  <c r="U4001" i="1" s="1"/>
  <c r="T4001" i="1"/>
  <c r="X4001" i="1" s="1"/>
  <c r="S4002" i="1"/>
  <c r="U4002" i="1" s="1"/>
  <c r="T4002" i="1"/>
  <c r="X4002" i="1" s="1"/>
  <c r="S4003" i="1"/>
  <c r="U4003" i="1" s="1"/>
  <c r="T4003" i="1"/>
  <c r="X4003" i="1" s="1"/>
  <c r="S4004" i="1"/>
  <c r="U4004" i="1" s="1"/>
  <c r="T4004" i="1"/>
  <c r="S4005" i="1"/>
  <c r="U4005" i="1" s="1"/>
  <c r="T4005" i="1"/>
  <c r="X4005" i="1" s="1"/>
  <c r="S4006" i="1"/>
  <c r="U4006" i="1" s="1"/>
  <c r="T4006" i="1"/>
  <c r="X4006" i="1" s="1"/>
  <c r="S4007" i="1"/>
  <c r="U4007" i="1" s="1"/>
  <c r="T4007" i="1"/>
  <c r="X4007" i="1" s="1"/>
  <c r="S4008" i="1"/>
  <c r="U4008" i="1" s="1"/>
  <c r="T4008" i="1"/>
  <c r="S4009" i="1"/>
  <c r="U4009" i="1" s="1"/>
  <c r="T4009" i="1"/>
  <c r="X4009" i="1" s="1"/>
  <c r="S4010" i="1"/>
  <c r="U4010" i="1" s="1"/>
  <c r="T4010" i="1"/>
  <c r="X4010" i="1" s="1"/>
  <c r="S4011" i="1"/>
  <c r="U4011" i="1" s="1"/>
  <c r="T4011" i="1"/>
  <c r="X4011" i="1" s="1"/>
  <c r="S4012" i="1"/>
  <c r="U4012" i="1" s="1"/>
  <c r="T4012" i="1"/>
  <c r="S4013" i="1"/>
  <c r="U4013" i="1" s="1"/>
  <c r="T4013" i="1"/>
  <c r="X4013" i="1" s="1"/>
  <c r="S4014" i="1"/>
  <c r="U4014" i="1" s="1"/>
  <c r="T4014" i="1"/>
  <c r="X4014" i="1" s="1"/>
  <c r="S4015" i="1"/>
  <c r="U4015" i="1" s="1"/>
  <c r="T4015" i="1"/>
  <c r="X4015" i="1" s="1"/>
  <c r="S4016" i="1"/>
  <c r="U4016" i="1" s="1"/>
  <c r="T4016" i="1"/>
  <c r="S4017" i="1"/>
  <c r="U4017" i="1" s="1"/>
  <c r="T4017" i="1"/>
  <c r="X4017" i="1" s="1"/>
  <c r="S4018" i="1"/>
  <c r="U4018" i="1" s="1"/>
  <c r="T4018" i="1"/>
  <c r="X4018" i="1" s="1"/>
  <c r="S4019" i="1"/>
  <c r="U4019" i="1" s="1"/>
  <c r="T4019" i="1"/>
  <c r="X4019" i="1" s="1"/>
  <c r="S4020" i="1"/>
  <c r="U4020" i="1" s="1"/>
  <c r="T4020" i="1"/>
  <c r="S4021" i="1"/>
  <c r="U4021" i="1" s="1"/>
  <c r="T4021" i="1"/>
  <c r="X4021" i="1" s="1"/>
  <c r="S4022" i="1"/>
  <c r="U4022" i="1" s="1"/>
  <c r="T4022" i="1"/>
  <c r="X4022" i="1" s="1"/>
  <c r="S4023" i="1"/>
  <c r="U4023" i="1" s="1"/>
  <c r="T4023" i="1"/>
  <c r="X4023" i="1" s="1"/>
  <c r="S4024" i="1"/>
  <c r="U4024" i="1" s="1"/>
  <c r="T4024" i="1"/>
  <c r="S4025" i="1"/>
  <c r="U4025" i="1" s="1"/>
  <c r="T4025" i="1"/>
  <c r="X4025" i="1" s="1"/>
  <c r="S4026" i="1"/>
  <c r="U4026" i="1" s="1"/>
  <c r="T4026" i="1"/>
  <c r="X4026" i="1" s="1"/>
  <c r="S4027" i="1"/>
  <c r="U4027" i="1" s="1"/>
  <c r="T4027" i="1"/>
  <c r="X4027" i="1" s="1"/>
  <c r="S4028" i="1"/>
  <c r="U4028" i="1" s="1"/>
  <c r="T4028" i="1"/>
  <c r="S4029" i="1"/>
  <c r="U4029" i="1" s="1"/>
  <c r="T4029" i="1"/>
  <c r="X4029" i="1" s="1"/>
  <c r="S4030" i="1"/>
  <c r="U4030" i="1" s="1"/>
  <c r="T4030" i="1"/>
  <c r="X4030" i="1" s="1"/>
  <c r="S4031" i="1"/>
  <c r="U4031" i="1" s="1"/>
  <c r="T4031" i="1"/>
  <c r="X4031" i="1" s="1"/>
  <c r="S4032" i="1"/>
  <c r="U4032" i="1" s="1"/>
  <c r="T4032" i="1"/>
  <c r="S4033" i="1"/>
  <c r="U4033" i="1" s="1"/>
  <c r="T4033" i="1"/>
  <c r="X4033" i="1" s="1"/>
  <c r="S4034" i="1"/>
  <c r="U4034" i="1" s="1"/>
  <c r="T4034" i="1"/>
  <c r="X4034" i="1" s="1"/>
  <c r="S4035" i="1"/>
  <c r="U4035" i="1" s="1"/>
  <c r="T4035" i="1"/>
  <c r="X4035" i="1" s="1"/>
  <c r="S4036" i="1"/>
  <c r="U4036" i="1" s="1"/>
  <c r="T4036" i="1"/>
  <c r="S4037" i="1"/>
  <c r="U4037" i="1" s="1"/>
  <c r="T4037" i="1"/>
  <c r="X4037" i="1" s="1"/>
  <c r="S4038" i="1"/>
  <c r="U4038" i="1" s="1"/>
  <c r="T4038" i="1"/>
  <c r="X4038" i="1" s="1"/>
  <c r="S4039" i="1"/>
  <c r="U4039" i="1" s="1"/>
  <c r="T4039" i="1"/>
  <c r="X4039" i="1" s="1"/>
  <c r="S4040" i="1"/>
  <c r="U4040" i="1" s="1"/>
  <c r="T4040" i="1"/>
  <c r="S4041" i="1"/>
  <c r="U4041" i="1" s="1"/>
  <c r="T4041" i="1"/>
  <c r="X4041" i="1" s="1"/>
  <c r="S4042" i="1"/>
  <c r="U4042" i="1" s="1"/>
  <c r="T4042" i="1"/>
  <c r="X4042" i="1" s="1"/>
  <c r="S4043" i="1"/>
  <c r="U4043" i="1" s="1"/>
  <c r="T4043" i="1"/>
  <c r="X4043" i="1" s="1"/>
  <c r="S4044" i="1"/>
  <c r="U4044" i="1" s="1"/>
  <c r="T4044" i="1"/>
  <c r="S4045" i="1"/>
  <c r="U4045" i="1" s="1"/>
  <c r="T4045" i="1"/>
  <c r="X4045" i="1" s="1"/>
  <c r="S4046" i="1"/>
  <c r="U4046" i="1" s="1"/>
  <c r="T4046" i="1"/>
  <c r="X4046" i="1" s="1"/>
  <c r="S4047" i="1"/>
  <c r="U4047" i="1" s="1"/>
  <c r="T4047" i="1"/>
  <c r="X4047" i="1" s="1"/>
  <c r="S4048" i="1"/>
  <c r="U4048" i="1" s="1"/>
  <c r="T4048" i="1"/>
  <c r="S4049" i="1"/>
  <c r="U4049" i="1" s="1"/>
  <c r="T4049" i="1"/>
  <c r="X4049" i="1" s="1"/>
  <c r="S4050" i="1"/>
  <c r="U4050" i="1" s="1"/>
  <c r="T4050" i="1"/>
  <c r="X4050" i="1" s="1"/>
  <c r="S4051" i="1"/>
  <c r="U4051" i="1" s="1"/>
  <c r="T4051" i="1"/>
  <c r="X4051" i="1" s="1"/>
  <c r="S4052" i="1"/>
  <c r="U4052" i="1" s="1"/>
  <c r="T4052" i="1"/>
  <c r="S4053" i="1"/>
  <c r="U4053" i="1" s="1"/>
  <c r="T4053" i="1"/>
  <c r="X4053" i="1" s="1"/>
  <c r="S4054" i="1"/>
  <c r="U4054" i="1" s="1"/>
  <c r="T4054" i="1"/>
  <c r="X4054" i="1" s="1"/>
  <c r="S4055" i="1"/>
  <c r="U4055" i="1" s="1"/>
  <c r="T4055" i="1"/>
  <c r="X4055" i="1" s="1"/>
  <c r="S4056" i="1"/>
  <c r="U4056" i="1" s="1"/>
  <c r="T4056" i="1"/>
  <c r="S4057" i="1"/>
  <c r="U4057" i="1" s="1"/>
  <c r="T4057" i="1"/>
  <c r="X4057" i="1" s="1"/>
  <c r="S4058" i="1"/>
  <c r="U4058" i="1" s="1"/>
  <c r="T4058" i="1"/>
  <c r="X4058" i="1" s="1"/>
  <c r="S4059" i="1"/>
  <c r="U4059" i="1" s="1"/>
  <c r="T4059" i="1"/>
  <c r="X4059" i="1" s="1"/>
  <c r="S4060" i="1"/>
  <c r="U4060" i="1" s="1"/>
  <c r="T4060" i="1"/>
  <c r="S4061" i="1"/>
  <c r="U4061" i="1" s="1"/>
  <c r="T4061" i="1"/>
  <c r="X4061" i="1" s="1"/>
  <c r="S4062" i="1"/>
  <c r="U4062" i="1" s="1"/>
  <c r="T4062" i="1"/>
  <c r="X4062" i="1" s="1"/>
  <c r="S4063" i="1"/>
  <c r="U4063" i="1" s="1"/>
  <c r="T4063" i="1"/>
  <c r="X4063" i="1" s="1"/>
  <c r="S4064" i="1"/>
  <c r="U4064" i="1" s="1"/>
  <c r="T4064" i="1"/>
  <c r="S4065" i="1"/>
  <c r="U4065" i="1" s="1"/>
  <c r="T4065" i="1"/>
  <c r="X4065" i="1" s="1"/>
  <c r="S4066" i="1"/>
  <c r="U4066" i="1" s="1"/>
  <c r="T4066" i="1"/>
  <c r="X4066" i="1" s="1"/>
  <c r="S4067" i="1"/>
  <c r="U4067" i="1" s="1"/>
  <c r="T4067" i="1"/>
  <c r="X4067" i="1" s="1"/>
  <c r="S4068" i="1"/>
  <c r="U4068" i="1" s="1"/>
  <c r="T4068" i="1"/>
  <c r="S4069" i="1"/>
  <c r="U4069" i="1" s="1"/>
  <c r="T4069" i="1"/>
  <c r="X4069" i="1" s="1"/>
  <c r="S4070" i="1"/>
  <c r="U4070" i="1" s="1"/>
  <c r="T4070" i="1"/>
  <c r="X4070" i="1" s="1"/>
  <c r="S4071" i="1"/>
  <c r="U4071" i="1" s="1"/>
  <c r="T4071" i="1"/>
  <c r="X4071" i="1" s="1"/>
  <c r="S4072" i="1"/>
  <c r="U4072" i="1" s="1"/>
  <c r="T4072" i="1"/>
  <c r="S4073" i="1"/>
  <c r="U4073" i="1" s="1"/>
  <c r="T4073" i="1"/>
  <c r="X4073" i="1" s="1"/>
  <c r="S4074" i="1"/>
  <c r="U4074" i="1" s="1"/>
  <c r="T4074" i="1"/>
  <c r="X4074" i="1" s="1"/>
  <c r="S4075" i="1"/>
  <c r="U4075" i="1" s="1"/>
  <c r="T4075" i="1"/>
  <c r="X4075" i="1" s="1"/>
  <c r="S4076" i="1"/>
  <c r="U4076" i="1" s="1"/>
  <c r="T4076" i="1"/>
  <c r="S4077" i="1"/>
  <c r="U4077" i="1" s="1"/>
  <c r="T4077" i="1"/>
  <c r="X4077" i="1" s="1"/>
  <c r="S4078" i="1"/>
  <c r="U4078" i="1" s="1"/>
  <c r="T4078" i="1"/>
  <c r="X4078" i="1" s="1"/>
  <c r="S4079" i="1"/>
  <c r="U4079" i="1" s="1"/>
  <c r="T4079" i="1"/>
  <c r="X4079" i="1" s="1"/>
  <c r="S4080" i="1"/>
  <c r="U4080" i="1" s="1"/>
  <c r="T4080" i="1"/>
  <c r="S4081" i="1"/>
  <c r="U4081" i="1" s="1"/>
  <c r="T4081" i="1"/>
  <c r="X4081" i="1" s="1"/>
  <c r="S4082" i="1"/>
  <c r="U4082" i="1" s="1"/>
  <c r="T4082" i="1"/>
  <c r="X4082" i="1" s="1"/>
  <c r="S4083" i="1"/>
  <c r="U4083" i="1" s="1"/>
  <c r="T4083" i="1"/>
  <c r="X4083" i="1" s="1"/>
  <c r="S4084" i="1"/>
  <c r="U4084" i="1" s="1"/>
  <c r="T4084" i="1"/>
  <c r="S4085" i="1"/>
  <c r="U4085" i="1" s="1"/>
  <c r="T4085" i="1"/>
  <c r="X4085" i="1" s="1"/>
  <c r="S4086" i="1"/>
  <c r="U4086" i="1" s="1"/>
  <c r="T4086" i="1"/>
  <c r="X4086" i="1" s="1"/>
  <c r="S4087" i="1"/>
  <c r="U4087" i="1" s="1"/>
  <c r="T4087" i="1"/>
  <c r="X4087" i="1" s="1"/>
  <c r="S4088" i="1"/>
  <c r="U4088" i="1" s="1"/>
  <c r="T4088" i="1"/>
  <c r="S4089" i="1"/>
  <c r="U4089" i="1" s="1"/>
  <c r="T4089" i="1"/>
  <c r="X4089" i="1" s="1"/>
  <c r="S4090" i="1"/>
  <c r="U4090" i="1" s="1"/>
  <c r="T4090" i="1"/>
  <c r="X4090" i="1" s="1"/>
  <c r="S4091" i="1"/>
  <c r="U4091" i="1" s="1"/>
  <c r="T4091" i="1"/>
  <c r="X4091" i="1" s="1"/>
  <c r="S4092" i="1"/>
  <c r="U4092" i="1" s="1"/>
  <c r="T4092" i="1"/>
  <c r="S4093" i="1"/>
  <c r="U4093" i="1" s="1"/>
  <c r="T4093" i="1"/>
  <c r="X4093" i="1" s="1"/>
  <c r="S4094" i="1"/>
  <c r="U4094" i="1" s="1"/>
  <c r="T4094" i="1"/>
  <c r="X4094" i="1" s="1"/>
  <c r="S4095" i="1"/>
  <c r="U4095" i="1" s="1"/>
  <c r="T4095" i="1"/>
  <c r="X4095" i="1" s="1"/>
  <c r="S4096" i="1"/>
  <c r="U4096" i="1" s="1"/>
  <c r="T4096" i="1"/>
  <c r="S4097" i="1"/>
  <c r="U4097" i="1" s="1"/>
  <c r="T4097" i="1"/>
  <c r="X4097" i="1" s="1"/>
  <c r="S4098" i="1"/>
  <c r="U4098" i="1" s="1"/>
  <c r="T4098" i="1"/>
  <c r="X4098" i="1" s="1"/>
  <c r="S4099" i="1"/>
  <c r="U4099" i="1" s="1"/>
  <c r="T4099" i="1"/>
  <c r="X4099" i="1" s="1"/>
  <c r="S4100" i="1"/>
  <c r="U4100" i="1" s="1"/>
  <c r="T4100" i="1"/>
  <c r="S4101" i="1"/>
  <c r="U4101" i="1" s="1"/>
  <c r="T4101" i="1"/>
  <c r="X4101" i="1" s="1"/>
  <c r="S4102" i="1"/>
  <c r="U4102" i="1" s="1"/>
  <c r="T4102" i="1"/>
  <c r="X4102" i="1" s="1"/>
  <c r="S4103" i="1"/>
  <c r="U4103" i="1" s="1"/>
  <c r="T4103" i="1"/>
  <c r="X4103" i="1" s="1"/>
  <c r="S4104" i="1"/>
  <c r="U4104" i="1" s="1"/>
  <c r="T4104" i="1"/>
  <c r="S4105" i="1"/>
  <c r="U4105" i="1" s="1"/>
  <c r="T4105" i="1"/>
  <c r="X4105" i="1" s="1"/>
  <c r="S4106" i="1"/>
  <c r="U4106" i="1" s="1"/>
  <c r="T4106" i="1"/>
  <c r="X4106" i="1" s="1"/>
  <c r="S4107" i="1"/>
  <c r="U4107" i="1" s="1"/>
  <c r="T4107" i="1"/>
  <c r="X4107" i="1" s="1"/>
  <c r="S4108" i="1"/>
  <c r="U4108" i="1" s="1"/>
  <c r="T4108" i="1"/>
  <c r="S4109" i="1"/>
  <c r="U4109" i="1" s="1"/>
  <c r="T4109" i="1"/>
  <c r="X4109" i="1" s="1"/>
  <c r="S4110" i="1"/>
  <c r="U4110" i="1" s="1"/>
  <c r="T4110" i="1"/>
  <c r="X4110" i="1" s="1"/>
  <c r="S4111" i="1"/>
  <c r="U4111" i="1" s="1"/>
  <c r="T4111" i="1"/>
  <c r="X4111" i="1" s="1"/>
  <c r="S4112" i="1"/>
  <c r="U4112" i="1" s="1"/>
  <c r="T4112" i="1"/>
  <c r="S4113" i="1"/>
  <c r="U4113" i="1" s="1"/>
  <c r="T4113" i="1"/>
  <c r="X4113" i="1" s="1"/>
  <c r="S4114" i="1"/>
  <c r="U4114" i="1" s="1"/>
  <c r="T4114" i="1"/>
  <c r="X4114" i="1" s="1"/>
  <c r="S4115" i="1"/>
  <c r="U4115" i="1" s="1"/>
  <c r="T4115" i="1"/>
  <c r="X4115" i="1" s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X4112" i="1" l="1"/>
  <c r="X4108" i="1"/>
  <c r="X4104" i="1"/>
  <c r="X4100" i="1"/>
  <c r="X4096" i="1"/>
  <c r="X4092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8" i="1"/>
  <c r="X3964" i="1"/>
  <c r="X3960" i="1"/>
  <c r="X3956" i="1"/>
  <c r="X3952" i="1"/>
  <c r="X3948" i="1"/>
  <c r="X3944" i="1"/>
  <c r="X3940" i="1"/>
  <c r="X3936" i="1"/>
  <c r="X3932" i="1"/>
  <c r="X3928" i="1"/>
  <c r="X3924" i="1"/>
  <c r="X3920" i="1"/>
  <c r="X3916" i="1"/>
  <c r="X3912" i="1"/>
  <c r="X3908" i="1"/>
  <c r="X3904" i="1"/>
  <c r="X3900" i="1"/>
  <c r="X3896" i="1"/>
  <c r="X3892" i="1"/>
  <c r="X3888" i="1"/>
  <c r="X3884" i="1"/>
  <c r="X3880" i="1"/>
  <c r="X3876" i="1"/>
  <c r="X3872" i="1"/>
  <c r="X3868" i="1"/>
  <c r="X3864" i="1"/>
  <c r="X3860" i="1"/>
  <c r="X3856" i="1"/>
  <c r="X3852" i="1"/>
  <c r="X3848" i="1"/>
  <c r="X3844" i="1"/>
  <c r="X3840" i="1"/>
  <c r="X3836" i="1"/>
  <c r="X3832" i="1"/>
  <c r="X3828" i="1"/>
  <c r="X3824" i="1"/>
  <c r="X3820" i="1"/>
  <c r="X3816" i="1"/>
  <c r="X3812" i="1"/>
  <c r="X3808" i="1"/>
  <c r="X3804" i="1"/>
  <c r="X3800" i="1"/>
  <c r="X3796" i="1"/>
  <c r="X3792" i="1"/>
  <c r="X3788" i="1"/>
  <c r="X3784" i="1"/>
  <c r="X3780" i="1"/>
  <c r="X3776" i="1"/>
  <c r="X3772" i="1"/>
  <c r="X3768" i="1"/>
  <c r="X3764" i="1"/>
  <c r="X3760" i="1"/>
  <c r="X3756" i="1"/>
  <c r="X3752" i="1"/>
  <c r="X3748" i="1"/>
  <c r="X3744" i="1"/>
  <c r="X3740" i="1"/>
  <c r="X3736" i="1"/>
  <c r="X3732" i="1"/>
  <c r="X3728" i="1"/>
  <c r="X3724" i="1"/>
  <c r="X3720" i="1"/>
  <c r="X3716" i="1"/>
  <c r="X3712" i="1"/>
  <c r="X3708" i="1"/>
  <c r="X3704" i="1"/>
  <c r="X3700" i="1"/>
  <c r="X3696" i="1"/>
  <c r="X3692" i="1"/>
  <c r="X3688" i="1"/>
  <c r="X3684" i="1"/>
  <c r="X3680" i="1"/>
  <c r="X3676" i="1"/>
  <c r="X3672" i="1"/>
  <c r="X3668" i="1"/>
  <c r="X3664" i="1"/>
  <c r="X3660" i="1"/>
  <c r="X3656" i="1"/>
  <c r="X3652" i="1"/>
  <c r="X3648" i="1"/>
  <c r="X3644" i="1"/>
  <c r="X3640" i="1"/>
  <c r="X3636" i="1"/>
  <c r="X3632" i="1"/>
  <c r="X3628" i="1"/>
  <c r="X3624" i="1"/>
  <c r="X3620" i="1"/>
  <c r="X3616" i="1"/>
  <c r="X3612" i="1"/>
  <c r="X3608" i="1"/>
  <c r="X3604" i="1"/>
  <c r="X3600" i="1"/>
  <c r="X3596" i="1"/>
  <c r="X3592" i="1"/>
  <c r="X3588" i="1"/>
  <c r="X3584" i="1"/>
  <c r="X3580" i="1"/>
  <c r="X3576" i="1"/>
  <c r="X3572" i="1"/>
  <c r="X3568" i="1"/>
  <c r="X3564" i="1"/>
  <c r="X3560" i="1"/>
  <c r="X3556" i="1"/>
  <c r="X3552" i="1"/>
  <c r="X3548" i="1"/>
  <c r="X3544" i="1"/>
  <c r="X3540" i="1"/>
  <c r="X3536" i="1"/>
  <c r="X3532" i="1"/>
  <c r="X3528" i="1"/>
  <c r="X3524" i="1"/>
  <c r="X3520" i="1"/>
  <c r="X3516" i="1"/>
  <c r="X3512" i="1"/>
  <c r="X3508" i="1"/>
  <c r="X3504" i="1"/>
  <c r="X3500" i="1"/>
  <c r="X3496" i="1"/>
  <c r="X3492" i="1"/>
  <c r="X3488" i="1"/>
  <c r="X3484" i="1"/>
  <c r="X3480" i="1"/>
  <c r="X3476" i="1"/>
  <c r="X3472" i="1"/>
  <c r="X3468" i="1"/>
  <c r="X3464" i="1"/>
  <c r="X3460" i="1"/>
  <c r="X3456" i="1"/>
  <c r="X3452" i="1"/>
  <c r="X3448" i="1"/>
  <c r="X3444" i="1"/>
  <c r="X3440" i="1"/>
  <c r="X3436" i="1"/>
  <c r="X3432" i="1"/>
  <c r="X3428" i="1"/>
  <c r="X3424" i="1"/>
  <c r="X3420" i="1"/>
  <c r="X3416" i="1"/>
  <c r="X3412" i="1"/>
  <c r="X3408" i="1"/>
  <c r="X3404" i="1"/>
  <c r="X3400" i="1"/>
  <c r="X3396" i="1"/>
  <c r="X3392" i="1"/>
  <c r="X3388" i="1"/>
  <c r="X3384" i="1"/>
  <c r="X3380" i="1"/>
  <c r="X3376" i="1"/>
  <c r="X3372" i="1"/>
  <c r="X3368" i="1"/>
  <c r="X3364" i="1"/>
  <c r="X3360" i="1"/>
  <c r="X3356" i="1"/>
  <c r="X3352" i="1"/>
  <c r="X3348" i="1"/>
  <c r="X3344" i="1"/>
  <c r="X3340" i="1"/>
  <c r="X3336" i="1"/>
  <c r="X3332" i="1"/>
  <c r="X3328" i="1"/>
  <c r="X3324" i="1"/>
  <c r="X3320" i="1"/>
  <c r="X3316" i="1"/>
  <c r="X3312" i="1"/>
  <c r="X3308" i="1"/>
  <c r="X3304" i="1"/>
  <c r="X3300" i="1"/>
  <c r="X3296" i="1"/>
  <c r="X3292" i="1"/>
  <c r="X3288" i="1"/>
  <c r="X3284" i="1"/>
  <c r="X3280" i="1"/>
  <c r="X3276" i="1"/>
  <c r="X3272" i="1"/>
  <c r="X3268" i="1"/>
  <c r="X3264" i="1"/>
  <c r="X3260" i="1"/>
  <c r="X3256" i="1"/>
  <c r="X3252" i="1"/>
  <c r="X3248" i="1"/>
  <c r="X3244" i="1"/>
  <c r="X3240" i="1"/>
  <c r="X3236" i="1"/>
  <c r="X3232" i="1"/>
  <c r="X3228" i="1"/>
  <c r="X3224" i="1"/>
  <c r="X3220" i="1"/>
  <c r="X3216" i="1"/>
  <c r="X3212" i="1"/>
  <c r="X3208" i="1"/>
  <c r="X3204" i="1"/>
  <c r="X3200" i="1"/>
  <c r="X3196" i="1"/>
  <c r="X3192" i="1"/>
  <c r="X3188" i="1"/>
  <c r="X3184" i="1"/>
  <c r="X3180" i="1"/>
  <c r="X3176" i="1"/>
  <c r="X3172" i="1"/>
  <c r="X3168" i="1"/>
  <c r="X3164" i="1"/>
  <c r="X3160" i="1"/>
  <c r="X3156" i="1"/>
  <c r="X3152" i="1"/>
  <c r="X3148" i="1"/>
  <c r="X3144" i="1"/>
  <c r="X3140" i="1"/>
  <c r="X3136" i="1"/>
  <c r="X3132" i="1"/>
  <c r="X3128" i="1"/>
  <c r="X3124" i="1"/>
  <c r="X3120" i="1"/>
  <c r="X3116" i="1"/>
  <c r="X3112" i="1"/>
  <c r="X3108" i="1"/>
  <c r="X3104" i="1"/>
  <c r="X3100" i="1"/>
  <c r="X3096" i="1"/>
  <c r="X3092" i="1"/>
  <c r="X3088" i="1"/>
  <c r="X3084" i="1"/>
  <c r="X3080" i="1"/>
  <c r="X3076" i="1"/>
  <c r="X3072" i="1"/>
  <c r="X3068" i="1"/>
  <c r="X3064" i="1"/>
  <c r="X3060" i="1"/>
  <c r="X3056" i="1"/>
  <c r="X3052" i="1"/>
  <c r="X3048" i="1"/>
  <c r="X3044" i="1"/>
  <c r="X3040" i="1"/>
  <c r="X3036" i="1"/>
  <c r="X3032" i="1"/>
  <c r="X3028" i="1"/>
  <c r="X3024" i="1"/>
  <c r="X3020" i="1"/>
  <c r="X3016" i="1"/>
  <c r="X3012" i="1"/>
  <c r="X3008" i="1"/>
  <c r="X3004" i="1"/>
  <c r="X3000" i="1"/>
  <c r="X2996" i="1"/>
  <c r="X2992" i="1"/>
  <c r="X2988" i="1"/>
  <c r="X2984" i="1"/>
  <c r="X2980" i="1"/>
  <c r="X2976" i="1"/>
  <c r="X2972" i="1"/>
  <c r="X2968" i="1"/>
  <c r="X2964" i="1"/>
  <c r="X2960" i="1"/>
  <c r="X2956" i="1"/>
  <c r="X2952" i="1"/>
  <c r="X2948" i="1"/>
  <c r="X2944" i="1"/>
  <c r="X2940" i="1"/>
  <c r="X2936" i="1"/>
  <c r="X2932" i="1"/>
  <c r="X2928" i="1"/>
  <c r="X2924" i="1"/>
  <c r="X2920" i="1"/>
  <c r="X2916" i="1"/>
  <c r="X2912" i="1"/>
  <c r="X2908" i="1"/>
  <c r="X2904" i="1"/>
  <c r="X2900" i="1"/>
  <c r="X2896" i="1"/>
  <c r="X2892" i="1"/>
  <c r="X2888" i="1"/>
  <c r="X2884" i="1"/>
  <c r="X2880" i="1"/>
  <c r="X2876" i="1"/>
  <c r="X2872" i="1"/>
  <c r="X2868" i="1"/>
  <c r="X2864" i="1"/>
  <c r="X2860" i="1"/>
  <c r="X2856" i="1"/>
  <c r="X2852" i="1"/>
  <c r="X2848" i="1"/>
  <c r="X2844" i="1"/>
  <c r="X2840" i="1"/>
  <c r="X2836" i="1"/>
  <c r="X2832" i="1"/>
  <c r="X2828" i="1"/>
  <c r="X2824" i="1"/>
  <c r="X2820" i="1"/>
  <c r="X2816" i="1"/>
  <c r="X2812" i="1"/>
  <c r="X2808" i="1"/>
  <c r="X2804" i="1"/>
  <c r="X2800" i="1"/>
  <c r="X2796" i="1"/>
  <c r="X2792" i="1"/>
  <c r="X2788" i="1"/>
  <c r="X2784" i="1"/>
  <c r="X2780" i="1"/>
  <c r="X2776" i="1"/>
  <c r="X2772" i="1"/>
  <c r="X2768" i="1"/>
  <c r="X2764" i="1"/>
  <c r="X2760" i="1"/>
  <c r="X2756" i="1"/>
  <c r="X2752" i="1"/>
  <c r="X2748" i="1"/>
  <c r="X2744" i="1"/>
  <c r="X2740" i="1"/>
  <c r="X2736" i="1"/>
  <c r="X2732" i="1"/>
  <c r="X2728" i="1"/>
  <c r="X2724" i="1"/>
  <c r="X2720" i="1"/>
  <c r="X2716" i="1"/>
  <c r="X2712" i="1"/>
  <c r="X2708" i="1"/>
  <c r="X2704" i="1"/>
  <c r="X2700" i="1"/>
  <c r="X2696" i="1"/>
  <c r="X2692" i="1"/>
  <c r="X2688" i="1"/>
  <c r="X2684" i="1"/>
  <c r="X2680" i="1"/>
  <c r="X2676" i="1"/>
  <c r="X2672" i="1"/>
  <c r="X2668" i="1"/>
  <c r="X2664" i="1"/>
  <c r="X2660" i="1"/>
  <c r="X2656" i="1"/>
  <c r="X2652" i="1"/>
  <c r="X2648" i="1"/>
  <c r="X2644" i="1"/>
  <c r="X2640" i="1"/>
  <c r="X2636" i="1"/>
  <c r="X2632" i="1"/>
  <c r="X2628" i="1"/>
  <c r="X2624" i="1"/>
  <c r="X2620" i="1"/>
  <c r="X2616" i="1"/>
  <c r="X2612" i="1"/>
  <c r="X2608" i="1"/>
  <c r="X2604" i="1"/>
  <c r="X2600" i="1"/>
  <c r="X2596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6" i="1"/>
  <c r="X2512" i="1"/>
  <c r="X2508" i="1"/>
  <c r="X2504" i="1"/>
  <c r="X2500" i="1"/>
  <c r="X2496" i="1"/>
  <c r="X2492" i="1"/>
  <c r="X2488" i="1"/>
  <c r="X2484" i="1"/>
  <c r="X2480" i="1"/>
  <c r="X2476" i="1"/>
  <c r="X2472" i="1"/>
  <c r="X2468" i="1"/>
  <c r="X2464" i="1"/>
  <c r="X2460" i="1"/>
  <c r="X2456" i="1"/>
  <c r="X2452" i="1"/>
  <c r="X2448" i="1"/>
  <c r="X2444" i="1"/>
  <c r="X2440" i="1"/>
  <c r="X2436" i="1"/>
  <c r="X2432" i="1"/>
  <c r="X2428" i="1"/>
  <c r="X2424" i="1"/>
  <c r="X2420" i="1"/>
  <c r="X2416" i="1"/>
  <c r="X2412" i="1"/>
  <c r="X2408" i="1"/>
  <c r="X2404" i="1"/>
  <c r="X2400" i="1"/>
  <c r="X2396" i="1"/>
  <c r="X2392" i="1"/>
  <c r="X2388" i="1"/>
  <c r="X2384" i="1"/>
  <c r="X2380" i="1"/>
  <c r="X2376" i="1"/>
  <c r="X2372" i="1"/>
  <c r="X2368" i="1"/>
  <c r="X2364" i="1"/>
  <c r="X2360" i="1"/>
  <c r="X2356" i="1"/>
  <c r="X2352" i="1"/>
  <c r="X2348" i="1"/>
  <c r="X2344" i="1"/>
  <c r="X2340" i="1"/>
  <c r="X2336" i="1"/>
  <c r="X2332" i="1"/>
  <c r="X2328" i="1"/>
  <c r="X2324" i="1"/>
  <c r="X2320" i="1"/>
  <c r="X2316" i="1"/>
  <c r="X2312" i="1"/>
  <c r="X2308" i="1"/>
  <c r="X2304" i="1"/>
  <c r="X2300" i="1"/>
  <c r="X2296" i="1"/>
  <c r="X2292" i="1"/>
  <c r="X2288" i="1"/>
  <c r="X2284" i="1"/>
  <c r="X2280" i="1"/>
  <c r="X2276" i="1"/>
  <c r="X2272" i="1"/>
  <c r="X2268" i="1"/>
  <c r="X2264" i="1"/>
  <c r="X2260" i="1"/>
  <c r="X2256" i="1"/>
  <c r="X2252" i="1"/>
  <c r="X2248" i="1"/>
  <c r="X2244" i="1"/>
  <c r="X2240" i="1"/>
  <c r="X2236" i="1"/>
  <c r="X2232" i="1"/>
  <c r="X2228" i="1"/>
  <c r="X2224" i="1"/>
  <c r="X2220" i="1"/>
  <c r="X2216" i="1"/>
  <c r="X2212" i="1"/>
  <c r="X2208" i="1"/>
  <c r="X2204" i="1"/>
  <c r="X2200" i="1"/>
  <c r="X2196" i="1"/>
  <c r="X2192" i="1"/>
  <c r="X2188" i="1"/>
  <c r="X2184" i="1"/>
  <c r="X2180" i="1"/>
  <c r="X2176" i="1"/>
  <c r="X2172" i="1"/>
  <c r="X2168" i="1"/>
  <c r="X2164" i="1"/>
  <c r="X2160" i="1"/>
  <c r="X2156" i="1"/>
  <c r="X2152" i="1"/>
  <c r="X2148" i="1"/>
  <c r="X2144" i="1"/>
  <c r="X2140" i="1"/>
  <c r="X2136" i="1"/>
  <c r="X2132" i="1"/>
  <c r="X2128" i="1"/>
  <c r="X2124" i="1"/>
  <c r="X2120" i="1"/>
  <c r="X2116" i="1"/>
  <c r="X2112" i="1"/>
  <c r="X2108" i="1"/>
  <c r="X2104" i="1"/>
  <c r="X2100" i="1"/>
  <c r="X2096" i="1"/>
  <c r="X2092" i="1"/>
  <c r="X2088" i="1"/>
  <c r="X2084" i="1"/>
  <c r="X2080" i="1"/>
  <c r="X2076" i="1"/>
  <c r="X2072" i="1"/>
  <c r="X2068" i="1"/>
  <c r="X2064" i="1"/>
  <c r="X2060" i="1"/>
  <c r="X2056" i="1"/>
  <c r="X2052" i="1"/>
  <c r="X2048" i="1"/>
  <c r="X2044" i="1"/>
  <c r="X2040" i="1"/>
  <c r="X2036" i="1"/>
  <c r="X2032" i="1"/>
  <c r="X2028" i="1"/>
  <c r="X2024" i="1"/>
  <c r="X2020" i="1"/>
  <c r="X2016" i="1"/>
  <c r="X2012" i="1"/>
  <c r="X2008" i="1"/>
  <c r="X2004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B3" i="17"/>
  <c r="B4" i="17"/>
  <c r="B5" i="17"/>
  <c r="B6" i="17" l="1"/>
  <c r="B8" i="17" s="1"/>
  <c r="B9" i="17" l="1"/>
  <c r="W1356" i="1" s="1"/>
  <c r="W188" i="1" l="1"/>
  <c r="W3956" i="1"/>
  <c r="W2059" i="1"/>
  <c r="W1532" i="1"/>
  <c r="W2087" i="1"/>
  <c r="W2588" i="1"/>
  <c r="W1991" i="1"/>
  <c r="W694" i="1"/>
  <c r="W454" i="1"/>
  <c r="W2620" i="1"/>
  <c r="W2769" i="1"/>
  <c r="W3516" i="1"/>
  <c r="W2957" i="1"/>
  <c r="W3204" i="1"/>
  <c r="W158" i="1"/>
  <c r="W2444" i="1"/>
  <c r="W2480" i="1"/>
  <c r="W537" i="1"/>
  <c r="W2697" i="1"/>
  <c r="W2828" i="1"/>
  <c r="W1352" i="1"/>
  <c r="W299" i="1"/>
  <c r="W518" i="1"/>
  <c r="W341" i="1"/>
  <c r="W1933" i="1"/>
  <c r="W78" i="1"/>
  <c r="W2547" i="1"/>
  <c r="W3793" i="1"/>
  <c r="W2506" i="1"/>
  <c r="W2982" i="1"/>
  <c r="W710" i="1"/>
  <c r="W421" i="1"/>
  <c r="W705" i="1"/>
  <c r="W2854" i="1"/>
  <c r="W142" i="1"/>
  <c r="W201" i="1"/>
  <c r="W2194" i="1"/>
  <c r="W12" i="1"/>
  <c r="W1460" i="1"/>
  <c r="W1960" i="1"/>
  <c r="W3893" i="1"/>
  <c r="W3772" i="1"/>
  <c r="W1766" i="1"/>
  <c r="W908" i="1"/>
  <c r="W501" i="1"/>
  <c r="W1473" i="1"/>
  <c r="W1284" i="1"/>
  <c r="W526" i="1"/>
  <c r="W3690" i="1"/>
  <c r="W662" i="1"/>
  <c r="W92" i="1"/>
  <c r="W2932" i="1"/>
  <c r="W2074" i="1"/>
  <c r="W1292" i="1"/>
  <c r="W2518" i="1"/>
  <c r="W775" i="1"/>
  <c r="W2116" i="1"/>
  <c r="W3092" i="1"/>
  <c r="W436" i="1"/>
  <c r="W2396" i="1"/>
  <c r="W13" i="1"/>
  <c r="W2334" i="1"/>
  <c r="W3025" i="1"/>
  <c r="W3284" i="1"/>
  <c r="W252" i="1"/>
  <c r="W2380" i="1"/>
  <c r="W3414" i="1"/>
  <c r="W3563" i="1"/>
  <c r="W503" i="1"/>
  <c r="W685" i="1"/>
  <c r="W285" i="1"/>
  <c r="W293" i="1"/>
  <c r="W3734" i="1"/>
  <c r="W1673" i="1"/>
  <c r="W3286" i="1"/>
  <c r="W2070" i="1"/>
  <c r="W316" i="1"/>
  <c r="W1806" i="1"/>
  <c r="W508" i="1"/>
  <c r="W902" i="1"/>
  <c r="W1420" i="1"/>
  <c r="W2892" i="1"/>
  <c r="W1382" i="1"/>
  <c r="W3542" i="1"/>
  <c r="W2237" i="1"/>
  <c r="W2783" i="1"/>
  <c r="W930" i="1"/>
  <c r="W835" i="1"/>
  <c r="W3150" i="1"/>
  <c r="W3435" i="1"/>
  <c r="W1166" i="1"/>
  <c r="W941" i="1"/>
  <c r="W2247" i="1"/>
  <c r="W2244" i="1"/>
  <c r="W3814" i="1"/>
  <c r="W821" i="1"/>
  <c r="W350" i="1"/>
  <c r="W1037" i="1"/>
  <c r="W102" i="1"/>
  <c r="W2325" i="1"/>
  <c r="W3695" i="1"/>
  <c r="W2462" i="1"/>
  <c r="W1202" i="1"/>
  <c r="W1059" i="1"/>
  <c r="W700" i="1"/>
  <c r="W966" i="1"/>
  <c r="W1804" i="1"/>
  <c r="W2956" i="1"/>
  <c r="W1478" i="1"/>
  <c r="W371" i="1"/>
  <c r="W9" i="1"/>
  <c r="W2823" i="1"/>
  <c r="W108" i="1"/>
  <c r="W4054" i="1"/>
  <c r="W4092" i="1"/>
  <c r="W4007" i="1"/>
  <c r="W916" i="1"/>
  <c r="W2526" i="1"/>
  <c r="W2640" i="1"/>
  <c r="W3764" i="1"/>
  <c r="W259" i="1"/>
  <c r="W1409" i="1"/>
  <c r="W1182" i="1"/>
  <c r="W2725" i="1"/>
  <c r="W1318" i="1"/>
  <c r="W1541" i="1"/>
  <c r="W1924" i="1"/>
  <c r="W3708" i="1"/>
  <c r="W391" i="1"/>
  <c r="W1346" i="1"/>
  <c r="W764" i="1"/>
  <c r="W1030" i="1"/>
  <c r="W1868" i="1"/>
  <c r="W3340" i="1"/>
  <c r="W1558" i="1"/>
  <c r="W499" i="1"/>
  <c r="W2299" i="1"/>
  <c r="W175" i="1"/>
  <c r="W438" i="1"/>
  <c r="W751" i="1"/>
  <c r="W2507" i="1"/>
  <c r="W250" i="1"/>
  <c r="W1236" i="1"/>
  <c r="W635" i="1"/>
  <c r="W1250" i="1"/>
  <c r="W780" i="1"/>
  <c r="W1029" i="1"/>
  <c r="W1086" i="1"/>
  <c r="W1764" i="1"/>
  <c r="W80" i="1"/>
  <c r="W1516" i="1"/>
  <c r="W3877" i="1"/>
  <c r="W2251" i="1"/>
  <c r="W3287" i="1"/>
  <c r="W3825" i="1"/>
  <c r="W2090" i="1"/>
  <c r="W6" i="1"/>
  <c r="W51" i="1"/>
  <c r="W1932" i="1"/>
  <c r="W3404" i="1"/>
  <c r="W2262" i="1"/>
  <c r="W627" i="1"/>
  <c r="W3109" i="1"/>
  <c r="W1408" i="1"/>
  <c r="W822" i="1"/>
  <c r="W244" i="1"/>
  <c r="W913" i="1"/>
  <c r="W324" i="1"/>
  <c r="W1940" i="1"/>
  <c r="W891" i="1"/>
  <c r="W758" i="1"/>
  <c r="W1372" i="1"/>
  <c r="W64" i="1"/>
  <c r="W1540" i="1"/>
  <c r="W2596" i="1"/>
  <c r="W2199" i="1"/>
  <c r="W2540" i="1"/>
  <c r="W583" i="1"/>
  <c r="W1751" i="1"/>
  <c r="W2005" i="1"/>
  <c r="W331" i="1"/>
  <c r="W1786" i="1"/>
  <c r="W390" i="1"/>
  <c r="W844" i="1"/>
  <c r="W2316" i="1"/>
  <c r="W3468" i="1"/>
  <c r="W2390" i="1"/>
  <c r="W3588" i="1"/>
  <c r="W3077" i="1"/>
  <c r="W2001" i="1"/>
  <c r="W1980" i="1"/>
  <c r="W564" i="1"/>
  <c r="W1937" i="1"/>
  <c r="W452" i="1"/>
  <c r="W2068" i="1"/>
  <c r="W25" i="1"/>
  <c r="W917" i="1"/>
  <c r="W1628" i="1"/>
  <c r="W2143" i="1"/>
  <c r="W747" i="1"/>
  <c r="W69" i="1"/>
  <c r="W3817" i="1"/>
  <c r="W2732" i="1"/>
  <c r="W3235" i="1"/>
  <c r="W558" i="1"/>
  <c r="W3637" i="1"/>
  <c r="W1973" i="1"/>
  <c r="W2064" i="1"/>
  <c r="W1100" i="1"/>
  <c r="W2124" i="1"/>
  <c r="W3148" i="1"/>
  <c r="W757" i="1"/>
  <c r="W2902" i="1"/>
  <c r="W1011" i="1"/>
  <c r="W1531" i="1"/>
  <c r="W71" i="1"/>
  <c r="W2963" i="1"/>
  <c r="W1084" i="1"/>
  <c r="W4013" i="1"/>
  <c r="W2254" i="1"/>
  <c r="W871" i="1"/>
  <c r="W1274" i="1"/>
  <c r="W654" i="1"/>
  <c r="W2260" i="1"/>
  <c r="W2782" i="1"/>
  <c r="W721" i="1"/>
  <c r="W1334" i="1"/>
  <c r="W3012" i="1"/>
  <c r="W2780" i="1"/>
  <c r="W1733" i="1"/>
  <c r="W118" i="1"/>
  <c r="W1885" i="1"/>
  <c r="W11" i="1"/>
  <c r="W2190" i="1"/>
  <c r="W1327" i="1"/>
  <c r="W294" i="1"/>
  <c r="W229" i="1"/>
  <c r="W3853" i="1"/>
  <c r="W3366" i="1"/>
  <c r="W622" i="1"/>
  <c r="W2077" i="1"/>
  <c r="W1737" i="1"/>
  <c r="W1569" i="1"/>
  <c r="W1055" i="1"/>
  <c r="W2663" i="1"/>
  <c r="W754" i="1"/>
  <c r="W846" i="1"/>
  <c r="W2964" i="1"/>
  <c r="W3166" i="1"/>
  <c r="W1233" i="1"/>
  <c r="W101" i="1"/>
  <c r="W491" i="1"/>
  <c r="W61" i="1"/>
  <c r="W2693" i="1"/>
  <c r="W3324" i="1"/>
  <c r="W278" i="1"/>
  <c r="W1572" i="1"/>
  <c r="W3854" i="1"/>
  <c r="W2793" i="1"/>
  <c r="W1126" i="1"/>
  <c r="W1686" i="1"/>
  <c r="W1479" i="1"/>
  <c r="W3969" i="1"/>
  <c r="W1076" i="1"/>
  <c r="W2455" i="1"/>
  <c r="W2207" i="1"/>
  <c r="W3448" i="1"/>
  <c r="W4098" i="1"/>
  <c r="W1394" i="1"/>
  <c r="W2874" i="1"/>
  <c r="W186" i="1"/>
  <c r="W1530" i="1"/>
  <c r="W2402" i="1"/>
  <c r="W2418" i="1"/>
  <c r="W2922" i="1"/>
  <c r="W130" i="1"/>
  <c r="W2848" i="1"/>
  <c r="W3136" i="1"/>
  <c r="W3952" i="1"/>
  <c r="W3935" i="1"/>
  <c r="W2312" i="1"/>
  <c r="W3739" i="1"/>
  <c r="W3227" i="1"/>
  <c r="W2715" i="1"/>
  <c r="W3673" i="1"/>
  <c r="W3161" i="1"/>
  <c r="W2649" i="1"/>
  <c r="W2137" i="1"/>
  <c r="W1688" i="1"/>
  <c r="W3402" i="1"/>
  <c r="W674" i="1"/>
  <c r="W2162" i="1"/>
  <c r="W3570" i="1"/>
  <c r="W786" i="1"/>
  <c r="W1418" i="1"/>
  <c r="W1258" i="1"/>
  <c r="W2178" i="1"/>
  <c r="W4104" i="1"/>
  <c r="W2376" i="1"/>
  <c r="W2624" i="1"/>
  <c r="W3376" i="1"/>
  <c r="W3551" i="1"/>
  <c r="W3823" i="1"/>
  <c r="W3603" i="1"/>
  <c r="W3674" i="1"/>
  <c r="W970" i="1"/>
  <c r="W2450" i="1"/>
  <c r="W3874" i="1"/>
  <c r="W1082" i="1"/>
  <c r="W1826" i="1"/>
  <c r="W1738" i="1"/>
  <c r="W2482" i="1"/>
  <c r="W4059" i="1"/>
  <c r="W2576" i="1"/>
  <c r="W2832" i="1"/>
  <c r="W3608" i="1"/>
  <c r="W3679" i="1"/>
  <c r="W3999" i="1"/>
  <c r="W3659" i="1"/>
  <c r="W3147" i="1"/>
  <c r="W2962" i="1"/>
  <c r="W274" i="1"/>
  <c r="W1730" i="1"/>
  <c r="W3146" i="1"/>
  <c r="W330" i="1"/>
  <c r="W858" i="1"/>
  <c r="W498" i="1"/>
  <c r="W1746" i="1"/>
  <c r="W3832" i="1"/>
  <c r="W2096" i="1"/>
  <c r="W2336" i="1"/>
  <c r="W3008" i="1"/>
  <c r="W3784" i="1"/>
  <c r="W3591" i="1"/>
  <c r="W3523" i="1"/>
  <c r="W3011" i="1"/>
  <c r="W2250" i="1"/>
  <c r="W3714" i="1"/>
  <c r="W986" i="1"/>
  <c r="W2386" i="1"/>
  <c r="W3562" i="1"/>
  <c r="W3938" i="1"/>
  <c r="W3730" i="1"/>
  <c r="W1010" i="1"/>
  <c r="W3336" i="1"/>
  <c r="W3736" i="1"/>
  <c r="W3951" i="1"/>
  <c r="W2416" i="1"/>
  <c r="W3104" i="1"/>
  <c r="W3899" i="1"/>
  <c r="W3387" i="1"/>
  <c r="W2875" i="1"/>
  <c r="W3833" i="1"/>
  <c r="W3321" i="1"/>
  <c r="W2809" i="1"/>
  <c r="W2297" i="1"/>
  <c r="W1848" i="1"/>
  <c r="W1186" i="1"/>
  <c r="W2314" i="1"/>
  <c r="W842" i="1"/>
  <c r="W2696" i="1"/>
  <c r="W2344" i="1"/>
  <c r="W3555" i="1"/>
  <c r="W4041" i="1"/>
  <c r="W3361" i="1"/>
  <c r="W2673" i="1"/>
  <c r="W1993" i="1"/>
  <c r="W1400" i="1"/>
  <c r="W880" i="1"/>
  <c r="W2159" i="1"/>
  <c r="W143" i="1"/>
  <c r="W1919" i="1"/>
  <c r="W119" i="1"/>
  <c r="W1895" i="1"/>
  <c r="W55" i="1"/>
  <c r="W727" i="1"/>
  <c r="W1721" i="1"/>
  <c r="W1209" i="1"/>
  <c r="W697" i="1"/>
  <c r="W248" i="1"/>
  <c r="W3581" i="1"/>
  <c r="W2549" i="1"/>
  <c r="W3101" i="1"/>
  <c r="W2291" i="1"/>
  <c r="W1779" i="1"/>
  <c r="W513" i="1"/>
  <c r="W4110" i="1"/>
  <c r="W1925" i="1"/>
  <c r="W1405" i="1"/>
  <c r="W2309" i="1"/>
  <c r="W3692" i="1"/>
  <c r="W995" i="1"/>
  <c r="W483" i="1"/>
  <c r="W3910" i="1"/>
  <c r="W3398" i="1"/>
  <c r="W2886" i="1"/>
  <c r="W2374" i="1"/>
  <c r="W1862" i="1"/>
  <c r="W3586" i="1"/>
  <c r="W258" i="1"/>
  <c r="W2658" i="1"/>
  <c r="W3656" i="1"/>
  <c r="W3720" i="1"/>
  <c r="W3179" i="1"/>
  <c r="W3857" i="1"/>
  <c r="W3177" i="1"/>
  <c r="W2497" i="1"/>
  <c r="W1872" i="1"/>
  <c r="W1256" i="1"/>
  <c r="W744" i="1"/>
  <c r="W1591" i="1"/>
  <c r="W3175" i="1"/>
  <c r="W1447" i="1"/>
  <c r="W3143" i="1"/>
  <c r="W1407" i="1"/>
  <c r="W2831" i="1"/>
  <c r="W2643" i="1"/>
  <c r="W1585" i="1"/>
  <c r="W1073" i="1"/>
  <c r="W624" i="1"/>
  <c r="W112" i="1"/>
  <c r="W3309" i="1"/>
  <c r="W3845" i="1"/>
  <c r="W2829" i="1"/>
  <c r="W2155" i="1"/>
  <c r="W1643" i="1"/>
  <c r="W377" i="1"/>
  <c r="W2429" i="1"/>
  <c r="W1781" i="1"/>
  <c r="W1269" i="1"/>
  <c r="W4068" i="1"/>
  <c r="W3556" i="1"/>
  <c r="W859" i="1"/>
  <c r="W347" i="1"/>
  <c r="W3774" i="1"/>
  <c r="W3262" i="1"/>
  <c r="W2750" i="1"/>
  <c r="W2238" i="1"/>
  <c r="W1726" i="1"/>
  <c r="W845" i="1"/>
  <c r="W333" i="1"/>
  <c r="W1090" i="1"/>
  <c r="W2018" i="1"/>
  <c r="W290" i="1"/>
  <c r="W2648" i="1"/>
  <c r="W2112" i="1"/>
  <c r="W3499" i="1"/>
  <c r="W4017" i="1"/>
  <c r="W3337" i="1"/>
  <c r="W2657" i="1"/>
  <c r="W2032" i="1"/>
  <c r="W1384" i="1"/>
  <c r="W864" i="1"/>
  <c r="W2095" i="1"/>
  <c r="W63" i="1"/>
  <c r="W1863" i="1"/>
  <c r="W79" i="1"/>
  <c r="W1823" i="1"/>
  <c r="W3487" i="1"/>
  <c r="W647" i="1"/>
  <c r="W1705" i="1"/>
  <c r="W1193" i="1"/>
  <c r="W681" i="1"/>
  <c r="W232" i="1"/>
  <c r="W3549" i="1"/>
  <c r="W4085" i="1"/>
  <c r="W3069" i="1"/>
  <c r="W2275" i="1"/>
  <c r="W1763" i="1"/>
  <c r="W497" i="1"/>
  <c r="W4094" i="1"/>
  <c r="W1909" i="1"/>
  <c r="W1389" i="1"/>
  <c r="W2261" i="1"/>
  <c r="W3676" i="1"/>
  <c r="W979" i="1"/>
  <c r="W467" i="1"/>
  <c r="W3894" i="1"/>
  <c r="W3382" i="1"/>
  <c r="W2870" i="1"/>
  <c r="W2358" i="1"/>
  <c r="W1846" i="1"/>
  <c r="W965" i="1"/>
  <c r="W453" i="1"/>
  <c r="W2322" i="1"/>
  <c r="W2978" i="1"/>
  <c r="W1578" i="1"/>
  <c r="W2736" i="1"/>
  <c r="W2712" i="1"/>
  <c r="W3027" i="1"/>
  <c r="W3753" i="1"/>
  <c r="W3073" i="1"/>
  <c r="W2385" i="1"/>
  <c r="W1768" i="1"/>
  <c r="W1176" i="1"/>
  <c r="W3463" i="1"/>
  <c r="W1319" i="1"/>
  <c r="W2919" i="1"/>
  <c r="W1159" i="1"/>
  <c r="W2879" i="1"/>
  <c r="W1103" i="1"/>
  <c r="W2383" i="1"/>
  <c r="W2563" i="1"/>
  <c r="W1505" i="1"/>
  <c r="W993" i="1"/>
  <c r="W544" i="1"/>
  <c r="W32" i="1"/>
  <c r="W3149" i="1"/>
  <c r="W3685" i="1"/>
  <c r="W2669" i="1"/>
  <c r="W2075" i="1"/>
  <c r="W1563" i="1"/>
  <c r="W297" i="1"/>
  <c r="W2293" i="1"/>
  <c r="W1701" i="1"/>
  <c r="W1189" i="1"/>
  <c r="W3988" i="1"/>
  <c r="W1291" i="1"/>
  <c r="W779" i="1"/>
  <c r="W267" i="1"/>
  <c r="W3694" i="1"/>
  <c r="W3182" i="1"/>
  <c r="W2670" i="1"/>
  <c r="W2158" i="1"/>
  <c r="W3514" i="1"/>
  <c r="W554" i="1"/>
  <c r="W282" i="1"/>
  <c r="W4027" i="1"/>
  <c r="W3711" i="1"/>
  <c r="W3955" i="1"/>
  <c r="W2787" i="1"/>
  <c r="W3569" i="1"/>
  <c r="W2889" i="1"/>
  <c r="W2209" i="1"/>
  <c r="W1584" i="1"/>
  <c r="W1040" i="1"/>
  <c r="W2871" i="1"/>
  <c r="W823" i="1"/>
  <c r="W2487" i="1"/>
  <c r="W663" i="1"/>
  <c r="W2447" i="1"/>
  <c r="W607" i="1"/>
  <c r="W1607" i="1"/>
  <c r="W1881" i="1"/>
  <c r="W1369" i="1"/>
  <c r="W857" i="1"/>
  <c r="W408" i="1"/>
  <c r="W3901" i="1"/>
  <c r="W2869" i="1"/>
  <c r="W3413" i="1"/>
  <c r="W2451" i="1"/>
  <c r="W1939" i="1"/>
  <c r="W1427" i="1"/>
  <c r="W161" i="1"/>
  <c r="W2085" i="1"/>
  <c r="W1565" i="1"/>
  <c r="W3762" i="1"/>
  <c r="W1058" i="1"/>
  <c r="W2538" i="1"/>
  <c r="W3946" i="1"/>
  <c r="W1162" i="1"/>
  <c r="W1954" i="1"/>
  <c r="W1866" i="1"/>
  <c r="W2570" i="1"/>
  <c r="W4075" i="1"/>
  <c r="W2616" i="1"/>
  <c r="W2888" i="1"/>
  <c r="W3672" i="1"/>
  <c r="W3727" i="1"/>
  <c r="W4055" i="1"/>
  <c r="W3675" i="1"/>
  <c r="W3163" i="1"/>
  <c r="W2651" i="1"/>
  <c r="W3609" i="1"/>
  <c r="W3097" i="1"/>
  <c r="W2585" i="1"/>
  <c r="W2073" i="1"/>
  <c r="W1624" i="1"/>
  <c r="W3050" i="1"/>
  <c r="W370" i="1"/>
  <c r="W1818" i="1"/>
  <c r="W3234" i="1"/>
  <c r="W426" i="1"/>
  <c r="W978" i="1"/>
  <c r="W682" i="1"/>
  <c r="W1834" i="1"/>
  <c r="W3880" i="1"/>
  <c r="W2152" i="1"/>
  <c r="W2400" i="1"/>
  <c r="W3088" i="1"/>
  <c r="W3864" i="1"/>
  <c r="W3623" i="1"/>
  <c r="W3539" i="1"/>
  <c r="W3354" i="1"/>
  <c r="W634" i="1"/>
  <c r="W2114" i="1"/>
  <c r="W3522" i="1"/>
  <c r="W730" i="1"/>
  <c r="W1370" i="1"/>
  <c r="W1194" i="1"/>
  <c r="W2130" i="1"/>
  <c r="W4080" i="1"/>
  <c r="W2352" i="1"/>
  <c r="W2600" i="1"/>
  <c r="W3344" i="1"/>
  <c r="W3527" i="1"/>
  <c r="W3791" i="1"/>
  <c r="W3595" i="1"/>
  <c r="W3083" i="1"/>
  <c r="W2634" i="1"/>
  <c r="W4106" i="1"/>
  <c r="W1402" i="1"/>
  <c r="W2770" i="1"/>
  <c r="W4082" i="1"/>
  <c r="W410" i="1"/>
  <c r="W4114" i="1"/>
  <c r="W1378" i="1"/>
  <c r="W3584" i="1"/>
  <c r="W3984" i="1"/>
  <c r="W2104" i="1"/>
  <c r="W2744" i="1"/>
  <c r="W3488" i="1"/>
  <c r="W3971" i="1"/>
  <c r="W3459" i="1"/>
  <c r="W2947" i="1"/>
  <c r="W1898" i="1"/>
  <c r="W3378" i="1"/>
  <c r="W666" i="1"/>
  <c r="W2058" i="1"/>
  <c r="W3106" i="1"/>
  <c r="W3274" i="1"/>
  <c r="W3410" i="1"/>
  <c r="W650" i="1"/>
  <c r="W3152" i="1"/>
  <c r="W3504" i="1"/>
  <c r="W3783" i="1"/>
  <c r="W2144" i="1"/>
  <c r="W2784" i="1"/>
  <c r="W3835" i="1"/>
  <c r="W3323" i="1"/>
  <c r="W2811" i="1"/>
  <c r="W3769" i="1"/>
  <c r="W3257" i="1"/>
  <c r="W2745" i="1"/>
  <c r="W2233" i="1"/>
  <c r="W1784" i="1"/>
  <c r="W450" i="1"/>
  <c r="W1290" i="1"/>
  <c r="W3658" i="1"/>
  <c r="W2208" i="1"/>
  <c r="W3807" i="1"/>
  <c r="W3371" i="1"/>
  <c r="W3953" i="1"/>
  <c r="W3273" i="1"/>
  <c r="W2593" i="1"/>
  <c r="W1968" i="1"/>
  <c r="W1328" i="1"/>
  <c r="W816" i="1"/>
  <c r="W1903" i="1"/>
  <c r="W3423" i="1"/>
  <c r="W1687" i="1"/>
  <c r="W3415" i="1"/>
  <c r="W1679" i="1"/>
  <c r="W3223" i="1"/>
  <c r="W367" i="1"/>
  <c r="W1657" i="1"/>
  <c r="W1145" i="1"/>
  <c r="W633" i="1"/>
  <c r="W184" i="1"/>
  <c r="W3453" i="1"/>
  <c r="W3997" i="1"/>
  <c r="W2973" i="1"/>
  <c r="W2227" i="1"/>
  <c r="W1715" i="1"/>
  <c r="W449" i="1"/>
  <c r="W4046" i="1"/>
  <c r="W1861" i="1"/>
  <c r="W1341" i="1"/>
  <c r="W2157" i="1"/>
  <c r="W3628" i="1"/>
  <c r="W931" i="1"/>
  <c r="W419" i="1"/>
  <c r="W3846" i="1"/>
  <c r="W3334" i="1"/>
  <c r="W2822" i="1"/>
  <c r="W2310" i="1"/>
  <c r="W1798" i="1"/>
  <c r="W2626" i="1"/>
  <c r="W3394" i="1"/>
  <c r="W1666" i="1"/>
  <c r="W2960" i="1"/>
  <c r="W2984" i="1"/>
  <c r="W3051" i="1"/>
  <c r="W3777" i="1"/>
  <c r="W3089" i="1"/>
  <c r="W2409" i="1"/>
  <c r="W1792" i="1"/>
  <c r="W1192" i="1"/>
  <c r="W680" i="1"/>
  <c r="W1383" i="1"/>
  <c r="W2967" i="1"/>
  <c r="W1215" i="1"/>
  <c r="W2927" i="1"/>
  <c r="W1167" i="1"/>
  <c r="W2479" i="1"/>
  <c r="W2579" i="1"/>
  <c r="W1521" i="1"/>
  <c r="W1009" i="1"/>
  <c r="W560" i="1"/>
  <c r="W48" i="1"/>
  <c r="W3181" i="1"/>
  <c r="W3717" i="1"/>
  <c r="W2701" i="1"/>
  <c r="W2091" i="1"/>
  <c r="W1579" i="1"/>
  <c r="W313" i="1"/>
  <c r="W2317" i="1"/>
  <c r="W1717" i="1"/>
  <c r="W1205" i="1"/>
  <c r="W4004" i="1"/>
  <c r="W1307" i="1"/>
  <c r="W795" i="1"/>
  <c r="W283" i="1"/>
  <c r="W3710" i="1"/>
  <c r="W3198" i="1"/>
  <c r="W2686" i="1"/>
  <c r="W2174" i="1"/>
  <c r="W1662" i="1"/>
  <c r="W781" i="1"/>
  <c r="W269" i="1"/>
  <c r="W146" i="1"/>
  <c r="W1218" i="1"/>
  <c r="W3370" i="1"/>
  <c r="W3519" i="1"/>
  <c r="W3751" i="1"/>
  <c r="W3315" i="1"/>
  <c r="W3937" i="1"/>
  <c r="W3249" i="1"/>
  <c r="W2569" i="1"/>
  <c r="W1952" i="1"/>
  <c r="W1312" i="1"/>
  <c r="W800" i="1"/>
  <c r="W1839" i="1"/>
  <c r="W3375" i="1"/>
  <c r="W1639" i="1"/>
  <c r="W3359" i="1"/>
  <c r="W1623" i="1"/>
  <c r="W3135" i="1"/>
  <c r="W295" i="1"/>
  <c r="W1641" i="1"/>
  <c r="W1129" i="1"/>
  <c r="W617" i="1"/>
  <c r="W168" i="1"/>
  <c r="W3421" i="1"/>
  <c r="W3957" i="1"/>
  <c r="W2941" i="1"/>
  <c r="W2211" i="1"/>
  <c r="W1699" i="1"/>
  <c r="W433" i="1"/>
  <c r="W2533" i="1"/>
  <c r="W1837" i="1"/>
  <c r="W1325" i="1"/>
  <c r="W1853" i="1"/>
  <c r="W3612" i="1"/>
  <c r="W915" i="1"/>
  <c r="W403" i="1"/>
  <c r="W3830" i="1"/>
  <c r="W3318" i="1"/>
  <c r="W2806" i="1"/>
  <c r="W2294" i="1"/>
  <c r="W1782" i="1"/>
  <c r="W901" i="1"/>
  <c r="W389" i="1"/>
  <c r="W1554" i="1"/>
  <c r="W1650" i="1"/>
  <c r="W570" i="1"/>
  <c r="W2224" i="1"/>
  <c r="W3919" i="1"/>
  <c r="W2899" i="1"/>
  <c r="W3665" i="1"/>
  <c r="W2985" i="1"/>
  <c r="W2305" i="1"/>
  <c r="W1680" i="1"/>
  <c r="W1112" i="1"/>
  <c r="W3215" i="1"/>
  <c r="W1087" i="1"/>
  <c r="W2719" i="1"/>
  <c r="W919" i="1"/>
  <c r="W2679" i="1"/>
  <c r="W863" i="1"/>
  <c r="W1999" i="1"/>
  <c r="W1953" i="1"/>
  <c r="W1441" i="1"/>
  <c r="W929" i="1"/>
  <c r="W480" i="1"/>
  <c r="W4037" i="1"/>
  <c r="W3013" i="1"/>
  <c r="W3557" i="1"/>
  <c r="W2541" i="1"/>
  <c r="W2011" i="1"/>
  <c r="W1499" i="1"/>
  <c r="W233" i="1"/>
  <c r="W2181" i="1"/>
  <c r="W1637" i="1"/>
  <c r="W1125" i="1"/>
  <c r="W3924" i="1"/>
  <c r="W1227" i="1"/>
  <c r="W715" i="1"/>
  <c r="W203" i="1"/>
  <c r="W3630" i="1"/>
  <c r="W3118" i="1"/>
  <c r="W3434" i="1"/>
  <c r="W706" i="1"/>
  <c r="W2202" i="1"/>
  <c r="W3610" i="1"/>
  <c r="W818" i="1"/>
  <c r="W1482" i="1"/>
  <c r="W1330" i="1"/>
  <c r="W2218" i="1"/>
  <c r="W4011" i="1"/>
  <c r="W2408" i="1"/>
  <c r="W2656" i="1"/>
  <c r="W3400" i="1"/>
  <c r="W3567" i="1"/>
  <c r="W3847" i="1"/>
  <c r="W3611" i="1"/>
  <c r="W3099" i="1"/>
  <c r="W4057" i="1"/>
  <c r="W3545" i="1"/>
  <c r="W3033" i="1"/>
  <c r="W2521" i="1"/>
  <c r="W2009" i="1"/>
  <c r="W1560" i="1"/>
  <c r="W2714" i="1"/>
  <c r="W26" i="1"/>
  <c r="W1466" i="1"/>
  <c r="W2882" i="1"/>
  <c r="W82" i="1"/>
  <c r="W538" i="1"/>
  <c r="W90" i="1"/>
  <c r="W1498" i="1"/>
  <c r="W3648" i="1"/>
  <c r="W4040" i="1"/>
  <c r="W2168" i="1"/>
  <c r="W2808" i="1"/>
  <c r="W3568" i="1"/>
  <c r="W3987" i="1"/>
  <c r="W3475" i="1"/>
  <c r="W2994" i="1"/>
  <c r="W322" i="1"/>
  <c r="W1778" i="1"/>
  <c r="W3186" i="1"/>
  <c r="W378" i="1"/>
  <c r="W914" i="1"/>
  <c r="W586" i="1"/>
  <c r="W1794" i="1"/>
  <c r="W3856" i="1"/>
  <c r="W2128" i="1"/>
  <c r="W2368" i="1"/>
  <c r="W3048" i="1"/>
  <c r="W3824" i="1"/>
  <c r="W3607" i="1"/>
  <c r="W3531" i="1"/>
  <c r="W3019" i="1"/>
  <c r="W2298" i="1"/>
  <c r="W3754" i="1"/>
  <c r="W1034" i="1"/>
  <c r="W2442" i="1"/>
  <c r="W3618" i="1"/>
  <c r="W3994" i="1"/>
  <c r="W3778" i="1"/>
  <c r="W1042" i="1"/>
  <c r="W3360" i="1"/>
  <c r="W3760" i="1"/>
  <c r="W3967" i="1"/>
  <c r="W2456" i="1"/>
  <c r="W3144" i="1"/>
  <c r="W3907" i="1"/>
  <c r="W3395" i="1"/>
  <c r="W2883" i="1"/>
  <c r="W1562" i="1"/>
  <c r="W3042" i="1"/>
  <c r="W354" i="1"/>
  <c r="W1706" i="1"/>
  <c r="W2618" i="1"/>
  <c r="W2722" i="1"/>
  <c r="W3074" i="1"/>
  <c r="W298" i="1"/>
  <c r="W2936" i="1"/>
  <c r="W3256" i="1"/>
  <c r="W4096" i="1"/>
  <c r="W4031" i="1"/>
  <c r="W2472" i="1"/>
  <c r="W3771" i="1"/>
  <c r="W3259" i="1"/>
  <c r="W2747" i="1"/>
  <c r="W3705" i="1"/>
  <c r="W3193" i="1"/>
  <c r="W2681" i="1"/>
  <c r="W2169" i="1"/>
  <c r="W1720" i="1"/>
  <c r="W3634" i="1"/>
  <c r="W522" i="1"/>
  <c r="W2698" i="1"/>
  <c r="W3688" i="1"/>
  <c r="W3936" i="1"/>
  <c r="W3187" i="1"/>
  <c r="W3873" i="1"/>
  <c r="W3185" i="1"/>
  <c r="W2505" i="1"/>
  <c r="W1888" i="1"/>
  <c r="W1264" i="1"/>
  <c r="W752" i="1"/>
  <c r="W1631" i="1"/>
  <c r="W3199" i="1"/>
  <c r="W1471" i="1"/>
  <c r="W3167" i="1"/>
  <c r="W1439" i="1"/>
  <c r="W2887" i="1"/>
  <c r="W31" i="1"/>
  <c r="W1593" i="1"/>
  <c r="W1081" i="1"/>
  <c r="W632" i="1"/>
  <c r="W120" i="1"/>
  <c r="W3325" i="1"/>
  <c r="W3861" i="1"/>
  <c r="W2845" i="1"/>
  <c r="W2163" i="1"/>
  <c r="W1651" i="1"/>
  <c r="W385" i="1"/>
  <c r="W2445" i="1"/>
  <c r="W1789" i="1"/>
  <c r="W1277" i="1"/>
  <c r="W4076" i="1"/>
  <c r="W3564" i="1"/>
  <c r="W867" i="1"/>
  <c r="W355" i="1"/>
  <c r="W3782" i="1"/>
  <c r="W3270" i="1"/>
  <c r="W2758" i="1"/>
  <c r="W2246" i="1"/>
  <c r="W1734" i="1"/>
  <c r="W1642" i="1"/>
  <c r="W2050" i="1"/>
  <c r="W866" i="1"/>
  <c r="W2288" i="1"/>
  <c r="W2056" i="1"/>
  <c r="W2923" i="1"/>
  <c r="W3689" i="1"/>
  <c r="W3009" i="1"/>
  <c r="W2321" i="1"/>
  <c r="W1704" i="1"/>
  <c r="W1128" i="1"/>
  <c r="W3279" i="1"/>
  <c r="W1143" i="1"/>
  <c r="W2767" i="1"/>
  <c r="W983" i="1"/>
  <c r="W2727" i="1"/>
  <c r="W927" i="1"/>
  <c r="W2079" i="1"/>
  <c r="W1969" i="1"/>
  <c r="W1457" i="1"/>
  <c r="W945" i="1"/>
  <c r="W496" i="1"/>
  <c r="W4077" i="1"/>
  <c r="W3045" i="1"/>
  <c r="W3589" i="1"/>
  <c r="W2573" i="1"/>
  <c r="W2027" i="1"/>
  <c r="W1515" i="1"/>
  <c r="W249" i="1"/>
  <c r="W2205" i="1"/>
  <c r="W1653" i="1"/>
  <c r="W1141" i="1"/>
  <c r="W3940" i="1"/>
  <c r="W1243" i="1"/>
  <c r="W731" i="1"/>
  <c r="W219" i="1"/>
  <c r="W3646" i="1"/>
  <c r="W3134" i="1"/>
  <c r="W2622" i="1"/>
  <c r="W2110" i="1"/>
  <c r="W1598" i="1"/>
  <c r="W717" i="1"/>
  <c r="W205" i="1"/>
  <c r="W3338" i="1"/>
  <c r="W202" i="1"/>
  <c r="W2610" i="1"/>
  <c r="W3472" i="1"/>
  <c r="W3680" i="1"/>
  <c r="W3171" i="1"/>
  <c r="W3849" i="1"/>
  <c r="W3169" i="1"/>
  <c r="W2481" i="1"/>
  <c r="W1864" i="1"/>
  <c r="W1248" i="1"/>
  <c r="W736" i="1"/>
  <c r="W1567" i="1"/>
  <c r="W3159" i="1"/>
  <c r="W1423" i="1"/>
  <c r="W3119" i="1"/>
  <c r="W1375" i="1"/>
  <c r="W2791" i="1"/>
  <c r="W2635" i="1"/>
  <c r="W1577" i="1"/>
  <c r="W1065" i="1"/>
  <c r="W616" i="1"/>
  <c r="W104" i="1"/>
  <c r="W3293" i="1"/>
  <c r="W3829" i="1"/>
  <c r="W2813" i="1"/>
  <c r="W2147" i="1"/>
  <c r="W1635" i="1"/>
  <c r="W369" i="1"/>
  <c r="W2421" i="1"/>
  <c r="W1773" i="1"/>
  <c r="W1261" i="1"/>
  <c r="W4060" i="1"/>
  <c r="W1363" i="1"/>
  <c r="W851" i="1"/>
  <c r="W339" i="1"/>
  <c r="W3766" i="1"/>
  <c r="W3254" i="1"/>
  <c r="W2742" i="1"/>
  <c r="W2230" i="1"/>
  <c r="W1718" i="1"/>
  <c r="W837" i="1"/>
  <c r="W3554" i="1"/>
  <c r="W578" i="1"/>
  <c r="W642" i="1"/>
  <c r="W4035" i="1"/>
  <c r="W3735" i="1"/>
  <c r="W4003" i="1"/>
  <c r="W2795" i="1"/>
  <c r="W3585" i="1"/>
  <c r="W2897" i="1"/>
  <c r="W2217" i="1"/>
  <c r="W1600" i="1"/>
  <c r="W1048" i="1"/>
  <c r="W2911" i="1"/>
  <c r="W847" i="1"/>
  <c r="W2503" i="1"/>
  <c r="W687" i="1"/>
  <c r="W2471" i="1"/>
  <c r="W623" i="1"/>
  <c r="W1655" i="1"/>
  <c r="W1889" i="1"/>
  <c r="W1377" i="1"/>
  <c r="W865" i="1"/>
  <c r="W416" i="1"/>
  <c r="W3917" i="1"/>
  <c r="W2885" i="1"/>
  <c r="W3429" i="1"/>
  <c r="W2459" i="1"/>
  <c r="W1947" i="1"/>
  <c r="W1435" i="1"/>
  <c r="W169" i="1"/>
  <c r="W2093" i="1"/>
  <c r="W1573" i="1"/>
  <c r="W1061" i="1"/>
  <c r="W3860" i="1"/>
  <c r="W1163" i="1"/>
  <c r="W651" i="1"/>
  <c r="W139" i="1"/>
  <c r="W3566" i="1"/>
  <c r="W3054" i="1"/>
  <c r="W2542" i="1"/>
  <c r="W2030" i="1"/>
  <c r="W1770" i="1"/>
  <c r="W2690" i="1"/>
  <c r="W1474" i="1"/>
  <c r="W3072" i="1"/>
  <c r="W2672" i="1"/>
  <c r="W3627" i="1"/>
  <c r="W4081" i="1"/>
  <c r="W3401" i="1"/>
  <c r="W2721" i="1"/>
  <c r="W2033" i="1"/>
  <c r="W1440" i="1"/>
  <c r="W912" i="1"/>
  <c r="W2295" i="1"/>
  <c r="W279" i="1"/>
  <c r="W2047" i="1"/>
  <c r="W231" i="1"/>
  <c r="W2015" i="1"/>
  <c r="W159" i="1"/>
  <c r="W903" i="1"/>
  <c r="W1753" i="1"/>
  <c r="W1241" i="1"/>
  <c r="W729" i="1"/>
  <c r="W280" i="1"/>
  <c r="W3645" i="1"/>
  <c r="W2613" i="1"/>
  <c r="W3157" i="1"/>
  <c r="W2323" i="1"/>
  <c r="W1811" i="1"/>
  <c r="W545" i="1"/>
  <c r="W33" i="1"/>
  <c r="W1957" i="1"/>
  <c r="W1437" i="1"/>
  <c r="W2381" i="1"/>
  <c r="W3724" i="1"/>
  <c r="W3930" i="1"/>
  <c r="W626" i="1"/>
  <c r="W2986" i="1"/>
  <c r="W3872" i="1"/>
  <c r="W4016" i="1"/>
  <c r="W3243" i="1"/>
  <c r="W3889" i="1"/>
  <c r="W3209" i="1"/>
  <c r="W2529" i="1"/>
  <c r="W1904" i="1"/>
  <c r="W1280" i="1"/>
  <c r="W3090" i="1"/>
  <c r="W402" i="1"/>
  <c r="W1858" i="1"/>
  <c r="W3266" i="1"/>
  <c r="W466" i="1"/>
  <c r="W1026" i="1"/>
  <c r="W770" i="1"/>
  <c r="W1874" i="1"/>
  <c r="W3912" i="1"/>
  <c r="W2176" i="1"/>
  <c r="W2424" i="1"/>
  <c r="W3128" i="1"/>
  <c r="W3904" i="1"/>
  <c r="W3647" i="1"/>
  <c r="W3547" i="1"/>
  <c r="W3035" i="1"/>
  <c r="W3993" i="1"/>
  <c r="W3481" i="1"/>
  <c r="W2969" i="1"/>
  <c r="W2457" i="1"/>
  <c r="W2008" i="1"/>
  <c r="W1496" i="1"/>
  <c r="W2378" i="1"/>
  <c r="W3834" i="1"/>
  <c r="W1138" i="1"/>
  <c r="W2530" i="1"/>
  <c r="W3738" i="1"/>
  <c r="W42" i="1"/>
  <c r="W3866" i="1"/>
  <c r="W1114" i="1"/>
  <c r="W3408" i="1"/>
  <c r="W3816" i="1"/>
  <c r="W4015" i="1"/>
  <c r="W2528" i="1"/>
  <c r="W3240" i="1"/>
  <c r="W3923" i="1"/>
  <c r="W3411" i="1"/>
  <c r="W2666" i="1"/>
  <c r="W2040" i="1"/>
  <c r="W1450" i="1"/>
  <c r="W2826" i="1"/>
  <c r="W50" i="1"/>
  <c r="W458" i="1"/>
  <c r="W10" i="1"/>
  <c r="W1426" i="1"/>
  <c r="W3616" i="1"/>
  <c r="W4008" i="1"/>
  <c r="W2136" i="1"/>
  <c r="W2776" i="1"/>
  <c r="W3528" i="1"/>
  <c r="W3979" i="1"/>
  <c r="W3467" i="1"/>
  <c r="W2955" i="1"/>
  <c r="W1938" i="1"/>
  <c r="W3418" i="1"/>
  <c r="W714" i="1"/>
  <c r="W2098" i="1"/>
  <c r="W3154" i="1"/>
  <c r="W3362" i="1"/>
  <c r="W3458" i="1"/>
  <c r="W698" i="1"/>
  <c r="W3176" i="1"/>
  <c r="W3536" i="1"/>
  <c r="W3799" i="1"/>
  <c r="W2184" i="1"/>
  <c r="W2824" i="1"/>
  <c r="W3843" i="1"/>
  <c r="W3331" i="1"/>
  <c r="W3922" i="1"/>
  <c r="W1234" i="1"/>
  <c r="W2706" i="1"/>
  <c r="W18" i="1"/>
  <c r="W1338" i="1"/>
  <c r="W2170" i="1"/>
  <c r="W2146" i="1"/>
  <c r="W2754" i="1"/>
  <c r="W4107" i="1"/>
  <c r="W2728" i="1"/>
  <c r="W3016" i="1"/>
  <c r="W3808" i="1"/>
  <c r="W3831" i="1"/>
  <c r="W2160" i="1"/>
  <c r="W3707" i="1"/>
  <c r="W3195" i="1"/>
  <c r="W2683" i="1"/>
  <c r="W3641" i="1"/>
  <c r="W3129" i="1"/>
  <c r="W2617" i="1"/>
  <c r="W2105" i="1"/>
  <c r="W1656" i="1"/>
  <c r="W2674" i="1"/>
  <c r="W3450" i="1"/>
  <c r="W1914" i="1"/>
  <c r="W2992" i="1"/>
  <c r="W3032" i="1"/>
  <c r="W3059" i="1"/>
  <c r="W3785" i="1"/>
  <c r="W3105" i="1"/>
  <c r="W2417" i="1"/>
  <c r="W1800" i="1"/>
  <c r="W1200" i="1"/>
  <c r="W688" i="1"/>
  <c r="W1399" i="1"/>
  <c r="W2991" i="1"/>
  <c r="W1239" i="1"/>
  <c r="W2951" i="1"/>
  <c r="W1191" i="1"/>
  <c r="W2519" i="1"/>
  <c r="W2587" i="1"/>
  <c r="W1529" i="1"/>
  <c r="W1017" i="1"/>
  <c r="W568" i="1"/>
  <c r="W56" i="1"/>
  <c r="W3197" i="1"/>
  <c r="W3733" i="1"/>
  <c r="W2717" i="1"/>
  <c r="W2099" i="1"/>
  <c r="W1587" i="1"/>
  <c r="W321" i="1"/>
  <c r="W2333" i="1"/>
  <c r="W1725" i="1"/>
  <c r="W1213" i="1"/>
  <c r="W4012" i="1"/>
  <c r="W1315" i="1"/>
  <c r="W803" i="1"/>
  <c r="W291" i="1"/>
  <c r="W3718" i="1"/>
  <c r="W3206" i="1"/>
  <c r="W2694" i="1"/>
  <c r="W2182" i="1"/>
  <c r="W3850" i="1"/>
  <c r="W882" i="1"/>
  <c r="W762" i="1"/>
  <c r="W4091" i="1"/>
  <c r="W3887" i="1"/>
  <c r="W3559" i="1"/>
  <c r="W2819" i="1"/>
  <c r="W3601" i="1"/>
  <c r="W2921" i="1"/>
  <c r="W2241" i="1"/>
  <c r="W1616" i="1"/>
  <c r="W1064" i="1"/>
  <c r="W3007" i="1"/>
  <c r="W911" i="1"/>
  <c r="W2559" i="1"/>
  <c r="W743" i="1"/>
  <c r="W2527" i="1"/>
  <c r="W695" i="1"/>
  <c r="W1759" i="1"/>
  <c r="W1905" i="1"/>
  <c r="W1393" i="1"/>
  <c r="W881" i="1"/>
  <c r="W432" i="1"/>
  <c r="W3949" i="1"/>
  <c r="W2917" i="1"/>
  <c r="W3461" i="1"/>
  <c r="W2475" i="1"/>
  <c r="W1963" i="1"/>
  <c r="W1451" i="1"/>
  <c r="W185" i="1"/>
  <c r="W2109" i="1"/>
  <c r="W1589" i="1"/>
  <c r="W1077" i="1"/>
  <c r="W3876" i="1"/>
  <c r="W1179" i="1"/>
  <c r="W667" i="1"/>
  <c r="W155" i="1"/>
  <c r="W3582" i="1"/>
  <c r="W3070" i="1"/>
  <c r="W2558" i="1"/>
  <c r="W2046" i="1"/>
  <c r="W1534" i="1"/>
  <c r="W653" i="1"/>
  <c r="W141" i="1"/>
  <c r="W2586" i="1"/>
  <c r="W3034" i="1"/>
  <c r="W1618" i="1"/>
  <c r="W2928" i="1"/>
  <c r="W2752" i="1"/>
  <c r="W3043" i="1"/>
  <c r="W3761" i="1"/>
  <c r="W3081" i="1"/>
  <c r="W2401" i="1"/>
  <c r="W1776" i="1"/>
  <c r="W1184" i="1"/>
  <c r="W3495" i="1"/>
  <c r="W1351" i="1"/>
  <c r="W2943" i="1"/>
  <c r="W1183" i="1"/>
  <c r="W2903" i="1"/>
  <c r="W1135" i="1"/>
  <c r="W2431" i="1"/>
  <c r="W2571" i="1"/>
  <c r="W1513" i="1"/>
  <c r="W1001" i="1"/>
  <c r="W552" i="1"/>
  <c r="W40" i="1"/>
  <c r="W3165" i="1"/>
  <c r="W3701" i="1"/>
  <c r="W2685" i="1"/>
  <c r="W2083" i="1"/>
  <c r="W1571" i="1"/>
  <c r="W305" i="1"/>
  <c r="W2301" i="1"/>
  <c r="W1709" i="1"/>
  <c r="W1197" i="1"/>
  <c r="W3996" i="1"/>
  <c r="W1299" i="1"/>
  <c r="W787" i="1"/>
  <c r="W275" i="1"/>
  <c r="W3702" i="1"/>
  <c r="W3190" i="1"/>
  <c r="W2678" i="1"/>
  <c r="W2166" i="1"/>
  <c r="W1654" i="1"/>
  <c r="W773" i="1"/>
  <c r="W2778" i="1"/>
  <c r="W3746" i="1"/>
  <c r="W3122" i="1"/>
  <c r="W3696" i="1"/>
  <c r="W3512" i="1"/>
  <c r="W3819" i="1"/>
  <c r="W2707" i="1"/>
  <c r="W3497" i="1"/>
  <c r="W2817" i="1"/>
  <c r="W2129" i="1"/>
  <c r="W1520" i="1"/>
  <c r="W984" i="1"/>
  <c r="W2591" i="1"/>
  <c r="W599" i="1"/>
  <c r="W2287" i="1"/>
  <c r="W487" i="1"/>
  <c r="W2255" i="1"/>
  <c r="W407" i="1"/>
  <c r="W1295" i="1"/>
  <c r="W1825" i="1"/>
  <c r="W1313" i="1"/>
  <c r="W801" i="1"/>
  <c r="W352" i="1"/>
  <c r="W3789" i="1"/>
  <c r="W2757" i="1"/>
  <c r="W3301" i="1"/>
  <c r="W2395" i="1"/>
  <c r="W1883" i="1"/>
  <c r="W1371" i="1"/>
  <c r="W105" i="1"/>
  <c r="W2029" i="1"/>
  <c r="W1509" i="1"/>
  <c r="W997" i="1"/>
  <c r="W3796" i="1"/>
  <c r="W1099" i="1"/>
  <c r="W587" i="1"/>
  <c r="W4014" i="1"/>
  <c r="W3502" i="1"/>
  <c r="W2990" i="1"/>
  <c r="W2478" i="1"/>
  <c r="W1966" i="1"/>
  <c r="W802" i="1"/>
  <c r="W1922" i="1"/>
  <c r="W4042" i="1"/>
  <c r="W2464" i="1"/>
  <c r="W2080" i="1"/>
  <c r="W3443" i="1"/>
  <c r="W4001" i="1"/>
  <c r="W3313" i="1"/>
  <c r="W2633" i="1"/>
  <c r="W2016" i="1"/>
  <c r="W1360" i="1"/>
  <c r="W848" i="1"/>
  <c r="W2023" i="1"/>
  <c r="W23" i="1"/>
  <c r="W1807" i="1"/>
  <c r="W7" i="1"/>
  <c r="W1783" i="1"/>
  <c r="W3391" i="1"/>
  <c r="W551" i="1"/>
  <c r="W1689" i="1"/>
  <c r="W1177" i="1"/>
  <c r="W665" i="1"/>
  <c r="W216" i="1"/>
  <c r="W3517" i="1"/>
  <c r="W4053" i="1"/>
  <c r="W3037" i="1"/>
  <c r="W2259" i="1"/>
  <c r="W1747" i="1"/>
  <c r="W481" i="1"/>
  <c r="W4078" i="1"/>
  <c r="W1893" i="1"/>
  <c r="W1373" i="1"/>
  <c r="W2229" i="1"/>
  <c r="W3660" i="1"/>
  <c r="W2954" i="1"/>
  <c r="W3842" i="1"/>
  <c r="W2010" i="1"/>
  <c r="W3200" i="1"/>
  <c r="W3320" i="1"/>
  <c r="W3107" i="1"/>
  <c r="W3809" i="1"/>
  <c r="W3121" i="1"/>
  <c r="W2441" i="1"/>
  <c r="W1824" i="1"/>
  <c r="W1216" i="1"/>
  <c r="W704" i="1"/>
  <c r="W1455" i="1"/>
  <c r="W3047" i="1"/>
  <c r="W1303" i="1"/>
  <c r="W2999" i="1"/>
  <c r="W1255" i="1"/>
  <c r="W2607" i="1"/>
  <c r="W2603" i="1"/>
  <c r="W1545" i="1"/>
  <c r="W1033" i="1"/>
  <c r="W584" i="1"/>
  <c r="W72" i="1"/>
  <c r="W3229" i="1"/>
  <c r="W3765" i="1"/>
  <c r="W2749" i="1"/>
  <c r="W2115" i="1"/>
  <c r="W1603" i="1"/>
  <c r="W337" i="1"/>
  <c r="W2357" i="1"/>
  <c r="W1741" i="1"/>
  <c r="W1229" i="1"/>
  <c r="W4019" i="1"/>
  <c r="W3561" i="1"/>
  <c r="W1032" i="1"/>
  <c r="W631" i="1"/>
  <c r="W1873" i="1"/>
  <c r="W3885" i="1"/>
  <c r="W1931" i="1"/>
  <c r="W1557" i="1"/>
  <c r="W1211" i="1"/>
  <c r="W187" i="1"/>
  <c r="W3102" i="1"/>
  <c r="W2078" i="1"/>
  <c r="W893" i="1"/>
  <c r="W237" i="1"/>
  <c r="W3252" i="1"/>
  <c r="W2740" i="1"/>
  <c r="W2228" i="1"/>
  <c r="W1716" i="1"/>
  <c r="W2746" i="1"/>
  <c r="W58" i="1"/>
  <c r="W1514" i="1"/>
  <c r="W2930" i="1"/>
  <c r="W122" i="1"/>
  <c r="W602" i="1"/>
  <c r="W162" i="1"/>
  <c r="W1522" i="1"/>
  <c r="W3664" i="1"/>
  <c r="W4072" i="1"/>
  <c r="W2200" i="1"/>
  <c r="W2840" i="1"/>
  <c r="W3600" i="1"/>
  <c r="W3995" i="1"/>
  <c r="W3483" i="1"/>
  <c r="W2971" i="1"/>
  <c r="W3929" i="1"/>
  <c r="W3417" i="1"/>
  <c r="W2905" i="1"/>
  <c r="W2393" i="1"/>
  <c r="W1944" i="1"/>
  <c r="W1432" i="1"/>
  <c r="W2026" i="1"/>
  <c r="W3506" i="1"/>
  <c r="W794" i="1"/>
  <c r="W2186" i="1"/>
  <c r="W3282" i="1"/>
  <c r="W3530" i="1"/>
  <c r="W3538" i="1"/>
  <c r="W778" i="1"/>
  <c r="W3216" i="1"/>
  <c r="W3592" i="1"/>
  <c r="W3839" i="1"/>
  <c r="W2248" i="1"/>
  <c r="W2904" i="1"/>
  <c r="W3859" i="1"/>
  <c r="W3347" i="1"/>
  <c r="W2330" i="1"/>
  <c r="W3810" i="1"/>
  <c r="W1098" i="1"/>
  <c r="W2490" i="1"/>
  <c r="W3682" i="1"/>
  <c r="W4066" i="1"/>
  <c r="W3826" i="1"/>
  <c r="W1074" i="1"/>
  <c r="W3384" i="1"/>
  <c r="W3792" i="1"/>
  <c r="W3991" i="1"/>
  <c r="W2496" i="1"/>
  <c r="W3184" i="1"/>
  <c r="W3915" i="1"/>
  <c r="W3403" i="1"/>
  <c r="W2891" i="1"/>
  <c r="W1586" i="1"/>
  <c r="W3082" i="1"/>
  <c r="W394" i="1"/>
  <c r="W1754" i="1"/>
  <c r="W2682" i="1"/>
  <c r="W2802" i="1"/>
  <c r="W3114" i="1"/>
  <c r="W338" i="1"/>
  <c r="W2968" i="1"/>
  <c r="W3296" i="1"/>
  <c r="W3543" i="1"/>
  <c r="W4047" i="1"/>
  <c r="W2504" i="1"/>
  <c r="W3779" i="1"/>
  <c r="W3267" i="1"/>
  <c r="W3594" i="1"/>
  <c r="W890" i="1"/>
  <c r="W2370" i="1"/>
  <c r="W3770" i="1"/>
  <c r="W994" i="1"/>
  <c r="W1714" i="1"/>
  <c r="W1610" i="1"/>
  <c r="W2394" i="1"/>
  <c r="W4043" i="1"/>
  <c r="W2520" i="1"/>
  <c r="W2768" i="1"/>
  <c r="W3544" i="1"/>
  <c r="W3639" i="1"/>
  <c r="W3943" i="1"/>
  <c r="W3643" i="1"/>
  <c r="W3131" i="1"/>
  <c r="W4089" i="1"/>
  <c r="W3577" i="1"/>
  <c r="W3065" i="1"/>
  <c r="W2553" i="1"/>
  <c r="W2041" i="1"/>
  <c r="W1592" i="1"/>
  <c r="W1906" i="1"/>
  <c r="W2106" i="1"/>
  <c r="W906" i="1"/>
  <c r="W2448" i="1"/>
  <c r="W2120" i="1"/>
  <c r="W2931" i="1"/>
  <c r="W3697" i="1"/>
  <c r="W3017" i="1"/>
  <c r="W2337" i="1"/>
  <c r="W1712" i="1"/>
  <c r="W1136" i="1"/>
  <c r="W3311" i="1"/>
  <c r="W1175" i="1"/>
  <c r="W2799" i="1"/>
  <c r="W1007" i="1"/>
  <c r="W2759" i="1"/>
  <c r="W951" i="1"/>
  <c r="W2111" i="1"/>
  <c r="W2523" i="1"/>
  <c r="W1465" i="1"/>
  <c r="W953" i="1"/>
  <c r="W504" i="1"/>
  <c r="W4093" i="1"/>
  <c r="W3061" i="1"/>
  <c r="W3605" i="1"/>
  <c r="W2589" i="1"/>
  <c r="W2035" i="1"/>
  <c r="W1523" i="1"/>
  <c r="W257" i="1"/>
  <c r="W2221" i="1"/>
  <c r="W1661" i="1"/>
  <c r="W1149" i="1"/>
  <c r="W3948" i="1"/>
  <c r="W1251" i="1"/>
  <c r="W739" i="1"/>
  <c r="W227" i="1"/>
  <c r="W3654" i="1"/>
  <c r="W3142" i="1"/>
  <c r="W2630" i="1"/>
  <c r="W2118" i="1"/>
  <c r="W2866" i="1"/>
  <c r="W4034" i="1"/>
  <c r="W3706" i="1"/>
  <c r="W3768" i="1"/>
  <c r="W3744" i="1"/>
  <c r="W3875" i="1"/>
  <c r="W2731" i="1"/>
  <c r="W3521" i="1"/>
  <c r="W2833" i="1"/>
  <c r="W2153" i="1"/>
  <c r="W1536" i="1"/>
  <c r="W1000" i="1"/>
  <c r="W2671" i="1"/>
  <c r="W671" i="1"/>
  <c r="W2343" i="1"/>
  <c r="W543" i="1"/>
  <c r="W2303" i="1"/>
  <c r="W447" i="1"/>
  <c r="W1367" i="1"/>
  <c r="W1841" i="1"/>
  <c r="W1329" i="1"/>
  <c r="W817" i="1"/>
  <c r="W368" i="1"/>
  <c r="W3821" i="1"/>
  <c r="W2789" i="1"/>
  <c r="W3333" i="1"/>
  <c r="W2411" i="1"/>
  <c r="W1899" i="1"/>
  <c r="W1387" i="1"/>
  <c r="W121" i="1"/>
  <c r="W2045" i="1"/>
  <c r="W1525" i="1"/>
  <c r="W1013" i="1"/>
  <c r="W3812" i="1"/>
  <c r="W1115" i="1"/>
  <c r="W603" i="1"/>
  <c r="W4030" i="1"/>
  <c r="W3518" i="1"/>
  <c r="W3006" i="1"/>
  <c r="W2494" i="1"/>
  <c r="W1982" i="1"/>
  <c r="W1470" i="1"/>
  <c r="W589" i="1"/>
  <c r="W77" i="1"/>
  <c r="W1602" i="1"/>
  <c r="W1994" i="1"/>
  <c r="W618" i="1"/>
  <c r="W2256" i="1"/>
  <c r="W4087" i="1"/>
  <c r="W2915" i="1"/>
  <c r="W3681" i="1"/>
  <c r="W2993" i="1"/>
  <c r="W2313" i="1"/>
  <c r="W1696" i="1"/>
  <c r="W1120" i="1"/>
  <c r="W3247" i="1"/>
  <c r="W1119" i="1"/>
  <c r="W2751" i="1"/>
  <c r="W959" i="1"/>
  <c r="W2703" i="1"/>
  <c r="W887" i="1"/>
  <c r="W2031" i="1"/>
  <c r="W1961" i="1"/>
  <c r="W1449" i="1"/>
  <c r="W937" i="1"/>
  <c r="W488" i="1"/>
  <c r="W4061" i="1"/>
  <c r="W3029" i="1"/>
  <c r="W3573" i="1"/>
  <c r="W2557" i="1"/>
  <c r="W2019" i="1"/>
  <c r="W1507" i="1"/>
  <c r="W241" i="1"/>
  <c r="W2197" i="1"/>
  <c r="W1645" i="1"/>
  <c r="W1133" i="1"/>
  <c r="W3932" i="1"/>
  <c r="W1235" i="1"/>
  <c r="W723" i="1"/>
  <c r="W211" i="1"/>
  <c r="W3638" i="1"/>
  <c r="W3126" i="1"/>
  <c r="W2614" i="1"/>
  <c r="W2102" i="1"/>
  <c r="W1590" i="1"/>
  <c r="W709" i="1"/>
  <c r="W1810" i="1"/>
  <c r="W2970" i="1"/>
  <c r="W1546" i="1"/>
  <c r="W3096" i="1"/>
  <c r="W2880" i="1"/>
  <c r="W3635" i="1"/>
  <c r="W4097" i="1"/>
  <c r="W3409" i="1"/>
  <c r="W2729" i="1"/>
  <c r="W2049" i="1"/>
  <c r="W1448" i="1"/>
  <c r="W920" i="1"/>
  <c r="W2319" i="1"/>
  <c r="W311" i="1"/>
  <c r="W2063" i="1"/>
  <c r="W263" i="1"/>
  <c r="W2039" i="1"/>
  <c r="W191" i="1"/>
  <c r="W935" i="1"/>
  <c r="W1761" i="1"/>
  <c r="W1249" i="1"/>
  <c r="W737" i="1"/>
  <c r="W288" i="1"/>
  <c r="W3661" i="1"/>
  <c r="W2629" i="1"/>
  <c r="W3173" i="1"/>
  <c r="W2331" i="1"/>
  <c r="W1819" i="1"/>
  <c r="W553" i="1"/>
  <c r="W41" i="1"/>
  <c r="W1965" i="1"/>
  <c r="W1445" i="1"/>
  <c r="W2397" i="1"/>
  <c r="W3732" i="1"/>
  <c r="W1035" i="1"/>
  <c r="W523" i="1"/>
  <c r="W3950" i="1"/>
  <c r="W3438" i="1"/>
  <c r="W2926" i="1"/>
  <c r="W2414" i="1"/>
  <c r="W1902" i="1"/>
  <c r="W4018" i="1"/>
  <c r="W898" i="1"/>
  <c r="W3290" i="1"/>
  <c r="W3928" i="1"/>
  <c r="W3599" i="1"/>
  <c r="W3299" i="1"/>
  <c r="W3913" i="1"/>
  <c r="W3233" i="1"/>
  <c r="W2545" i="1"/>
  <c r="W1928" i="1"/>
  <c r="W1296" i="1"/>
  <c r="W784" i="1"/>
  <c r="W1767" i="1"/>
  <c r="W3319" i="1"/>
  <c r="W1583" i="1"/>
  <c r="W3295" i="1"/>
  <c r="W1575" i="1"/>
  <c r="W3055" i="1"/>
  <c r="W223" i="1"/>
  <c r="W1625" i="1"/>
  <c r="W1113" i="1"/>
  <c r="W664" i="1"/>
  <c r="W152" i="1"/>
  <c r="W3389" i="1"/>
  <c r="W3925" i="1"/>
  <c r="W2909" i="1"/>
  <c r="W2195" i="1"/>
  <c r="W1683" i="1"/>
  <c r="W417" i="1"/>
  <c r="W2501" i="1"/>
  <c r="W1821" i="1"/>
  <c r="W2082" i="1"/>
  <c r="W3546" i="1"/>
  <c r="W850" i="1"/>
  <c r="W2234" i="1"/>
  <c r="W3330" i="1"/>
  <c r="W3626" i="1"/>
  <c r="W3578" i="1"/>
  <c r="W826" i="1"/>
  <c r="W3248" i="1"/>
  <c r="W3624" i="1"/>
  <c r="W3863" i="1"/>
  <c r="W2280" i="1"/>
  <c r="W2944" i="1"/>
  <c r="W3867" i="1"/>
  <c r="W3355" i="1"/>
  <c r="W2843" i="1"/>
  <c r="W3801" i="1"/>
  <c r="W3289" i="1"/>
  <c r="W2777" i="1"/>
  <c r="W2265" i="1"/>
  <c r="W1816" i="1"/>
  <c r="W4050" i="1"/>
  <c r="W1354" i="1"/>
  <c r="W2834" i="1"/>
  <c r="W138" i="1"/>
  <c r="W1490" i="1"/>
  <c r="W2346" i="1"/>
  <c r="W2338" i="1"/>
  <c r="W2890" i="1"/>
  <c r="W74" i="1"/>
  <c r="W2816" i="1"/>
  <c r="W3112" i="1"/>
  <c r="W3920" i="1"/>
  <c r="W3903" i="1"/>
  <c r="W2272" i="1"/>
  <c r="W3731" i="1"/>
  <c r="W3219" i="1"/>
  <c r="W1634" i="1"/>
  <c r="W3130" i="1"/>
  <c r="W442" i="1"/>
  <c r="W1802" i="1"/>
  <c r="W2762" i="1"/>
  <c r="W2858" i="1"/>
  <c r="W3162" i="1"/>
  <c r="W386" i="1"/>
  <c r="W3000" i="1"/>
  <c r="W3328" i="1"/>
  <c r="W3631" i="1"/>
  <c r="W4071" i="1"/>
  <c r="W2552" i="1"/>
  <c r="W3787" i="1"/>
  <c r="W3275" i="1"/>
  <c r="W3642" i="1"/>
  <c r="W938" i="1"/>
  <c r="W2410" i="1"/>
  <c r="W3818" i="1"/>
  <c r="W1050" i="1"/>
  <c r="W1762" i="1"/>
  <c r="W1674" i="1"/>
  <c r="W2434" i="1"/>
  <c r="W4051" i="1"/>
  <c r="W2544" i="1"/>
  <c r="W2800" i="1"/>
  <c r="W3576" i="1"/>
  <c r="W3655" i="1"/>
  <c r="W3975" i="1"/>
  <c r="W3651" i="1"/>
  <c r="W3139" i="1"/>
  <c r="W2906" i="1"/>
  <c r="W242" i="1"/>
  <c r="W1690" i="1"/>
  <c r="W3098" i="1"/>
  <c r="W306" i="1"/>
  <c r="W810" i="1"/>
  <c r="W418" i="1"/>
  <c r="W1698" i="1"/>
  <c r="W3800" i="1"/>
  <c r="W2072" i="1"/>
  <c r="W2304" i="1"/>
  <c r="W2976" i="1"/>
  <c r="W3752" i="1"/>
  <c r="W3575" i="1"/>
  <c r="W3515" i="1"/>
  <c r="W3003" i="1"/>
  <c r="W3961" i="1"/>
  <c r="W3449" i="1"/>
  <c r="W2937" i="1"/>
  <c r="W2425" i="1"/>
  <c r="W1976" i="1"/>
  <c r="W3138" i="1"/>
  <c r="W4090" i="1"/>
  <c r="W3786" i="1"/>
  <c r="W3944" i="1"/>
  <c r="W3776" i="1"/>
  <c r="W3883" i="1"/>
  <c r="W2739" i="1"/>
  <c r="W3529" i="1"/>
  <c r="W2849" i="1"/>
  <c r="W2161" i="1"/>
  <c r="W1544" i="1"/>
  <c r="W1008" i="1"/>
  <c r="W2711" i="1"/>
  <c r="W703" i="1"/>
  <c r="W2359" i="1"/>
  <c r="W567" i="1"/>
  <c r="W2335" i="1"/>
  <c r="W479" i="1"/>
  <c r="W1415" i="1"/>
  <c r="W1849" i="1"/>
  <c r="W1337" i="1"/>
  <c r="W825" i="1"/>
  <c r="W376" i="1"/>
  <c r="W3837" i="1"/>
  <c r="W2805" i="1"/>
  <c r="W3349" i="1"/>
  <c r="W2419" i="1"/>
  <c r="W1907" i="1"/>
  <c r="W1395" i="1"/>
  <c r="W129" i="1"/>
  <c r="W2053" i="1"/>
  <c r="W1533" i="1"/>
  <c r="W1021" i="1"/>
  <c r="W3820" i="1"/>
  <c r="W1123" i="1"/>
  <c r="W611" i="1"/>
  <c r="W99" i="1"/>
  <c r="W3526" i="1"/>
  <c r="W3014" i="1"/>
  <c r="W2502" i="1"/>
  <c r="W1990" i="1"/>
  <c r="W1130" i="1"/>
  <c r="W2274" i="1"/>
  <c r="W362" i="1"/>
  <c r="W2680" i="1"/>
  <c r="W2320" i="1"/>
  <c r="W3507" i="1"/>
  <c r="W4033" i="1"/>
  <c r="W3345" i="1"/>
  <c r="W2665" i="1"/>
  <c r="W1985" i="1"/>
  <c r="W1392" i="1"/>
  <c r="W872" i="1"/>
  <c r="W2135" i="1"/>
  <c r="W111" i="1"/>
  <c r="W1887" i="1"/>
  <c r="W103" i="1"/>
  <c r="W1855" i="1"/>
  <c r="W15" i="1"/>
  <c r="W679" i="1"/>
  <c r="W1713" i="1"/>
  <c r="W1201" i="1"/>
  <c r="W689" i="1"/>
  <c r="W240" i="1"/>
  <c r="W3565" i="1"/>
  <c r="W4101" i="1"/>
  <c r="W3085" i="1"/>
  <c r="W2283" i="1"/>
  <c r="W1771" i="1"/>
  <c r="W505" i="1"/>
  <c r="W4102" i="1"/>
  <c r="W1917" i="1"/>
  <c r="W1397" i="1"/>
  <c r="W2285" i="1"/>
  <c r="W3684" i="1"/>
  <c r="W987" i="1"/>
  <c r="W475" i="1"/>
  <c r="W3902" i="1"/>
  <c r="W3390" i="1"/>
  <c r="W2878" i="1"/>
  <c r="W2366" i="1"/>
  <c r="W1854" i="1"/>
  <c r="W973" i="1"/>
  <c r="W461" i="1"/>
  <c r="W2818" i="1"/>
  <c r="W3986" i="1"/>
  <c r="W3194" i="1"/>
  <c r="W3728" i="1"/>
  <c r="W3712" i="1"/>
  <c r="W3827" i="1"/>
  <c r="W2723" i="1"/>
  <c r="W3505" i="1"/>
  <c r="W2825" i="1"/>
  <c r="W2145" i="1"/>
  <c r="W1528" i="1"/>
  <c r="W992" i="1"/>
  <c r="W2631" i="1"/>
  <c r="W639" i="1"/>
  <c r="W2311" i="1"/>
  <c r="W519" i="1"/>
  <c r="W2279" i="1"/>
  <c r="W439" i="1"/>
  <c r="W1335" i="1"/>
  <c r="W1833" i="1"/>
  <c r="W1321" i="1"/>
  <c r="W809" i="1"/>
  <c r="W360" i="1"/>
  <c r="W3805" i="1"/>
  <c r="W2773" i="1"/>
  <c r="W3317" i="1"/>
  <c r="W2403" i="1"/>
  <c r="W1891" i="1"/>
  <c r="W1379" i="1"/>
  <c r="W113" i="1"/>
  <c r="W2037" i="1"/>
  <c r="W1517" i="1"/>
  <c r="W1005" i="1"/>
  <c r="W3804" i="1"/>
  <c r="W1107" i="1"/>
  <c r="W595" i="1"/>
  <c r="W4022" i="1"/>
  <c r="W3510" i="1"/>
  <c r="W2998" i="1"/>
  <c r="W2486" i="1"/>
  <c r="W1974" i="1"/>
  <c r="W1462" i="1"/>
  <c r="W581" i="1"/>
  <c r="W114" i="1"/>
  <c r="W946" i="1"/>
  <c r="W3322" i="1"/>
  <c r="W4112" i="1"/>
  <c r="W3615" i="1"/>
  <c r="W3307" i="1"/>
  <c r="W3921" i="1"/>
  <c r="W3241" i="1"/>
  <c r="W2561" i="1"/>
  <c r="W1936" i="1"/>
  <c r="W1304" i="1"/>
  <c r="W792" i="1"/>
  <c r="W1791" i="1"/>
  <c r="W3343" i="1"/>
  <c r="W1615" i="1"/>
  <c r="W3327" i="1"/>
  <c r="W1599" i="1"/>
  <c r="W3095" i="1"/>
  <c r="W255" i="1"/>
  <c r="W1633" i="1"/>
  <c r="W1121" i="1"/>
  <c r="W672" i="1"/>
  <c r="W160" i="1"/>
  <c r="W3405" i="1"/>
  <c r="W3941" i="1"/>
  <c r="W2925" i="1"/>
  <c r="W2203" i="1"/>
  <c r="W1691" i="1"/>
  <c r="W425" i="1"/>
  <c r="W2517" i="1"/>
  <c r="W1829" i="1"/>
  <c r="W1317" i="1"/>
  <c r="W2" i="1"/>
  <c r="W3604" i="1"/>
  <c r="W907" i="1"/>
  <c r="W395" i="1"/>
  <c r="W3822" i="1"/>
  <c r="W3310" i="1"/>
  <c r="W2798" i="1"/>
  <c r="W2286" i="1"/>
  <c r="W1774" i="1"/>
  <c r="W2282" i="1"/>
  <c r="W2914" i="1"/>
  <c r="W1298" i="1"/>
  <c r="W2720" i="1"/>
  <c r="W2664" i="1"/>
  <c r="W2995" i="1"/>
  <c r="W3745" i="1"/>
  <c r="W3057" i="1"/>
  <c r="W2377" i="1"/>
  <c r="W1760" i="1"/>
  <c r="W1168" i="1"/>
  <c r="W3439" i="1"/>
  <c r="W1287" i="1"/>
  <c r="W2895" i="1"/>
  <c r="W1127" i="1"/>
  <c r="W2855" i="1"/>
  <c r="W1079" i="1"/>
  <c r="W2327" i="1"/>
  <c r="W2555" i="1"/>
  <c r="W1497" i="1"/>
  <c r="W985" i="1"/>
  <c r="W536" i="1"/>
  <c r="W24" i="1"/>
  <c r="W3133" i="1"/>
  <c r="W3669" i="1"/>
  <c r="W2653" i="1"/>
  <c r="W2067" i="1"/>
  <c r="W1555" i="1"/>
  <c r="W289" i="1"/>
  <c r="W2277" i="1"/>
  <c r="W1693" i="1"/>
  <c r="W1181" i="1"/>
  <c r="W3980" i="1"/>
  <c r="W3226" i="1"/>
  <c r="W266" i="1"/>
  <c r="W178" i="1"/>
  <c r="W4000" i="1"/>
  <c r="W4032" i="1"/>
  <c r="W3939" i="1"/>
  <c r="W2763" i="1"/>
  <c r="W3553" i="1"/>
  <c r="W2865" i="1"/>
  <c r="W2185" i="1"/>
  <c r="W1568" i="1"/>
  <c r="W1024" i="1"/>
  <c r="W2775" i="1"/>
  <c r="W759" i="1"/>
  <c r="W2423" i="1"/>
  <c r="W615" i="1"/>
  <c r="W2399" i="1"/>
  <c r="W535" i="1"/>
  <c r="W1519" i="1"/>
  <c r="W1865" i="1"/>
  <c r="W1353" i="1"/>
  <c r="W841" i="1"/>
  <c r="W392" i="1"/>
  <c r="W3869" i="1"/>
  <c r="W2837" i="1"/>
  <c r="W3381" i="1"/>
  <c r="W2435" i="1"/>
  <c r="W1923" i="1"/>
  <c r="W1411" i="1"/>
  <c r="W145" i="1"/>
  <c r="W2069" i="1"/>
  <c r="W1549" i="1"/>
  <c r="W3978" i="1"/>
  <c r="W3583" i="1"/>
  <c r="W2537" i="1"/>
  <c r="W1735" i="1"/>
  <c r="W1543" i="1"/>
  <c r="W1105" i="1"/>
  <c r="W3909" i="1"/>
  <c r="W409" i="1"/>
  <c r="W2349" i="1"/>
  <c r="W827" i="1"/>
  <c r="W3742" i="1"/>
  <c r="W2718" i="1"/>
  <c r="W1694" i="1"/>
  <c r="W637" i="1"/>
  <c r="W21" i="1"/>
  <c r="W3060" i="1"/>
  <c r="W2548" i="1"/>
  <c r="W2036" i="1"/>
  <c r="W1524" i="1"/>
  <c r="W2426" i="1"/>
  <c r="W3794" i="1"/>
  <c r="W3432" i="1"/>
  <c r="W3280" i="1"/>
  <c r="W3865" i="1"/>
  <c r="W1880" i="1"/>
  <c r="W474" i="1"/>
  <c r="W3202" i="1"/>
  <c r="W3663" i="1"/>
  <c r="W3283" i="1"/>
  <c r="W2138" i="1"/>
  <c r="W738" i="1"/>
  <c r="W2216" i="1"/>
  <c r="W3970" i="1"/>
  <c r="W1386" i="1"/>
  <c r="W4115" i="1"/>
  <c r="W3855" i="1"/>
  <c r="W3258" i="1"/>
  <c r="W658" i="1"/>
  <c r="W4024" i="1"/>
  <c r="W4048" i="1"/>
  <c r="W4025" i="1"/>
  <c r="W1977" i="1"/>
  <c r="W4099" i="1"/>
  <c r="W3617" i="1"/>
  <c r="W1072" i="1"/>
  <c r="W767" i="1"/>
  <c r="W1913" i="1"/>
  <c r="W3965" i="1"/>
  <c r="W1971" i="1"/>
  <c r="W1597" i="1"/>
  <c r="W675" i="1"/>
  <c r="W2566" i="1"/>
  <c r="W2002" i="1"/>
  <c r="W4113" i="1"/>
  <c r="W1464" i="1"/>
  <c r="W2119" i="1"/>
  <c r="W1023" i="1"/>
  <c r="W304" i="1"/>
  <c r="W2347" i="1"/>
  <c r="W1981" i="1"/>
  <c r="W1051" i="1"/>
  <c r="W2942" i="1"/>
  <c r="W525" i="1"/>
  <c r="W4083" i="1"/>
  <c r="W3593" i="1"/>
  <c r="W1056" i="1"/>
  <c r="W711" i="1"/>
  <c r="W1897" i="1"/>
  <c r="W3933" i="1"/>
  <c r="W1955" i="1"/>
  <c r="W1581" i="1"/>
  <c r="W659" i="1"/>
  <c r="W2550" i="1"/>
  <c r="W834" i="1"/>
  <c r="W2088" i="1"/>
  <c r="W2641" i="1"/>
  <c r="W2055" i="1"/>
  <c r="W1799" i="1"/>
  <c r="W1185" i="1"/>
  <c r="W4069" i="1"/>
  <c r="W489" i="1"/>
  <c r="W2245" i="1"/>
  <c r="W3886" i="1"/>
  <c r="W2222" i="1"/>
  <c r="W3962" i="1"/>
  <c r="W3480" i="1"/>
  <c r="W3657" i="1"/>
  <c r="W1840" i="1"/>
  <c r="W2543" i="1"/>
  <c r="W895" i="1"/>
  <c r="W2695" i="1"/>
  <c r="W1305" i="1"/>
  <c r="W4021" i="1"/>
  <c r="W2781" i="1"/>
  <c r="W609" i="1"/>
  <c r="W1629" i="1"/>
  <c r="W4044" i="1"/>
  <c r="W506" i="1"/>
  <c r="W2554" i="1"/>
  <c r="W2512" i="1"/>
  <c r="W3571" i="1"/>
  <c r="W3633" i="1"/>
  <c r="W2609" i="1"/>
  <c r="W1488" i="1"/>
  <c r="W768" i="1"/>
  <c r="W999" i="1"/>
  <c r="W1975" i="1"/>
  <c r="W3239" i="1"/>
  <c r="W783" i="1"/>
  <c r="W815" i="1"/>
  <c r="W1609" i="1"/>
  <c r="W905" i="1"/>
  <c r="W264" i="1"/>
  <c r="W3357" i="1"/>
  <c r="W3509" i="1"/>
  <c r="W2307" i="1"/>
  <c r="W1667" i="1"/>
  <c r="W209" i="1"/>
  <c r="W1941" i="1"/>
  <c r="W1293" i="1"/>
  <c r="W4064" i="1"/>
  <c r="W1920" i="1"/>
  <c r="W1551" i="1"/>
  <c r="W1361" i="1"/>
  <c r="W2893" i="1"/>
  <c r="W1813" i="1"/>
  <c r="W955" i="1"/>
  <c r="W3486" i="1"/>
  <c r="W2206" i="1"/>
  <c r="W733" i="1"/>
  <c r="W3444" i="1"/>
  <c r="W2804" i="1"/>
  <c r="W2100" i="1"/>
  <c r="W1396" i="1"/>
  <c r="W884" i="1"/>
  <c r="W1006" i="1"/>
  <c r="W494" i="1"/>
  <c r="W804" i="1"/>
  <c r="W292" i="1"/>
  <c r="W1621" i="1"/>
  <c r="W2510" i="1"/>
  <c r="W3140" i="1"/>
  <c r="W1348" i="1"/>
  <c r="W62" i="1"/>
  <c r="W2945" i="1"/>
  <c r="W1153" i="1"/>
  <c r="W3900" i="1"/>
  <c r="W1958" i="1"/>
  <c r="W3068" i="1"/>
  <c r="W1276" i="1"/>
  <c r="W812" i="1"/>
  <c r="W3858" i="1"/>
  <c r="W2755" i="1"/>
  <c r="W1552" i="1"/>
  <c r="W2391" i="1"/>
  <c r="W1463" i="1"/>
  <c r="W384" i="1"/>
  <c r="W2427" i="1"/>
  <c r="W2061" i="1"/>
  <c r="W3700" i="1"/>
  <c r="W435" i="1"/>
  <c r="W3350" i="1"/>
  <c r="W2326" i="1"/>
  <c r="W1430" i="1"/>
  <c r="W373" i="1"/>
  <c r="W3372" i="1"/>
  <c r="W2860" i="1"/>
  <c r="W2348" i="1"/>
  <c r="W1836" i="1"/>
  <c r="W1324" i="1"/>
  <c r="W83" i="1"/>
  <c r="W934" i="1"/>
  <c r="W422" i="1"/>
  <c r="W732" i="1"/>
  <c r="W220" i="1"/>
  <c r="W3534" i="1"/>
  <c r="W836" i="1"/>
  <c r="W3898" i="1"/>
  <c r="W3115" i="1"/>
  <c r="W1832" i="1"/>
  <c r="W3071" i="1"/>
  <c r="W2655" i="1"/>
  <c r="W592" i="1"/>
  <c r="W2765" i="1"/>
  <c r="W2373" i="1"/>
  <c r="W3836" i="1"/>
  <c r="W555" i="1"/>
  <c r="W3470" i="1"/>
  <c r="W2446" i="1"/>
  <c r="W1502" i="1"/>
  <c r="W445" i="1"/>
  <c r="W3428" i="1"/>
  <c r="W2916" i="1"/>
  <c r="W2404" i="1"/>
  <c r="W1892" i="1"/>
  <c r="W1380" i="1"/>
  <c r="W868" i="1"/>
  <c r="W990" i="1"/>
  <c r="W478" i="1"/>
  <c r="W788" i="1"/>
  <c r="W276" i="1"/>
  <c r="W1308" i="1"/>
  <c r="W918" i="1"/>
  <c r="W716" i="1"/>
  <c r="W1995" i="1"/>
  <c r="W2894" i="1"/>
  <c r="W2372" i="1"/>
  <c r="W820" i="1"/>
  <c r="W1984" i="1"/>
  <c r="W1467" i="1"/>
  <c r="W2086" i="1"/>
  <c r="W2428" i="1"/>
  <c r="W630" i="1"/>
  <c r="W3498" i="1"/>
  <c r="W3091" i="1"/>
  <c r="W1808" i="1"/>
  <c r="W3023" i="1"/>
  <c r="W2567" i="1"/>
  <c r="W576" i="1"/>
  <c r="W2733" i="1"/>
  <c r="W2341" i="1"/>
  <c r="W3828" i="1"/>
  <c r="W515" i="1"/>
  <c r="W3430" i="1"/>
  <c r="W2406" i="1"/>
  <c r="W1494" i="1"/>
  <c r="W437" i="1"/>
  <c r="W3420" i="1"/>
  <c r="W2908" i="1"/>
  <c r="W2332" i="1"/>
  <c r="W1820" i="1"/>
  <c r="W924" i="1"/>
  <c r="W598" i="1"/>
  <c r="W396" i="1"/>
  <c r="W4070" i="1"/>
  <c r="W3022" i="1"/>
  <c r="W3460" i="1"/>
  <c r="W1412" i="1"/>
  <c r="W126" i="1"/>
  <c r="W3625" i="1"/>
  <c r="W897" i="1"/>
  <c r="W3716" i="1"/>
  <c r="W1830" i="1"/>
  <c r="W3004" i="1"/>
  <c r="W1148" i="1"/>
  <c r="W54" i="1"/>
  <c r="W2562" i="1"/>
  <c r="W2987" i="1"/>
  <c r="W1744" i="1"/>
  <c r="W2863" i="1"/>
  <c r="W2271" i="1"/>
  <c r="W528" i="1"/>
  <c r="W2637" i="1"/>
  <c r="W2269" i="1"/>
  <c r="W3780" i="1"/>
  <c r="W507" i="1"/>
  <c r="W3422" i="1"/>
  <c r="W2398" i="1"/>
  <c r="W1486" i="1"/>
  <c r="W429" i="1"/>
  <c r="W3412" i="1"/>
  <c r="W2900" i="1"/>
  <c r="W2388" i="1"/>
  <c r="W1876" i="1"/>
  <c r="W1364" i="1"/>
  <c r="W852" i="1"/>
  <c r="W974" i="1"/>
  <c r="W462" i="1"/>
  <c r="W772" i="1"/>
  <c r="W260" i="1"/>
  <c r="W1538" i="1"/>
  <c r="W2859" i="1"/>
  <c r="W840" i="1"/>
  <c r="W3503" i="1"/>
  <c r="W1425" i="1"/>
  <c r="W1483" i="1"/>
  <c r="W493" i="1"/>
  <c r="W964" i="1"/>
  <c r="W1640" i="1"/>
  <c r="W1101" i="1"/>
  <c r="W741" i="1"/>
  <c r="W1660" i="1"/>
  <c r="W748" i="1"/>
  <c r="W962" i="1"/>
  <c r="W3713" i="1"/>
  <c r="W1144" i="1"/>
  <c r="W1039" i="1"/>
  <c r="W2531" i="1"/>
  <c r="W4109" i="1"/>
  <c r="W2043" i="1"/>
  <c r="W1669" i="1"/>
  <c r="W1267" i="1"/>
  <c r="W243" i="1"/>
  <c r="W3158" i="1"/>
  <c r="W2134" i="1"/>
  <c r="W933" i="1"/>
  <c r="W261" i="1"/>
  <c r="W3276" i="1"/>
  <c r="W2764" i="1"/>
  <c r="W2252" i="1"/>
  <c r="W1740" i="1"/>
  <c r="W1228" i="1"/>
  <c r="W1350" i="1"/>
  <c r="W838" i="1"/>
  <c r="W326" i="1"/>
  <c r="W636" i="1"/>
  <c r="W124" i="1"/>
  <c r="W37" i="1"/>
  <c r="W1214" i="1"/>
  <c r="W3572" i="1"/>
  <c r="W1404" i="1"/>
  <c r="W428" i="1"/>
  <c r="W3369" i="1"/>
  <c r="W888" i="1"/>
  <c r="W1729" i="1"/>
  <c r="W3597" i="1"/>
  <c r="W1413" i="1"/>
  <c r="W115" i="1"/>
  <c r="W2006" i="1"/>
  <c r="W189" i="1"/>
  <c r="W2700" i="1"/>
  <c r="W2188" i="1"/>
  <c r="W1164" i="1"/>
  <c r="W1286" i="1"/>
  <c r="W262" i="1"/>
  <c r="W60" i="1"/>
  <c r="W199" i="1"/>
  <c r="W1527" i="1"/>
  <c r="W2599" i="1"/>
  <c r="W95" i="1"/>
  <c r="W127" i="1"/>
  <c r="W1417" i="1"/>
  <c r="W713" i="1"/>
  <c r="W136" i="1"/>
  <c r="W2965" i="1"/>
  <c r="W3125" i="1"/>
  <c r="W2179" i="1"/>
  <c r="W1475" i="1"/>
  <c r="W17" i="1"/>
  <c r="W3474" i="1"/>
  <c r="W3251" i="1"/>
  <c r="W2415" i="1"/>
  <c r="W656" i="1"/>
  <c r="W1093" i="1"/>
  <c r="W3230" i="1"/>
  <c r="W477" i="1"/>
  <c r="W3316" i="1"/>
  <c r="W1908" i="1"/>
  <c r="W1268" i="1"/>
  <c r="W878" i="1"/>
  <c r="W366" i="1"/>
  <c r="W164" i="1"/>
  <c r="W1630" i="1"/>
  <c r="W1028" i="1"/>
  <c r="W308" i="1"/>
  <c r="W3469" i="1"/>
  <c r="W1366" i="1"/>
  <c r="W828" i="1"/>
  <c r="W3968" i="1"/>
  <c r="W3537" i="1"/>
  <c r="W1722" i="1"/>
  <c r="W2850" i="1"/>
  <c r="W3040" i="1"/>
  <c r="W2632" i="1"/>
  <c r="W3737" i="1"/>
  <c r="W1752" i="1"/>
  <c r="W3906" i="1"/>
  <c r="W2522" i="1"/>
  <c r="W3632" i="1"/>
  <c r="W4010" i="1"/>
  <c r="W1442" i="1"/>
  <c r="W34" i="1"/>
  <c r="W3879" i="1"/>
  <c r="W3314" i="1"/>
  <c r="W690" i="1"/>
  <c r="W4056" i="1"/>
  <c r="W4088" i="1"/>
  <c r="W2594" i="1"/>
  <c r="W4026" i="1"/>
  <c r="W3552" i="1"/>
  <c r="W3456" i="1"/>
  <c r="W3897" i="1"/>
  <c r="W1912" i="1"/>
  <c r="W3288" i="1"/>
  <c r="W3441" i="1"/>
  <c r="W944" i="1"/>
  <c r="W351" i="1"/>
  <c r="W1785" i="1"/>
  <c r="W3709" i="1"/>
  <c r="W1843" i="1"/>
  <c r="W1469" i="1"/>
  <c r="W547" i="1"/>
  <c r="W2438" i="1"/>
  <c r="W3602" i="1"/>
  <c r="W3945" i="1"/>
  <c r="W1320" i="1"/>
  <c r="W1671" i="1"/>
  <c r="W335" i="1"/>
  <c r="W176" i="1"/>
  <c r="W2219" i="1"/>
  <c r="W1845" i="1"/>
  <c r="W923" i="1"/>
  <c r="W2814" i="1"/>
  <c r="W397" i="1"/>
  <c r="W3120" i="1"/>
  <c r="W3425" i="1"/>
  <c r="W928" i="1"/>
  <c r="W287" i="1"/>
  <c r="W1769" i="1"/>
  <c r="W3677" i="1"/>
  <c r="W1827" i="1"/>
  <c r="W1453" i="1"/>
  <c r="W531" i="1"/>
  <c r="W2422" i="1"/>
  <c r="W3298" i="1"/>
  <c r="W3640" i="1"/>
  <c r="W2473" i="1"/>
  <c r="W1535" i="1"/>
  <c r="W1343" i="1"/>
  <c r="W1057" i="1"/>
  <c r="W3813" i="1"/>
  <c r="W361" i="1"/>
  <c r="W4052" i="1"/>
  <c r="W3758" i="1"/>
  <c r="W2094" i="1"/>
  <c r="W1594" i="1"/>
  <c r="W3424" i="1"/>
  <c r="W3489" i="1"/>
  <c r="W1672" i="1"/>
  <c r="W1503" i="1"/>
  <c r="W463" i="1"/>
  <c r="W1959" i="1"/>
  <c r="W1049" i="1"/>
  <c r="W3773" i="1"/>
  <c r="W2515" i="1"/>
  <c r="W353" i="1"/>
  <c r="W1501" i="1"/>
  <c r="W3916" i="1"/>
  <c r="W1978" i="1"/>
  <c r="W1018" i="1"/>
  <c r="W4063" i="1"/>
  <c r="W3427" i="1"/>
  <c r="W3465" i="1"/>
  <c r="W2353" i="1"/>
  <c r="W1416" i="1"/>
  <c r="W3367" i="1"/>
  <c r="W495" i="1"/>
  <c r="W1743" i="1"/>
  <c r="W2807" i="1"/>
  <c r="W327" i="1"/>
  <c r="W471" i="1"/>
  <c r="W1481" i="1"/>
  <c r="W777" i="1"/>
  <c r="W200" i="1"/>
  <c r="W3093" i="1"/>
  <c r="W3253" i="1"/>
  <c r="W2243" i="1"/>
  <c r="W1539" i="1"/>
  <c r="W81" i="1"/>
  <c r="W1877" i="1"/>
  <c r="W1165" i="1"/>
  <c r="W3947" i="1"/>
  <c r="W1576" i="1"/>
  <c r="W3263" i="1"/>
  <c r="W849" i="1"/>
  <c r="W2443" i="1"/>
  <c r="W1301" i="1"/>
  <c r="W699" i="1"/>
  <c r="W3358" i="1"/>
  <c r="W1950" i="1"/>
  <c r="W557" i="1"/>
  <c r="W3380" i="1"/>
  <c r="W2676" i="1"/>
  <c r="W1972" i="1"/>
  <c r="W1332" i="1"/>
  <c r="W91" i="1"/>
  <c r="W942" i="1"/>
  <c r="W430" i="1"/>
  <c r="W740" i="1"/>
  <c r="W228" i="1"/>
  <c r="W3908" i="1"/>
  <c r="W1998" i="1"/>
  <c r="W2948" i="1"/>
  <c r="W1156" i="1"/>
  <c r="W628" i="1"/>
  <c r="W2257" i="1"/>
  <c r="W641" i="1"/>
  <c r="W963" i="1"/>
  <c r="W1702" i="1"/>
  <c r="W2812" i="1"/>
  <c r="W1020" i="1"/>
  <c r="W556" i="1"/>
  <c r="W2946" i="1"/>
  <c r="W3881" i="1"/>
  <c r="W1272" i="1"/>
  <c r="W1495" i="1"/>
  <c r="W87" i="1"/>
  <c r="W128" i="1"/>
  <c r="W2171" i="1"/>
  <c r="W1797" i="1"/>
  <c r="W1331" i="1"/>
  <c r="W307" i="1"/>
  <c r="W3222" i="1"/>
  <c r="W2198" i="1"/>
  <c r="W981" i="1"/>
  <c r="W301" i="1"/>
  <c r="W3308" i="1"/>
  <c r="W2796" i="1"/>
  <c r="W2284" i="1"/>
  <c r="W1772" i="1"/>
  <c r="W1260" i="1"/>
  <c r="W19" i="1"/>
  <c r="W870" i="1"/>
  <c r="W358" i="1"/>
  <c r="W668" i="1"/>
  <c r="W156" i="1"/>
  <c r="W1870" i="1"/>
  <c r="W958" i="1"/>
  <c r="W2642" i="1"/>
  <c r="W2691" i="1"/>
  <c r="W1504" i="1"/>
  <c r="W2239" i="1"/>
  <c r="W1199" i="1"/>
  <c r="W336" i="1"/>
  <c r="W2379" i="1"/>
  <c r="W2013" i="1"/>
  <c r="W3652" i="1"/>
  <c r="W427" i="1"/>
  <c r="W3342" i="1"/>
  <c r="W2318" i="1"/>
  <c r="W1422" i="1"/>
  <c r="W365" i="1"/>
  <c r="W3364" i="1"/>
  <c r="W2852" i="1"/>
  <c r="W2340" i="1"/>
  <c r="W1828" i="1"/>
  <c r="W1316" i="1"/>
  <c r="W75" i="1"/>
  <c r="W926" i="1"/>
  <c r="W414" i="1"/>
  <c r="W724" i="1"/>
  <c r="W212" i="1"/>
  <c r="W1180" i="1"/>
  <c r="W790" i="1"/>
  <c r="W588" i="1"/>
  <c r="W473" i="1"/>
  <c r="W2126" i="1"/>
  <c r="W2052" i="1"/>
  <c r="W500" i="1"/>
  <c r="W824" i="1"/>
  <c r="W2133" i="1"/>
  <c r="W1622" i="1"/>
  <c r="W2108" i="1"/>
  <c r="W374" i="1"/>
  <c r="W2474" i="1"/>
  <c r="W2667" i="1"/>
  <c r="W1480" i="1"/>
  <c r="W2183" i="1"/>
  <c r="W1095" i="1"/>
  <c r="W320" i="1"/>
  <c r="W2363" i="1"/>
  <c r="W1997" i="1"/>
  <c r="W3644" i="1"/>
  <c r="W387" i="1"/>
  <c r="W3302" i="1"/>
  <c r="W2278" i="1"/>
  <c r="W1414" i="1"/>
  <c r="W357" i="1"/>
  <c r="W3356" i="1"/>
  <c r="W2844" i="1"/>
  <c r="W2268" i="1"/>
  <c r="W1756" i="1"/>
  <c r="W67" i="1"/>
  <c r="W470" i="1"/>
  <c r="W268" i="1"/>
  <c r="W1365" i="1"/>
  <c r="W2638" i="1"/>
  <c r="W3268" i="1"/>
  <c r="W1092" i="1"/>
  <c r="W692" i="1"/>
  <c r="W2601" i="1"/>
  <c r="W448" i="1"/>
  <c r="W1091" i="1"/>
  <c r="W1446" i="1"/>
  <c r="W2748" i="1"/>
  <c r="W956" i="1"/>
  <c r="W684" i="1"/>
  <c r="W1410" i="1"/>
  <c r="W4073" i="1"/>
  <c r="W1424" i="1"/>
  <c r="W2007" i="1"/>
  <c r="W855" i="1"/>
  <c r="W272" i="1"/>
  <c r="W2315" i="1"/>
  <c r="W1949" i="1"/>
  <c r="W3636" i="1"/>
  <c r="W379" i="1"/>
  <c r="W3294" i="1"/>
  <c r="W2270" i="1"/>
  <c r="W1390" i="1"/>
  <c r="W349" i="1"/>
  <c r="W3348" i="1"/>
  <c r="W2836" i="1"/>
  <c r="W2324" i="1"/>
  <c r="W1812" i="1"/>
  <c r="W1300" i="1"/>
  <c r="W59" i="1"/>
  <c r="W910" i="1"/>
  <c r="W398" i="1"/>
  <c r="W708" i="1"/>
  <c r="W196" i="1"/>
  <c r="W4002" i="1"/>
  <c r="W3985" i="1"/>
  <c r="W3151" i="1"/>
  <c r="W2623" i="1"/>
  <c r="W1169" i="1"/>
  <c r="W2149" i="1"/>
  <c r="W1719" i="1"/>
  <c r="W245" i="1"/>
  <c r="W2872" i="1"/>
  <c r="W151" i="1"/>
  <c r="W1787" i="1"/>
  <c r="W1139" i="1"/>
  <c r="W3030" i="1"/>
  <c r="W853" i="1"/>
  <c r="W3212" i="1"/>
  <c r="W1676" i="1"/>
  <c r="W774" i="1"/>
  <c r="W572" i="1"/>
  <c r="W3111" i="1"/>
  <c r="W1805" i="1"/>
  <c r="W1288" i="1"/>
  <c r="W2187" i="1"/>
  <c r="W571" i="1"/>
  <c r="W1822" i="1"/>
  <c r="W2612" i="1"/>
  <c r="W27" i="1"/>
  <c r="W676" i="1"/>
  <c r="W1131" i="1"/>
  <c r="W2628" i="1"/>
  <c r="W1080" i="1"/>
  <c r="W579" i="1"/>
  <c r="W2556" i="1"/>
  <c r="W364" i="1"/>
  <c r="W1016" i="1"/>
  <c r="W3882" i="1"/>
  <c r="W106" i="1"/>
  <c r="W3840" i="1"/>
  <c r="W3931" i="1"/>
  <c r="W3353" i="1"/>
  <c r="W1368" i="1"/>
  <c r="W1842" i="1"/>
  <c r="W434" i="1"/>
  <c r="W4103" i="1"/>
  <c r="W1986" i="1"/>
  <c r="W3210" i="1"/>
  <c r="W3208" i="1"/>
  <c r="W2864" i="1"/>
  <c r="W1282" i="1"/>
  <c r="W2226" i="1"/>
  <c r="W2760" i="1"/>
  <c r="W2192" i="1"/>
  <c r="W546" i="1"/>
  <c r="W1266" i="1"/>
  <c r="W2296" i="1"/>
  <c r="W3743" i="1"/>
  <c r="W3513" i="1"/>
  <c r="W3890" i="1"/>
  <c r="W3911" i="1"/>
  <c r="W2929" i="1"/>
  <c r="W3039" i="1"/>
  <c r="W2551" i="1"/>
  <c r="W1401" i="1"/>
  <c r="W2933" i="1"/>
  <c r="W1459" i="1"/>
  <c r="W1085" i="1"/>
  <c r="W163" i="1"/>
  <c r="W2054" i="1"/>
  <c r="W3272" i="1"/>
  <c r="W3433" i="1"/>
  <c r="W936" i="1"/>
  <c r="W319" i="1"/>
  <c r="W1777" i="1"/>
  <c r="W3693" i="1"/>
  <c r="W1835" i="1"/>
  <c r="W1461" i="1"/>
  <c r="W539" i="1"/>
  <c r="W2430" i="1"/>
  <c r="W3802" i="1"/>
  <c r="W3759" i="1"/>
  <c r="W2913" i="1"/>
  <c r="W2959" i="1"/>
  <c r="W2495" i="1"/>
  <c r="W1385" i="1"/>
  <c r="W2901" i="1"/>
  <c r="W1443" i="1"/>
  <c r="W1069" i="1"/>
  <c r="W147" i="1"/>
  <c r="W2038" i="1"/>
  <c r="W1970" i="1"/>
  <c r="W3491" i="1"/>
  <c r="W2024" i="1"/>
  <c r="W39" i="1"/>
  <c r="W3431" i="1"/>
  <c r="W673" i="1"/>
  <c r="W3053" i="1"/>
  <c r="W4086" i="1"/>
  <c r="W3668" i="1"/>
  <c r="W3374" i="1"/>
  <c r="W1838" i="1"/>
  <c r="W3066" i="1"/>
  <c r="W3895" i="1"/>
  <c r="W3145" i="1"/>
  <c r="W1512" i="1"/>
  <c r="W1063" i="1"/>
  <c r="W3063" i="1"/>
  <c r="W1247" i="1"/>
  <c r="W921" i="1"/>
  <c r="W3261" i="1"/>
  <c r="W2387" i="1"/>
  <c r="W225" i="1"/>
  <c r="W1309" i="1"/>
  <c r="W3852" i="1"/>
  <c r="W1226" i="1"/>
  <c r="W3954" i="1"/>
  <c r="W3224" i="1"/>
  <c r="W2979" i="1"/>
  <c r="W3377" i="1"/>
  <c r="W2273" i="1"/>
  <c r="W1344" i="1"/>
  <c r="W3218" i="1"/>
  <c r="W3018" i="1"/>
  <c r="W3392" i="1"/>
  <c r="W3803" i="1"/>
  <c r="W3225" i="1"/>
  <c r="W3722" i="1"/>
  <c r="W1122" i="1"/>
  <c r="W4067" i="1"/>
  <c r="W3703" i="1"/>
  <c r="W1306" i="1"/>
  <c r="W2290" i="1"/>
  <c r="W2792" i="1"/>
  <c r="W2240" i="1"/>
  <c r="W594" i="1"/>
  <c r="W1314" i="1"/>
  <c r="W2328" i="1"/>
  <c r="W3767" i="1"/>
  <c r="W4058" i="1"/>
  <c r="W346" i="1"/>
  <c r="W3960" i="1"/>
  <c r="W3963" i="1"/>
  <c r="W3385" i="1"/>
  <c r="W2154" i="1"/>
  <c r="W3160" i="1"/>
  <c r="W2761" i="1"/>
  <c r="W2407" i="1"/>
  <c r="W2127" i="1"/>
  <c r="W1273" i="1"/>
  <c r="W2677" i="1"/>
  <c r="W577" i="1"/>
  <c r="W2453" i="1"/>
  <c r="W3974" i="1"/>
  <c r="W1926" i="1"/>
  <c r="W4095" i="1"/>
  <c r="W3265" i="1"/>
  <c r="W808" i="1"/>
  <c r="W3383" i="1"/>
  <c r="W1649" i="1"/>
  <c r="W3437" i="1"/>
  <c r="W1707" i="1"/>
  <c r="W1333" i="1"/>
  <c r="W411" i="1"/>
  <c r="W2302" i="1"/>
  <c r="W1850" i="1"/>
  <c r="W2912" i="1"/>
  <c r="W2737" i="1"/>
  <c r="W2351" i="1"/>
  <c r="W2071" i="1"/>
  <c r="W1257" i="1"/>
  <c r="W2645" i="1"/>
  <c r="W561" i="1"/>
  <c r="W2413" i="1"/>
  <c r="W3958" i="1"/>
  <c r="W1910" i="1"/>
  <c r="W154" i="1"/>
  <c r="W3155" i="1"/>
  <c r="W1856" i="1"/>
  <c r="W3127" i="1"/>
  <c r="W2735" i="1"/>
  <c r="W608" i="1"/>
  <c r="W2797" i="1"/>
  <c r="W2405" i="1"/>
  <c r="W1355" i="1"/>
  <c r="W3246" i="1"/>
  <c r="W1710" i="1"/>
  <c r="W2306" i="1"/>
  <c r="W3811" i="1"/>
  <c r="W2977" i="1"/>
  <c r="W1232" i="1"/>
  <c r="W559" i="1"/>
  <c r="W2647" i="1"/>
  <c r="W2619" i="1"/>
  <c r="W793" i="1"/>
  <c r="W2997" i="1"/>
  <c r="W2131" i="1"/>
  <c r="W97" i="1"/>
  <c r="W1245" i="1"/>
  <c r="W3788" i="1"/>
  <c r="W3386" i="1"/>
  <c r="W1210" i="1"/>
  <c r="W2608" i="1"/>
  <c r="W2851" i="1"/>
  <c r="W3297" i="1"/>
  <c r="W2097" i="1"/>
  <c r="W1152" i="1"/>
  <c r="W2463" i="1"/>
  <c r="W3479" i="1"/>
  <c r="W1071" i="1"/>
  <c r="W2167" i="1"/>
  <c r="W3303" i="1"/>
  <c r="W2539" i="1"/>
  <c r="W1289" i="1"/>
  <c r="W649" i="1"/>
  <c r="W8" i="1"/>
  <c r="W2709" i="1"/>
  <c r="W3005" i="1"/>
  <c r="W2051" i="1"/>
  <c r="W593" i="1"/>
  <c r="W4062" i="1"/>
  <c r="W1677" i="1"/>
  <c r="W314" i="1"/>
  <c r="W2771" i="1"/>
  <c r="W776" i="1"/>
  <c r="W575" i="1"/>
  <c r="W400" i="1"/>
  <c r="W1675" i="1"/>
  <c r="W4036" i="1"/>
  <c r="W443" i="1"/>
  <c r="W2974" i="1"/>
  <c r="W1614" i="1"/>
  <c r="W381" i="1"/>
  <c r="W3188" i="1"/>
  <c r="W2484" i="1"/>
  <c r="W1844" i="1"/>
  <c r="W1204" i="1"/>
  <c r="W1326" i="1"/>
  <c r="W814" i="1"/>
  <c r="W302" i="1"/>
  <c r="W612" i="1"/>
  <c r="W100" i="1"/>
  <c r="W619" i="1"/>
  <c r="W925" i="1"/>
  <c r="W2500" i="1"/>
  <c r="W1342" i="1"/>
  <c r="W52" i="1"/>
  <c r="W1935" i="1"/>
  <c r="W3493" i="1"/>
  <c r="W323" i="1"/>
  <c r="W661" i="1"/>
  <c r="W2364" i="1"/>
  <c r="W1206" i="1"/>
  <c r="W172" i="1"/>
  <c r="W3704" i="1"/>
  <c r="W3201" i="1"/>
  <c r="W760" i="1"/>
  <c r="W3207" i="1"/>
  <c r="W1601" i="1"/>
  <c r="W3341" i="1"/>
  <c r="W1659" i="1"/>
  <c r="W1285" i="1"/>
  <c r="W1075" i="1"/>
  <c r="W3990" i="1"/>
  <c r="W2966" i="1"/>
  <c r="W1942" i="1"/>
  <c r="W805" i="1"/>
  <c r="W157" i="1"/>
  <c r="W3180" i="1"/>
  <c r="W2668" i="1"/>
  <c r="W2156" i="1"/>
  <c r="W1644" i="1"/>
  <c r="W1132" i="1"/>
  <c r="W1254" i="1"/>
  <c r="W742" i="1"/>
  <c r="W230" i="1"/>
  <c r="W540" i="1"/>
  <c r="W28" i="1"/>
  <c r="W3524" i="1"/>
  <c r="W756" i="1"/>
  <c r="W3496" i="1"/>
  <c r="W3473" i="1"/>
  <c r="W968" i="1"/>
  <c r="W431" i="1"/>
  <c r="W1809" i="1"/>
  <c r="W3757" i="1"/>
  <c r="W1867" i="1"/>
  <c r="W1493" i="1"/>
  <c r="W1195" i="1"/>
  <c r="W171" i="1"/>
  <c r="W3086" i="1"/>
  <c r="W2062" i="1"/>
  <c r="W877" i="1"/>
  <c r="W221" i="1"/>
  <c r="W3236" i="1"/>
  <c r="W2724" i="1"/>
  <c r="W2212" i="1"/>
  <c r="W1700" i="1"/>
  <c r="W1188" i="1"/>
  <c r="W1310" i="1"/>
  <c r="W798" i="1"/>
  <c r="W286" i="1"/>
  <c r="W596" i="1"/>
  <c r="W84" i="1"/>
  <c r="W988" i="1"/>
  <c r="W534" i="1"/>
  <c r="W332" i="1"/>
  <c r="W2469" i="1"/>
  <c r="W749" i="1"/>
  <c r="W1220" i="1"/>
  <c r="W1154" i="1"/>
  <c r="W799" i="1"/>
  <c r="W1219" i="1"/>
  <c r="W485" i="1"/>
  <c r="W1468" i="1"/>
  <c r="W620" i="1"/>
  <c r="W3312" i="1"/>
  <c r="W3457" i="1"/>
  <c r="W952" i="1"/>
  <c r="W375" i="1"/>
  <c r="W1793" i="1"/>
  <c r="W3725" i="1"/>
  <c r="W1851" i="1"/>
  <c r="W1477" i="1"/>
  <c r="W1155" i="1"/>
  <c r="W131" i="1"/>
  <c r="W3046" i="1"/>
  <c r="W2022" i="1"/>
  <c r="W869" i="1"/>
  <c r="W213" i="1"/>
  <c r="W3228" i="1"/>
  <c r="W2716" i="1"/>
  <c r="W2140" i="1"/>
  <c r="W1564" i="1"/>
  <c r="W1174" i="1"/>
  <c r="W214" i="1"/>
  <c r="W2000" i="1"/>
  <c r="W1259" i="1"/>
  <c r="W1742" i="1"/>
  <c r="W2756" i="1"/>
  <c r="W1278" i="1"/>
  <c r="W116" i="1"/>
  <c r="W3079" i="1"/>
  <c r="W2491" i="1"/>
  <c r="W3878" i="1"/>
  <c r="W565" i="1"/>
  <c r="W2236" i="1"/>
  <c r="W1142" i="1"/>
  <c r="W236" i="1"/>
  <c r="W2920" i="1"/>
  <c r="W3393" i="1"/>
  <c r="W904" i="1"/>
  <c r="W207" i="1"/>
  <c r="W1745" i="1"/>
  <c r="W3629" i="1"/>
  <c r="W1803" i="1"/>
  <c r="W1429" i="1"/>
  <c r="W1147" i="1"/>
  <c r="W123" i="1"/>
  <c r="W3038" i="1"/>
  <c r="W2014" i="1"/>
  <c r="W861" i="1"/>
  <c r="W197" i="1"/>
  <c r="W3220" i="1"/>
  <c r="W2708" i="1"/>
  <c r="W2196" i="1"/>
  <c r="W1684" i="1"/>
  <c r="W1172" i="1"/>
  <c r="W1294" i="1"/>
  <c r="W782" i="1"/>
  <c r="W270" i="1"/>
  <c r="W580" i="1"/>
  <c r="W68" i="1"/>
  <c r="W2440" i="1"/>
  <c r="W3305" i="1"/>
  <c r="W1031" i="1"/>
  <c r="W3351" i="1"/>
  <c r="W464" i="1"/>
  <c r="W1003" i="1"/>
  <c r="W2820" i="1"/>
  <c r="W510" i="1"/>
  <c r="W1665" i="1"/>
  <c r="W195" i="1"/>
  <c r="W3132" i="1"/>
  <c r="W35" i="1"/>
  <c r="W1434" i="1"/>
  <c r="W2384" i="1"/>
  <c r="W2689" i="1"/>
  <c r="W2191" i="1"/>
  <c r="W1927" i="1"/>
  <c r="W1217" i="1"/>
  <c r="W2565" i="1"/>
  <c r="W521" i="1"/>
  <c r="W2493" i="1"/>
  <c r="W883" i="1"/>
  <c r="W3798" i="1"/>
  <c r="W2774" i="1"/>
  <c r="W1750" i="1"/>
  <c r="W677" i="1"/>
  <c r="W45" i="1"/>
  <c r="W3084" i="1"/>
  <c r="W2572" i="1"/>
  <c r="W2060" i="1"/>
  <c r="W1548" i="1"/>
  <c r="W1036" i="1"/>
  <c r="W1158" i="1"/>
  <c r="W646" i="1"/>
  <c r="W134" i="1"/>
  <c r="W444" i="1"/>
  <c r="W3699" i="1"/>
  <c r="W3756" i="1"/>
  <c r="W3775" i="1"/>
  <c r="W1871" i="1"/>
  <c r="W1137" i="1"/>
  <c r="W441" i="1"/>
  <c r="W3838" i="1"/>
  <c r="W3010" i="1"/>
  <c r="W2057" i="1"/>
  <c r="W215" i="1"/>
  <c r="W3189" i="1"/>
  <c r="W3740" i="1"/>
  <c r="W1398" i="1"/>
  <c r="W3841" i="1"/>
  <c r="W1391" i="1"/>
  <c r="W96" i="1"/>
  <c r="W843" i="1"/>
  <c r="W3250" i="1"/>
  <c r="W2867" i="1"/>
  <c r="W976" i="1"/>
  <c r="W1311" i="1"/>
  <c r="W472" i="1"/>
  <c r="W3797" i="1"/>
  <c r="W2165" i="1"/>
  <c r="W1347" i="1"/>
  <c r="W3464" i="1"/>
  <c r="W4065" i="1"/>
  <c r="W1992" i="1"/>
  <c r="W1967" i="1"/>
  <c r="W399" i="1"/>
  <c r="W2215" i="1"/>
  <c r="W1161" i="1"/>
  <c r="W3741" i="1"/>
  <c r="W2621" i="1"/>
  <c r="W465" i="1"/>
  <c r="W2253" i="1"/>
  <c r="W234" i="1"/>
  <c r="W791" i="1"/>
  <c r="W3373" i="1"/>
  <c r="W1178" i="1"/>
  <c r="W3914" i="1"/>
  <c r="W4039" i="1"/>
  <c r="W3419" i="1"/>
  <c r="W2841" i="1"/>
  <c r="W1682" i="1"/>
  <c r="W2810" i="1"/>
  <c r="W3024" i="1"/>
  <c r="W2584" i="1"/>
  <c r="W3466" i="1"/>
  <c r="W3442" i="1"/>
  <c r="W3560" i="1"/>
  <c r="W3851" i="1"/>
  <c r="W2738" i="1"/>
  <c r="W2210" i="1"/>
  <c r="W3056" i="1"/>
  <c r="W3715" i="1"/>
  <c r="W2034" i="1"/>
  <c r="W1066" i="1"/>
  <c r="W2536" i="1"/>
  <c r="W3579" i="1"/>
  <c r="W3001" i="1"/>
  <c r="W922" i="1"/>
  <c r="W3671" i="1"/>
  <c r="W2249" i="1"/>
  <c r="W943" i="1"/>
  <c r="W719" i="1"/>
  <c r="W889" i="1"/>
  <c r="W3477" i="1"/>
  <c r="W193" i="1"/>
  <c r="W3884" i="1"/>
  <c r="W3590" i="1"/>
  <c r="W2122" i="1"/>
  <c r="W2952" i="1"/>
  <c r="W2753" i="1"/>
  <c r="W2375" i="1"/>
  <c r="W2103" i="1"/>
  <c r="W1265" i="1"/>
  <c r="W2661" i="1"/>
  <c r="W569" i="1"/>
  <c r="W2437" i="1"/>
  <c r="W3966" i="1"/>
  <c r="W1918" i="1"/>
  <c r="W610" i="1"/>
  <c r="W3535" i="1"/>
  <c r="W2225" i="1"/>
  <c r="W879" i="1"/>
  <c r="W655" i="1"/>
  <c r="W873" i="1"/>
  <c r="W3445" i="1"/>
  <c r="W177" i="1"/>
  <c r="W3868" i="1"/>
  <c r="W3574" i="1"/>
  <c r="W1526" i="1"/>
  <c r="W218" i="1"/>
  <c r="W4009" i="1"/>
  <c r="W1376" i="1"/>
  <c r="W1831" i="1"/>
  <c r="W591" i="1"/>
  <c r="W224" i="1"/>
  <c r="W2267" i="1"/>
  <c r="W1901" i="1"/>
  <c r="W971" i="1"/>
  <c r="W2862" i="1"/>
  <c r="W2546" i="1"/>
  <c r="W530" i="1"/>
  <c r="W3123" i="1"/>
  <c r="W2801" i="1"/>
  <c r="W1104" i="1"/>
  <c r="W3103" i="1"/>
  <c r="W2231" i="1"/>
  <c r="W1945" i="1"/>
  <c r="W600" i="1"/>
  <c r="W2741" i="1"/>
  <c r="W2003" i="1"/>
  <c r="W2389" i="1"/>
  <c r="W1117" i="1"/>
  <c r="W3596" i="1"/>
  <c r="W2602" i="1"/>
  <c r="W210" i="1"/>
  <c r="W3983" i="1"/>
  <c r="W2675" i="1"/>
  <c r="W3041" i="1"/>
  <c r="W2017" i="1"/>
  <c r="W1088" i="1"/>
  <c r="W2223" i="1"/>
  <c r="W3255" i="1"/>
  <c r="W839" i="1"/>
  <c r="W1951" i="1"/>
  <c r="W2975" i="1"/>
  <c r="W1929" i="1"/>
  <c r="W1225" i="1"/>
  <c r="W648" i="1"/>
  <c r="W3989" i="1"/>
  <c r="W2581" i="1"/>
  <c r="W2877" i="1"/>
  <c r="W1987" i="1"/>
  <c r="W529" i="1"/>
  <c r="W2477" i="1"/>
  <c r="W1613" i="1"/>
  <c r="W874" i="1"/>
  <c r="W3905" i="1"/>
  <c r="W2815" i="1"/>
  <c r="W3015" i="1"/>
  <c r="W144" i="1"/>
  <c r="W1419" i="1"/>
  <c r="W3892" i="1"/>
  <c r="W315" i="1"/>
  <c r="W2846" i="1"/>
  <c r="W1518" i="1"/>
  <c r="W309" i="1"/>
  <c r="W3124" i="1"/>
  <c r="W2420" i="1"/>
  <c r="W1780" i="1"/>
  <c r="W1140" i="1"/>
  <c r="W1262" i="1"/>
  <c r="W750" i="1"/>
  <c r="W238" i="1"/>
  <c r="W548" i="1"/>
  <c r="W36" i="1"/>
  <c r="W363" i="1"/>
  <c r="W669" i="1"/>
  <c r="W2180" i="1"/>
  <c r="W1150" i="1"/>
  <c r="W954" i="1"/>
  <c r="W3455" i="1"/>
  <c r="W2235" i="1"/>
  <c r="W3750" i="1"/>
  <c r="W405" i="1"/>
  <c r="W2172" i="1"/>
  <c r="W886" i="1"/>
  <c r="W3170" i="1"/>
  <c r="W3992" i="1"/>
  <c r="W2857" i="1"/>
  <c r="W2743" i="1"/>
  <c r="W2367" i="1"/>
  <c r="W1345" i="1"/>
  <c r="W2821" i="1"/>
  <c r="W1403" i="1"/>
  <c r="W1045" i="1"/>
  <c r="W947" i="1"/>
  <c r="W3862" i="1"/>
  <c r="W2838" i="1"/>
  <c r="W1814" i="1"/>
  <c r="W725" i="1"/>
  <c r="W85" i="1"/>
  <c r="W3116" i="1"/>
  <c r="W2604" i="1"/>
  <c r="W2092" i="1"/>
  <c r="W1580" i="1"/>
  <c r="W1068" i="1"/>
  <c r="W1190" i="1"/>
  <c r="W678" i="1"/>
  <c r="W166" i="1"/>
  <c r="W476" i="1"/>
  <c r="W204" i="1"/>
  <c r="W2884" i="1"/>
  <c r="W372" i="1"/>
  <c r="W3232" i="1"/>
  <c r="W3137" i="1"/>
  <c r="W712" i="1"/>
  <c r="W3031" i="1"/>
  <c r="W1553" i="1"/>
  <c r="W3245" i="1"/>
  <c r="W1611" i="1"/>
  <c r="W1237" i="1"/>
  <c r="W1067" i="1"/>
  <c r="W3982" i="1"/>
  <c r="W2958" i="1"/>
  <c r="W1934" i="1"/>
  <c r="W797" i="1"/>
  <c r="W149" i="1"/>
  <c r="W3172" i="1"/>
  <c r="W2660" i="1"/>
  <c r="W2148" i="1"/>
  <c r="W1636" i="1"/>
  <c r="W1124" i="1"/>
  <c r="W1246" i="1"/>
  <c r="W734" i="1"/>
  <c r="W222" i="1"/>
  <c r="W532" i="1"/>
  <c r="W20" i="1"/>
  <c r="W860" i="1"/>
  <c r="W406" i="1"/>
  <c r="W76" i="1"/>
  <c r="W3580" i="1"/>
  <c r="W253" i="1"/>
  <c r="W900" i="1"/>
  <c r="W2232" i="1"/>
  <c r="W3271" i="1"/>
  <c r="W707" i="1"/>
  <c r="W29" i="1"/>
  <c r="W1212" i="1"/>
  <c r="W300" i="1"/>
  <c r="W3168" i="1"/>
  <c r="W3113" i="1"/>
  <c r="W696" i="1"/>
  <c r="W2983" i="1"/>
  <c r="W1537" i="1"/>
  <c r="W3213" i="1"/>
  <c r="W1595" i="1"/>
  <c r="W1221" i="1"/>
  <c r="W1027" i="1"/>
  <c r="W3942" i="1"/>
  <c r="W2918" i="1"/>
  <c r="W1894" i="1"/>
  <c r="W789" i="1"/>
  <c r="W133" i="1"/>
  <c r="W3164" i="1"/>
  <c r="W2652" i="1"/>
  <c r="W2076" i="1"/>
  <c r="W1436" i="1"/>
  <c r="W1110" i="1"/>
  <c r="W86" i="1"/>
  <c r="W657" i="1"/>
  <c r="W875" i="1"/>
  <c r="W1374" i="1"/>
  <c r="W2564" i="1"/>
  <c r="W1022" i="1"/>
  <c r="W1570" i="1"/>
  <c r="W2615" i="1"/>
  <c r="W1979" i="1"/>
  <c r="W3622" i="1"/>
  <c r="W317" i="1"/>
  <c r="W2044" i="1"/>
  <c r="W950" i="1"/>
  <c r="W44" i="1"/>
  <c r="W2688" i="1"/>
  <c r="W3049" i="1"/>
  <c r="W3407" i="1"/>
  <c r="W2839" i="1"/>
  <c r="W1489" i="1"/>
  <c r="W3117" i="1"/>
  <c r="W1547" i="1"/>
  <c r="W1173" i="1"/>
  <c r="W1019" i="1"/>
  <c r="W3934" i="1"/>
  <c r="W2910" i="1"/>
  <c r="W1886" i="1"/>
  <c r="W765" i="1"/>
  <c r="W125" i="1"/>
  <c r="W3156" i="1"/>
  <c r="W2644" i="1"/>
  <c r="W2132" i="1"/>
  <c r="W1620" i="1"/>
  <c r="W1108" i="1"/>
  <c r="W1230" i="1"/>
  <c r="W718" i="1"/>
  <c r="W206" i="1"/>
  <c r="W516" i="1"/>
  <c r="W4" i="1"/>
  <c r="W4079" i="1"/>
  <c r="W2961" i="1"/>
  <c r="W3511" i="1"/>
  <c r="W1911" i="1"/>
  <c r="W4005" i="1"/>
  <c r="W107" i="1"/>
  <c r="W2436" i="1"/>
  <c r="W190" i="1"/>
  <c r="W192" i="1"/>
  <c r="W3494" i="1"/>
  <c r="W2876" i="1"/>
  <c r="W1078" i="1"/>
  <c r="W1946" i="1"/>
  <c r="W2360" i="1"/>
  <c r="W2345" i="1"/>
  <c r="W1207" i="1"/>
  <c r="W991" i="1"/>
  <c r="W961" i="1"/>
  <c r="W3621" i="1"/>
  <c r="W265" i="1"/>
  <c r="W4100" i="1"/>
  <c r="W755" i="1"/>
  <c r="W3670" i="1"/>
  <c r="W2646" i="1"/>
  <c r="W1638" i="1"/>
  <c r="W597" i="1"/>
  <c r="W3532" i="1"/>
  <c r="W3020" i="1"/>
  <c r="W2508" i="1"/>
  <c r="W1996" i="1"/>
  <c r="W1484" i="1"/>
  <c r="W972" i="1"/>
  <c r="W1094" i="1"/>
  <c r="W582" i="1"/>
  <c r="W70" i="1"/>
  <c r="W380" i="1"/>
  <c r="W3306" i="1"/>
  <c r="W2081" i="1"/>
  <c r="W423" i="1"/>
  <c r="W271" i="1"/>
  <c r="W761" i="1"/>
  <c r="W3221" i="1"/>
  <c r="W65" i="1"/>
  <c r="W3462" i="1"/>
  <c r="W194" i="1"/>
  <c r="W2577" i="1"/>
  <c r="W1647" i="1"/>
  <c r="W3981" i="1"/>
  <c r="W2117" i="1"/>
  <c r="W1790" i="1"/>
  <c r="W3683" i="1"/>
  <c r="W343" i="1"/>
  <c r="W745" i="1"/>
  <c r="W49" i="1"/>
  <c r="W3446" i="1"/>
  <c r="W2354" i="1"/>
  <c r="W1240" i="1"/>
  <c r="W2627" i="1"/>
  <c r="W2139" i="1"/>
  <c r="W1765" i="1"/>
  <c r="W2734" i="1"/>
  <c r="W3520" i="1"/>
  <c r="W2465" i="1"/>
  <c r="W2687" i="1"/>
  <c r="W1817" i="1"/>
  <c r="W1875" i="1"/>
  <c r="W1053" i="1"/>
  <c r="W1626" i="1"/>
  <c r="W2392" i="1"/>
  <c r="W2953" i="1"/>
  <c r="W960" i="1"/>
  <c r="W2847" i="1"/>
  <c r="W1727" i="1"/>
  <c r="W1801" i="1"/>
  <c r="W520" i="1"/>
  <c r="W4029" i="1"/>
  <c r="W1859" i="1"/>
  <c r="W1485" i="1"/>
  <c r="W3217" i="1"/>
  <c r="W1559" i="1"/>
  <c r="W514" i="1"/>
  <c r="W3242" i="1"/>
  <c r="W3687" i="1"/>
  <c r="W3291" i="1"/>
  <c r="W2713" i="1"/>
  <c r="W1002" i="1"/>
  <c r="W1890" i="1"/>
  <c r="W2592" i="1"/>
  <c r="W4023" i="1"/>
  <c r="W2786" i="1"/>
  <c r="W2258" i="1"/>
  <c r="W3080" i="1"/>
  <c r="W3723" i="1"/>
  <c r="W2066" i="1"/>
  <c r="W1146" i="1"/>
  <c r="W2568" i="1"/>
  <c r="W3587" i="1"/>
  <c r="W1362" i="1"/>
  <c r="W4074" i="1"/>
  <c r="W2048" i="1"/>
  <c r="W3451" i="1"/>
  <c r="W2873" i="1"/>
  <c r="W2578" i="1"/>
  <c r="W2329" i="1"/>
  <c r="W3795" i="1"/>
  <c r="W3339" i="1"/>
  <c r="W3203" i="1"/>
  <c r="W3067" i="1"/>
  <c r="W1632" i="1"/>
  <c r="W2483" i="1"/>
  <c r="W3058" i="1"/>
  <c r="W239" i="1"/>
  <c r="W3748" i="1"/>
  <c r="W2803" i="1"/>
  <c r="W424" i="1"/>
  <c r="W3062" i="1"/>
  <c r="W856" i="1"/>
  <c r="W1755" i="1"/>
  <c r="W1322" i="1"/>
  <c r="W720" i="1"/>
  <c r="W344" i="1"/>
  <c r="W2525" i="1"/>
  <c r="W3719" i="1"/>
  <c r="W896" i="1"/>
  <c r="W1511" i="1"/>
  <c r="W456" i="1"/>
  <c r="W1795" i="1"/>
  <c r="W3026" i="1"/>
  <c r="W2853" i="1"/>
  <c r="W3998" i="1"/>
  <c r="W813" i="1"/>
  <c r="W2292" i="1"/>
  <c r="W1198" i="1"/>
  <c r="W46" i="1"/>
  <c r="W3278" i="1"/>
  <c r="W894" i="1"/>
  <c r="W415" i="1"/>
  <c r="W3452" i="1"/>
  <c r="W3666" i="1"/>
  <c r="W1896" i="1"/>
  <c r="W1857" i="1"/>
  <c r="W1915" i="1"/>
  <c r="W1203" i="1"/>
  <c r="W3094" i="1"/>
  <c r="W885" i="1"/>
  <c r="W3244" i="1"/>
  <c r="W2220" i="1"/>
  <c r="W1196" i="1"/>
  <c r="W806" i="1"/>
  <c r="W604" i="1"/>
  <c r="W573" i="1"/>
  <c r="W2266" i="1"/>
  <c r="W1224" i="1"/>
  <c r="W2611" i="1"/>
  <c r="W2123" i="1"/>
  <c r="W1323" i="1"/>
  <c r="W3214" i="1"/>
  <c r="W957" i="1"/>
  <c r="W3300" i="1"/>
  <c r="W2276" i="1"/>
  <c r="W1252" i="1"/>
  <c r="W862" i="1"/>
  <c r="W660" i="1"/>
  <c r="W1116" i="1"/>
  <c r="W460" i="1"/>
  <c r="W1550" i="1"/>
  <c r="W180" i="1"/>
  <c r="W4084" i="1"/>
  <c r="W1788" i="1"/>
  <c r="W1962" i="1"/>
  <c r="W1208" i="1"/>
  <c r="W2595" i="1"/>
  <c r="W2107" i="1"/>
  <c r="W1283" i="1"/>
  <c r="W3174" i="1"/>
  <c r="W949" i="1"/>
  <c r="W3292" i="1"/>
  <c r="W2204" i="1"/>
  <c r="W1302" i="1"/>
  <c r="W140" i="1"/>
  <c r="W2382" i="1"/>
  <c r="W43" i="1"/>
  <c r="W1336" i="1"/>
  <c r="W451" i="1"/>
  <c r="W2492" i="1"/>
  <c r="W492" i="1"/>
  <c r="W3729" i="1"/>
  <c r="W1111" i="1"/>
  <c r="W16" i="1"/>
  <c r="W1685" i="1"/>
  <c r="W251" i="1"/>
  <c r="W2142" i="1"/>
  <c r="W277" i="1"/>
  <c r="W2772" i="1"/>
  <c r="W1748" i="1"/>
  <c r="W1358" i="1"/>
  <c r="W334" i="1"/>
  <c r="W132" i="1"/>
  <c r="W3649" i="1"/>
  <c r="W807" i="1"/>
  <c r="W1882" i="1"/>
  <c r="W2201" i="1"/>
  <c r="W3667" i="1"/>
  <c r="W3211" i="1"/>
  <c r="W3075" i="1"/>
  <c r="W2939" i="1"/>
  <c r="W1472" i="1"/>
  <c r="W2355" i="1"/>
  <c r="W1242" i="1"/>
  <c r="W3183" i="1"/>
  <c r="W3620" i="1"/>
  <c r="W4105" i="1"/>
  <c r="W296" i="1"/>
  <c r="W2934" i="1"/>
  <c r="W728" i="1"/>
  <c r="W1627" i="1"/>
  <c r="W3698" i="1"/>
  <c r="W3191" i="1"/>
  <c r="W88" i="1"/>
  <c r="W4108" i="1"/>
  <c r="W3755" i="1"/>
  <c r="W832" i="1"/>
  <c r="W1015" i="1"/>
  <c r="W328" i="1"/>
  <c r="W1731" i="1"/>
  <c r="W3896" i="1"/>
  <c r="W3397" i="1"/>
  <c r="W3870" i="1"/>
  <c r="W165" i="1"/>
  <c r="W2164" i="1"/>
  <c r="W1134" i="1"/>
  <c r="W484" i="1"/>
  <c r="W2766" i="1"/>
  <c r="W638" i="1"/>
  <c r="W457" i="1"/>
  <c r="W3260" i="1"/>
  <c r="W226" i="1"/>
  <c r="W1663" i="1"/>
  <c r="W1089" i="1"/>
  <c r="W393" i="1"/>
  <c r="W819" i="1"/>
  <c r="W2710" i="1"/>
  <c r="W629" i="1"/>
  <c r="W3052" i="1"/>
  <c r="W2028" i="1"/>
  <c r="W1004" i="1"/>
  <c r="W614" i="1"/>
  <c r="W412" i="1"/>
  <c r="W2308" i="1"/>
  <c r="W3440" i="1"/>
  <c r="W2511" i="1"/>
  <c r="W1297" i="1"/>
  <c r="W601" i="1"/>
  <c r="W939" i="1"/>
  <c r="W2830" i="1"/>
  <c r="W701" i="1"/>
  <c r="W3108" i="1"/>
  <c r="W2084" i="1"/>
  <c r="W1060" i="1"/>
  <c r="W670" i="1"/>
  <c r="W468" i="1"/>
  <c r="W3" i="1"/>
  <c r="W2281" i="1"/>
  <c r="W3396" i="1"/>
  <c r="W3959" i="1"/>
  <c r="W4006" i="1"/>
  <c r="W892" i="1"/>
  <c r="W3192" i="1"/>
  <c r="W2439" i="1"/>
  <c r="W1281" i="1"/>
  <c r="W585" i="1"/>
  <c r="W899" i="1"/>
  <c r="W2790" i="1"/>
  <c r="W693" i="1"/>
  <c r="W3100" i="1"/>
  <c r="W2012" i="1"/>
  <c r="W982" i="1"/>
  <c r="W2981" i="1"/>
  <c r="W829" i="1"/>
  <c r="W766" i="1"/>
  <c r="W2575" i="1"/>
  <c r="W3110" i="1"/>
  <c r="W1852" i="1"/>
  <c r="W1506" i="1"/>
  <c r="W2705" i="1"/>
  <c r="W1983" i="1"/>
  <c r="W2597" i="1"/>
  <c r="W2509" i="1"/>
  <c r="W3806" i="1"/>
  <c r="W1758" i="1"/>
  <c r="W53" i="1"/>
  <c r="W2580" i="1"/>
  <c r="W1556" i="1"/>
  <c r="W1170" i="1"/>
  <c r="W3178" i="1"/>
  <c r="W746" i="1"/>
  <c r="W66" i="1"/>
  <c r="W3426" i="1"/>
  <c r="W2489" i="1"/>
  <c r="W2583" i="1"/>
  <c r="W2125" i="1"/>
  <c r="W3691" i="1"/>
  <c r="W753" i="1"/>
  <c r="W3454" i="1"/>
  <c r="W1608" i="1"/>
  <c r="W2467" i="1"/>
  <c r="W645" i="1"/>
  <c r="W47" i="1"/>
  <c r="W1381" i="1"/>
  <c r="W3416" i="1"/>
  <c r="W2263" i="1"/>
  <c r="W3541" i="1"/>
  <c r="W2466" i="1"/>
  <c r="W3977" i="1"/>
  <c r="W1703" i="1"/>
  <c r="W1879" i="1"/>
  <c r="W3613" i="1"/>
  <c r="W401" i="1"/>
  <c r="W2881" i="1"/>
  <c r="W153" i="1"/>
  <c r="W3614" i="1"/>
  <c r="W93" i="1"/>
  <c r="W1652" i="1"/>
  <c r="W1070" i="1"/>
  <c r="W420" i="1"/>
  <c r="W325" i="1"/>
  <c r="W254" i="1"/>
  <c r="W1869" i="1"/>
  <c r="W1916" i="1"/>
  <c r="W562" i="1"/>
  <c r="W735" i="1"/>
  <c r="W833" i="1"/>
  <c r="W137" i="1"/>
  <c r="W691" i="1"/>
  <c r="W2582" i="1"/>
  <c r="W549" i="1"/>
  <c r="W2988" i="1"/>
  <c r="W1964" i="1"/>
  <c r="W940" i="1"/>
  <c r="W550" i="1"/>
  <c r="W348" i="1"/>
  <c r="W1860" i="1"/>
  <c r="W3368" i="1"/>
  <c r="W1487" i="1"/>
  <c r="W1041" i="1"/>
  <c r="W345" i="1"/>
  <c r="W811" i="1"/>
  <c r="W2702" i="1"/>
  <c r="W621" i="1"/>
  <c r="W3044" i="1"/>
  <c r="W2020" i="1"/>
  <c r="W996" i="1"/>
  <c r="W606" i="1"/>
  <c r="W404" i="1"/>
  <c r="W1238" i="1"/>
  <c r="W208" i="1"/>
  <c r="W3076" i="1"/>
  <c r="W2835" i="1"/>
  <c r="W3238" i="1"/>
  <c r="W1270" i="1"/>
  <c r="W3064" i="1"/>
  <c r="W1431" i="1"/>
  <c r="W1025" i="1"/>
  <c r="W329" i="1"/>
  <c r="W771" i="1"/>
  <c r="W2662" i="1"/>
  <c r="W613" i="1"/>
  <c r="W3036" i="1"/>
  <c r="W1948" i="1"/>
  <c r="W854" i="1"/>
  <c r="W3021" i="1"/>
  <c r="W413" i="1"/>
  <c r="W574" i="1"/>
  <c r="W1847" i="1"/>
  <c r="W2726" i="1"/>
  <c r="W1596" i="1"/>
  <c r="W2242" i="1"/>
  <c r="W2369" i="1"/>
  <c r="W1047" i="1"/>
  <c r="W3653" i="1"/>
  <c r="W2173" i="1"/>
  <c r="W3678" i="1"/>
  <c r="W1646" i="1"/>
  <c r="W3540" i="1"/>
  <c r="W2516" i="1"/>
  <c r="W1492" i="1"/>
  <c r="W1102" i="1"/>
  <c r="W482" i="1"/>
  <c r="W2498" i="1"/>
  <c r="W98" i="1"/>
  <c r="W3482" i="1"/>
  <c r="W2730" i="1"/>
  <c r="W2361" i="1"/>
  <c r="W2151" i="1"/>
  <c r="W1989" i="1"/>
  <c r="W3363" i="1"/>
  <c r="W625" i="1"/>
  <c r="W3326" i="1"/>
  <c r="W1456" i="1"/>
  <c r="W2339" i="1"/>
  <c r="W517" i="1"/>
  <c r="W3087" i="1"/>
  <c r="W1253" i="1"/>
  <c r="W4111" i="1"/>
  <c r="W1359" i="1"/>
  <c r="W3285" i="1"/>
  <c r="W1458" i="1"/>
  <c r="W3721" i="1"/>
  <c r="W1231" i="1"/>
  <c r="W1151" i="1"/>
  <c r="W3485" i="1"/>
  <c r="W273" i="1"/>
  <c r="W2193" i="1"/>
  <c r="W2485" i="1"/>
  <c r="W2590" i="1"/>
  <c r="W3508" i="1"/>
  <c r="W1588" i="1"/>
  <c r="W686" i="1"/>
  <c r="W356" i="1"/>
  <c r="W109" i="1"/>
  <c r="W170" i="1"/>
  <c r="W1349" i="1"/>
  <c r="W1724" i="1"/>
  <c r="W3976" i="1"/>
  <c r="W3231" i="1"/>
  <c r="W640" i="1"/>
  <c r="W2461" i="1"/>
  <c r="W563" i="1"/>
  <c r="W2454" i="1"/>
  <c r="W469" i="1"/>
  <c r="W2924" i="1"/>
  <c r="W1900" i="1"/>
  <c r="W876" i="1"/>
  <c r="W486" i="1"/>
  <c r="W284" i="1"/>
  <c r="W1476" i="1"/>
  <c r="W3763" i="1"/>
  <c r="W527" i="1"/>
  <c r="W785" i="1"/>
  <c r="W89" i="1"/>
  <c r="W683" i="1"/>
  <c r="W2574" i="1"/>
  <c r="W541" i="1"/>
  <c r="W2980" i="1"/>
  <c r="W1956" i="1"/>
  <c r="W932" i="1"/>
  <c r="W542" i="1"/>
  <c r="W340" i="1"/>
  <c r="W1046" i="1"/>
  <c r="W3525" i="1"/>
  <c r="W2692" i="1"/>
  <c r="W3281" i="1"/>
  <c r="W2598" i="1"/>
  <c r="W1014" i="1"/>
  <c r="W3747" i="1"/>
  <c r="W455" i="1"/>
  <c r="W769" i="1"/>
  <c r="W73" i="1"/>
  <c r="W643" i="1"/>
  <c r="W2534" i="1"/>
  <c r="W533" i="1"/>
  <c r="W2972" i="1"/>
  <c r="W1884" i="1"/>
  <c r="W726" i="1"/>
  <c r="W1739" i="1"/>
  <c r="W181" i="1"/>
  <c r="W318" i="1"/>
  <c r="W1921" i="1"/>
  <c r="W2342" i="1"/>
  <c r="W1340" i="1"/>
  <c r="W2650" i="1"/>
  <c r="W2025" i="1"/>
  <c r="W135" i="1"/>
  <c r="W3141" i="1"/>
  <c r="W3964" i="1"/>
  <c r="W3550" i="1"/>
  <c r="W1566" i="1"/>
  <c r="W3476" i="1"/>
  <c r="W2452" i="1"/>
  <c r="W1428" i="1"/>
  <c r="W1038" i="1"/>
  <c r="W14" i="1"/>
  <c r="W1658" i="1"/>
  <c r="W1096" i="1"/>
  <c r="W1681" i="1"/>
  <c r="W1454" i="1"/>
  <c r="W490" i="1"/>
  <c r="W1542" i="1"/>
  <c r="W182" i="1"/>
  <c r="W4049" i="1"/>
  <c r="W1943" i="1"/>
  <c r="W256" i="1"/>
  <c r="W2560" i="1"/>
  <c r="W2938" i="1"/>
  <c r="W3490" i="1"/>
  <c r="W2794" i="1"/>
  <c r="W2042" i="1"/>
  <c r="W1106" i="1"/>
  <c r="W1815" i="1"/>
  <c r="W1187" i="1"/>
  <c r="W2065" i="1"/>
  <c r="W3205" i="1"/>
  <c r="W1406" i="1"/>
  <c r="W2535" i="1"/>
  <c r="W2101" i="1"/>
  <c r="W2488" i="1"/>
  <c r="W1697" i="1"/>
  <c r="W459" i="1"/>
  <c r="W2699" i="1"/>
  <c r="W831" i="1"/>
  <c r="W1619" i="1"/>
  <c r="W2514" i="1"/>
  <c r="W2785" i="1"/>
  <c r="W2639" i="1"/>
  <c r="W2907" i="1"/>
  <c r="W3352" i="1"/>
  <c r="W3815" i="1"/>
  <c r="W3848" i="1"/>
  <c r="W3264" i="1"/>
  <c r="W2827" i="1"/>
  <c r="W440" i="1"/>
  <c r="W3078" i="1"/>
  <c r="W383" i="1"/>
  <c r="W57" i="1"/>
  <c r="W722" i="1"/>
  <c r="W1711" i="1"/>
  <c r="W1171" i="1"/>
  <c r="W3329" i="1"/>
  <c r="W3533" i="1"/>
  <c r="W2606" i="1"/>
  <c r="W2289" i="1"/>
  <c r="W1561" i="1"/>
  <c r="W2021" i="1"/>
  <c r="W2896" i="1"/>
  <c r="W1736" i="1"/>
  <c r="W183" i="1"/>
  <c r="W1097" i="1"/>
  <c r="W2499" i="1"/>
  <c r="W1421" i="1"/>
  <c r="W167" i="1"/>
  <c r="W1339" i="1"/>
  <c r="W1438" i="1"/>
  <c r="W2868" i="1"/>
  <c r="W1012" i="1"/>
  <c r="W174" i="1"/>
  <c r="W217" i="1"/>
  <c r="W1796" i="1"/>
  <c r="W3447" i="1"/>
  <c r="W2470" i="1"/>
  <c r="W502" i="1"/>
  <c r="W2513" i="1"/>
  <c r="W511" i="1"/>
  <c r="W3365" i="1"/>
  <c r="W4028" i="1"/>
  <c r="W3606" i="1"/>
  <c r="W1606" i="1"/>
  <c r="W3500" i="1"/>
  <c r="W2476" i="1"/>
  <c r="W1452" i="1"/>
  <c r="W1062" i="1"/>
  <c r="W38" i="1"/>
  <c r="W2625" i="1"/>
  <c r="W3002" i="1"/>
  <c r="W2449" i="1"/>
  <c r="W1279" i="1"/>
  <c r="W3781" i="1"/>
  <c r="W2213" i="1"/>
  <c r="W3726" i="1"/>
  <c r="W1678" i="1"/>
  <c r="W5" i="1"/>
  <c r="W2532" i="1"/>
  <c r="W1508" i="1"/>
  <c r="W1118" i="1"/>
  <c r="W94" i="1"/>
  <c r="W1692" i="1"/>
  <c r="W150" i="1"/>
  <c r="W235" i="1"/>
  <c r="W702" i="1"/>
  <c r="W3973" i="1"/>
  <c r="W2940" i="1"/>
  <c r="W2898" i="1"/>
  <c r="W2433" i="1"/>
  <c r="W1223" i="1"/>
  <c r="W3749" i="1"/>
  <c r="W2189" i="1"/>
  <c r="W3686" i="1"/>
  <c r="W1670" i="1"/>
  <c r="W3548" i="1"/>
  <c r="W2524" i="1"/>
  <c r="W1244" i="1"/>
  <c r="W652" i="1"/>
  <c r="W3918" i="1"/>
  <c r="W1988" i="1"/>
  <c r="W3927" i="1"/>
  <c r="W1605" i="1"/>
  <c r="W3388" i="1"/>
  <c r="W566" i="1"/>
  <c r="W2432" i="1"/>
  <c r="W1263" i="1"/>
  <c r="W977" i="1"/>
  <c r="W281" i="1"/>
  <c r="W763" i="1"/>
  <c r="W2654" i="1"/>
  <c r="W605" i="1"/>
  <c r="W3028" i="1"/>
  <c r="W2004" i="1"/>
  <c r="W980" i="1"/>
  <c r="W590" i="1"/>
  <c r="W388" i="1"/>
  <c r="W3871" i="1"/>
  <c r="W1775" i="1"/>
  <c r="W4045" i="1"/>
  <c r="W1732" i="1"/>
  <c r="W1723" i="1"/>
  <c r="W2300" i="1"/>
  <c r="W2458" i="1"/>
  <c r="W1728" i="1"/>
  <c r="W2175" i="1"/>
  <c r="W2605" i="1"/>
  <c r="W2779" i="1"/>
  <c r="W2856" i="1"/>
  <c r="W3888" i="1"/>
  <c r="W3304" i="1"/>
  <c r="W2704" i="1"/>
  <c r="W2659" i="1"/>
  <c r="W312" i="1"/>
  <c r="W2950" i="1"/>
  <c r="W3399" i="1"/>
  <c r="W4038" i="1"/>
  <c r="W1930" i="1"/>
  <c r="W975" i="1"/>
  <c r="W1043" i="1"/>
  <c r="W3153" i="1"/>
  <c r="W3277" i="1"/>
  <c r="W2350" i="1"/>
  <c r="W2121" i="1"/>
  <c r="W1433" i="1"/>
  <c r="W1757" i="1"/>
  <c r="W2264" i="1"/>
  <c r="W1648" i="1"/>
  <c r="W3471" i="1"/>
  <c r="W969" i="1"/>
  <c r="W2371" i="1"/>
  <c r="W1357" i="1"/>
  <c r="W1617" i="1"/>
  <c r="W1083" i="1"/>
  <c r="W989" i="1"/>
  <c r="W2356" i="1"/>
  <c r="W948" i="1"/>
  <c r="W110" i="1"/>
  <c r="W3790" i="1"/>
  <c r="W1604" i="1"/>
  <c r="W1695" i="1"/>
  <c r="W173" i="1"/>
  <c r="W246" i="1"/>
  <c r="W2177" i="1"/>
  <c r="W2935" i="1"/>
  <c r="W2861" i="1"/>
  <c r="W3844" i="1"/>
  <c r="W3478" i="1"/>
  <c r="W1510" i="1"/>
  <c r="W3436" i="1"/>
  <c r="W2412" i="1"/>
  <c r="W1388" i="1"/>
  <c r="W998" i="1"/>
  <c r="W796" i="1"/>
  <c r="W1109" i="1"/>
  <c r="W3650" i="1"/>
  <c r="W2113" i="1"/>
  <c r="W359" i="1"/>
  <c r="W3269" i="1"/>
  <c r="W4020" i="1"/>
  <c r="W3598" i="1"/>
  <c r="W1582" i="1"/>
  <c r="W3492" i="1"/>
  <c r="W2468" i="1"/>
  <c r="W1444" i="1"/>
  <c r="W1054" i="1"/>
  <c r="W30" i="1"/>
  <c r="W1500" i="1"/>
  <c r="W22" i="1"/>
  <c r="W3662" i="1"/>
  <c r="W382" i="1"/>
  <c r="W2989" i="1"/>
  <c r="W2684" i="1"/>
  <c r="W3346" i="1"/>
  <c r="W2089" i="1"/>
  <c r="W303" i="1"/>
  <c r="W3237" i="1"/>
  <c r="W3972" i="1"/>
  <c r="W3558" i="1"/>
  <c r="W1574" i="1"/>
  <c r="W3484" i="1"/>
  <c r="W2460" i="1"/>
  <c r="W1052" i="1"/>
  <c r="W524" i="1"/>
  <c r="W3406" i="1"/>
  <c r="W1668" i="1"/>
  <c r="W3379" i="1"/>
  <c r="W2365" i="1"/>
  <c r="W3196" i="1"/>
  <c r="W310" i="1"/>
  <c r="W3619" i="1"/>
  <c r="W247" i="1"/>
  <c r="W198" i="1"/>
  <c r="W1222" i="1"/>
  <c r="W1612" i="1"/>
  <c r="W2636" i="1"/>
  <c r="W117" i="1"/>
  <c r="W1878" i="1"/>
  <c r="W3926" i="1"/>
  <c r="W1157" i="1"/>
  <c r="W512" i="1"/>
  <c r="W3335" i="1"/>
  <c r="W2362" i="1"/>
  <c r="W2214" i="1"/>
  <c r="W830" i="1"/>
  <c r="W3501" i="1"/>
  <c r="W1664" i="1"/>
  <c r="W644" i="1"/>
  <c r="W1044" i="1"/>
  <c r="W509" i="1"/>
  <c r="W1275" i="1"/>
  <c r="W1160" i="1"/>
  <c r="W2949" i="1"/>
  <c r="W342" i="1"/>
  <c r="W2150" i="1"/>
  <c r="W1271" i="1"/>
  <c r="W967" i="1"/>
  <c r="W148" i="1"/>
  <c r="W2788" i="1"/>
  <c r="W1749" i="1"/>
  <c r="W446" i="1"/>
  <c r="W1708" i="1"/>
  <c r="W179" i="1"/>
  <c r="W3891" i="1"/>
  <c r="W3332" i="1"/>
  <c r="W2996" i="1"/>
  <c r="W2141" i="1"/>
  <c r="W1491" i="1"/>
  <c r="W909" i="1"/>
  <c r="W2842" i="1"/>
  <c r="D14" i="9" l="1"/>
  <c r="D6" i="9"/>
  <c r="C10" i="9"/>
  <c r="B14" i="9"/>
  <c r="B6" i="9"/>
  <c r="D13" i="9"/>
  <c r="D5" i="9"/>
  <c r="C9" i="9"/>
  <c r="B13" i="9"/>
  <c r="B5" i="9"/>
  <c r="D12" i="9"/>
  <c r="D4" i="9"/>
  <c r="C8" i="9"/>
  <c r="B12" i="9"/>
  <c r="B4" i="9"/>
  <c r="D11" i="9"/>
  <c r="D3" i="9"/>
  <c r="C7" i="9"/>
  <c r="B11" i="9"/>
  <c r="B3" i="9"/>
  <c r="D10" i="9"/>
  <c r="C14" i="9"/>
  <c r="C6" i="9"/>
  <c r="B10" i="9"/>
  <c r="D9" i="9"/>
  <c r="C13" i="9"/>
  <c r="C5" i="9"/>
  <c r="B9" i="9"/>
  <c r="D8" i="9"/>
  <c r="C12" i="9"/>
  <c r="C4" i="9"/>
  <c r="B8" i="9"/>
  <c r="D7" i="9"/>
  <c r="C11" i="9"/>
  <c r="C3" i="9"/>
  <c r="B7" i="9"/>
  <c r="E7" i="9" s="1"/>
  <c r="F7" i="9" s="1"/>
  <c r="E10" i="9" l="1"/>
  <c r="G10" i="9" s="1"/>
  <c r="E4" i="9"/>
  <c r="H4" i="9" s="1"/>
  <c r="E8" i="9"/>
  <c r="G8" i="9" s="1"/>
  <c r="E12" i="9"/>
  <c r="H12" i="9" s="1"/>
  <c r="E6" i="9"/>
  <c r="H6" i="9" s="1"/>
  <c r="E9" i="9"/>
  <c r="G9" i="9" s="1"/>
  <c r="E3" i="9"/>
  <c r="G3" i="9" s="1"/>
  <c r="E14" i="9"/>
  <c r="H14" i="9" s="1"/>
  <c r="E11" i="9"/>
  <c r="G11" i="9" s="1"/>
  <c r="G7" i="9"/>
  <c r="E5" i="9"/>
  <c r="H5" i="9" s="1"/>
  <c r="H7" i="9"/>
  <c r="E13" i="9"/>
  <c r="H13" i="9" s="1"/>
  <c r="F8" i="9" l="1"/>
  <c r="F13" i="9"/>
  <c r="F4" i="9"/>
  <c r="G4" i="9"/>
  <c r="F6" i="9"/>
  <c r="G5" i="9"/>
  <c r="H9" i="9"/>
  <c r="F5" i="9"/>
  <c r="F9" i="9"/>
  <c r="F11" i="9"/>
  <c r="H10" i="9"/>
  <c r="F14" i="9"/>
  <c r="H8" i="9"/>
  <c r="F12" i="9"/>
  <c r="G6" i="9"/>
  <c r="F3" i="9"/>
  <c r="H3" i="9"/>
  <c r="G14" i="9"/>
  <c r="H11" i="9"/>
  <c r="G13" i="9"/>
  <c r="G12" i="9"/>
  <c r="F10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975FE-91FB-442D-AD1D-EE865386102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5999B9A-4F2D-4A75-9F91-0EAA745D9020}" name="WorksheetConnection_Data!$A$1:$W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W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Outlie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<sst xmlns="http://schemas.openxmlformats.org/spreadsheetml/2006/main" count="25089" uniqueCount="8446">
  <si>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</si>
  <si>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</si>
  <si>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</si>
  <si>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</si>
  <si>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</si>
  <si>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</si>
  <si>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</si>
  <si>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</si>
  <si>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</si>
  <si>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</si>
  <si>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</si>
  <si>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</si>
  <si>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</si>
  <si>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</si>
  <si>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</si>
  <si>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</si>
  <si>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</si>
  <si>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</si>
  <si>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</si>
  <si>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</si>
  <si>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</si>
  <si>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</si>
  <si>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</si>
  <si>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</si>
  <si>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</si>
  <si>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</si>
  <si>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</si>
  <si>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</si>
  <si>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</si>
  <si>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</si>
  <si>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</si>
  <si>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</si>
  <si>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</si>
  <si>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</si>
  <si>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</si>
  <si>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</si>
  <si>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</si>
  <si>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</si>
  <si>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</si>
  <si>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</si>
  <si>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</si>
  <si>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</si>
  <si>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</si>
  <si>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</si>
  <si>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</si>
  <si>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</si>
  <si>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</si>
  <si>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</si>
  <si>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</si>
  <si>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</si>
  <si>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</si>
  <si>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</si>
  <si>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</si>
  <si>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</si>
  <si>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</si>
  <si>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</si>
  <si>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</si>
  <si>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</si>
  <si>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</si>
  <si>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</si>
  <si>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</si>
  <si>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</si>
  <si>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</si>
  <si>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</si>
  <si>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</si>
  <si>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</si>
  <si>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</si>
  <si>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</si>
  <si>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</si>
  <si>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</si>
  <si>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</si>
  <si>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</si>
  <si>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</si>
  <si>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</si>
  <si>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</si>
  <si>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</si>
  <si>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</si>
  <si>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</si>
  <si>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</si>
  <si>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</si>
  <si>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</si>
  <si>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</si>
  <si>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</si>
  <si>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</si>
  <si>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</si>
  <si>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</si>
  <si>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</si>
  <si>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</si>
  <si>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</si>
  <si>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</si>
  <si>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</si>
  <si>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</si>
  <si>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</si>
  <si>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</si>
  <si>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</si>
  <si>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</si>
  <si>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</si>
  <si>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</si>
  <si>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</si>
  <si>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</si>
  <si>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</si>
  <si>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</si>
  <si>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</si>
  <si>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</si>
  <si>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</si>
  <si>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</si>
  <si>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</si>
  <si>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</si>
  <si>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</si>
  <si>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</si>
  <si>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</si>
  <si>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</si>
  <si>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</si>
  <si>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</si>
  <si>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</si>
  <si>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</si>
  <si>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</si>
  <si>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</si>
  <si>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</si>
  <si>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</si>
  <si>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</si>
  <si>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</si>
  <si>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</si>
  <si>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</si>
  <si>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</si>
  <si>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</si>
  <si>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</si>
  <si>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</si>
  <si>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</si>
  <si>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</si>
  <si>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</si>
  <si>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</si>
  <si>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</si>
  <si>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</si>
  <si>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</si>
  <si>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</si>
  <si>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</si>
  <si>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</si>
  <si>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</si>
  <si>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</si>
  <si>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</si>
  <si>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</si>
  <si>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</si>
  <si>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</si>
  <si>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</si>
  <si>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</si>
  <si>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</si>
  <si>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</si>
  <si>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</si>
  <si>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</si>
  <si>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</si>
  <si>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</si>
  <si>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</si>
  <si>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</si>
  <si>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</si>
  <si>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</si>
  <si>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</si>
  <si>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</si>
  <si>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</si>
  <si>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</si>
  <si>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</si>
  <si>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</si>
  <si>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</si>
  <si>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</si>
  <si>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</si>
  <si>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</si>
  <si>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</si>
  <si>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</si>
  <si>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</si>
  <si>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</si>
  <si>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</si>
  <si>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</si>
  <si>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</si>
  <si>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</si>
  <si>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</si>
  <si>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</si>
  <si>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</si>
  <si>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</si>
  <si>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</si>
  <si>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</si>
  <si>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</si>
  <si>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</si>
  <si>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</si>
  <si>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</si>
  <si>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</si>
  <si>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</si>
  <si>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</si>
  <si>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</si>
  <si>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</si>
  <si>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</si>
  <si>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</si>
  <si>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</si>
  <si>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</si>
  <si>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</si>
  <si>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</si>
  <si>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</si>
  <si>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</si>
  <si>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</si>
  <si>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</si>
  <si>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</si>
  <si>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</si>
  <si>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</si>
  <si>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</si>
  <si>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</si>
  <si>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</si>
  <si>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</si>
  <si>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</si>
  <si>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</si>
  <si>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</si>
  <si>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</si>
  <si>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</si>
  <si>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</si>
  <si>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</si>
  <si>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</si>
  <si>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</si>
  <si>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</si>
  <si>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</si>
  <si>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</si>
  <si>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</si>
  <si>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</si>
  <si>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</si>
  <si>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</si>
  <si>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</si>
  <si>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</si>
  <si>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</si>
  <si>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</si>
  <si>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</si>
  <si>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</si>
  <si>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</si>
  <si>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</si>
  <si>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</si>
  <si>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</si>
  <si>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</si>
  <si>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</si>
  <si>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</si>
  <si>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</si>
  <si>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</si>
  <si>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</si>
  <si>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</si>
  <si>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</si>
  <si>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</si>
  <si>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</si>
  <si>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</si>
  <si>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</si>
  <si>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</si>
  <si>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</si>
  <si>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</si>
  <si>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</si>
  <si>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</si>
  <si>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</si>
  <si>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</si>
  <si>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</si>
  <si>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</si>
  <si>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</si>
  <si>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</si>
  <si>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</si>
  <si>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</si>
  <si>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</si>
  <si>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</si>
  <si>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</si>
  <si>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</si>
  <si>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</si>
  <si>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</si>
  <si>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</si>
  <si>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</si>
  <si>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</si>
  <si>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</si>
  <si>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</si>
  <si>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</si>
  <si>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</si>
  <si>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</si>
  <si>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</si>
  <si>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</si>
  <si>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</si>
  <si>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</si>
  <si>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</si>
  <si>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</si>
  <si>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</si>
  <si>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</si>
  <si>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</si>
  <si>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</si>
  <si>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</si>
  <si>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</si>
  <si>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</si>
  <si>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</si>
  <si>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</si>
  <si>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</si>
  <si>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</si>
  <si>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</si>
  <si>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</si>
  <si>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</si>
  <si>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</si>
  <si>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</si>
  <si>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</si>
  <si>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</si>
  <si>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</si>
  <si>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</si>
  <si>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</si>
  <si>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</si>
  <si>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</si>
  <si>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</si>
  <si>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</si>
  <si>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</si>
  <si>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</si>
  <si>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</si>
  <si>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</si>
  <si>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</si>
  <si>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</si>
  <si>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</si>
  <si>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</si>
  <si>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</si>
  <si>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</si>
  <si>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</si>
  <si>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</si>
  <si>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</si>
  <si>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</si>
  <si>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</si>
  <si>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</si>
  <si>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</si>
  <si>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</si>
  <si>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</si>
  <si>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</si>
  <si>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</si>
  <si>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</si>
  <si>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</si>
  <si>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</si>
  <si>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</si>
  <si>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</si>
  <si>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</si>
  <si>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</si>
  <si>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</si>
  <si>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</si>
  <si>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</si>
  <si>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</si>
  <si>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</si>
  <si>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</si>
  <si>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</si>
  <si>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</si>
  <si>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</si>
  <si>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</si>
  <si>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</si>
  <si>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</si>
  <si>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</si>
  <si>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</si>
  <si>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</si>
  <si>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</si>
  <si>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</si>
  <si>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</si>
  <si>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</si>
  <si>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</si>
  <si>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</si>
  <si>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</si>
  <si>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</si>
  <si>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</si>
  <si>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</si>
  <si>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</si>
  <si>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</si>
  <si>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</si>
  <si>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</si>
  <si>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</si>
  <si>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</si>
  <si>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</si>
  <si>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</si>
  <si>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</si>
  <si>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</si>
  <si>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</si>
  <si>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</si>
  <si>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</si>
  <si>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</si>
  <si>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</si>
  <si>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</si>
  <si>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</si>
  <si>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</si>
  <si>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</si>
  <si>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</si>
  <si>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</si>
  <si>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</si>
  <si>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</si>
  <si>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</si>
  <si>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</si>
  <si>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</si>
  <si>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</si>
  <si>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</si>
  <si>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</si>
  <si>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</si>
  <si>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</si>
  <si>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</si>
  <si>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</si>
  <si>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</si>
  <si>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</si>
  <si>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</si>
  <si>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</si>
  <si>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</si>
  <si>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</si>
  <si>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</si>
  <si>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</si>
  <si>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</si>
  <si>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</si>
  <si>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</si>
  <si>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</si>
  <si>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</si>
  <si>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</si>
  <si>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</si>
  <si>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</si>
  <si>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</si>
  <si>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</si>
  <si>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</si>
  <si>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</si>
  <si>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</si>
  <si>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</si>
  <si>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</si>
  <si>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</si>
  <si>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</si>
  <si>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</si>
  <si>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</si>
  <si>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</si>
  <si>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</si>
  <si>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</si>
  <si>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</si>
  <si>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</si>
  <si>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</si>
  <si>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</si>
  <si>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</si>
  <si>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</si>
  <si>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</si>
  <si>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</si>
  <si>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</si>
  <si>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</si>
  <si>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</si>
  <si>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</si>
  <si>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</si>
  <si>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</si>
  <si>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</si>
  <si>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</si>
  <si>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</si>
  <si>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</si>
  <si>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</si>
  <si>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</si>
  <si>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</si>
  <si>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</si>
  <si>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</si>
  <si>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</si>
  <si>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</si>
  <si>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</si>
  <si>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</si>
  <si>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</si>
  <si>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</si>
  <si>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</si>
  <si>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</si>
  <si>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</si>
  <si>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</si>
  <si>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</si>
  <si>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</si>
  <si>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</si>
  <si>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</si>
  <si>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</si>
  <si>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</si>
  <si>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</si>
  <si>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</si>
  <si>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</si>
  <si>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</si>
  <si>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</si>
  <si>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</si>
  <si>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</si>
  <si>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</si>
  <si>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</si>
  <si>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</si>
  <si>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</si>
  <si>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</si>
  <si>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</si>
  <si>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</si>
  <si>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</si>
  <si>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</si>
  <si>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</si>
  <si>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</si>
  <si>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</si>
  <si>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</si>
  <si>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</si>
  <si>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</si>
  <si>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</si>
  <si>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</si>
  <si>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</si>
  <si>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</si>
  <si>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</si>
  <si>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</si>
  <si>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</si>
  <si>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</si>
  <si>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</si>
  <si>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</si>
  <si>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</si>
  <si>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</si>
  <si>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</si>
  <si>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</si>
  <si>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</si>
  <si>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</si>
  <si>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</si>
  <si>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</si>
  <si>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</si>
  <si>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</si>
  <si>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</si>
  <si>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</si>
  <si>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</si>
  <si>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</si>
  <si>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</si>
  <si>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</si>
  <si>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</si>
  <si>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</si>
  <si>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</si>
  <si>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</si>
  <si>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</si>
  <si>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</si>
  <si>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</si>
  <si>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</si>
  <si>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</si>
  <si>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</si>
  <si>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</si>
  <si>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</si>
  <si>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</si>
  <si>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</si>
  <si>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</si>
  <si>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</si>
  <si>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</si>
  <si>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</si>
  <si>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</si>
  <si>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</si>
  <si>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</si>
  <si>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</si>
  <si>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</si>
  <si>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</si>
  <si>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</si>
  <si>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</si>
  <si>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</si>
  <si>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</si>
  <si>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</si>
  <si>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</si>
  <si>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</si>
  <si>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</si>
  <si>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</si>
  <si>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</si>
  <si>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</si>
  <si>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</si>
  <si>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</si>
  <si>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</si>
  <si>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</si>
  <si>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</si>
  <si>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</si>
  <si>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</si>
  <si>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</si>
  <si>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</si>
  <si>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</si>
  <si>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</si>
  <si>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</si>
  <si>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</si>
  <si>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</si>
  <si>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</si>
  <si>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</si>
  <si>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</si>
  <si>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</si>
  <si>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</si>
  <si>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</si>
  <si>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</si>
  <si>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</si>
  <si>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</si>
  <si>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</si>
  <si>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</si>
  <si>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</si>
  <si>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</si>
  <si>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</si>
  <si>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</si>
  <si>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</si>
  <si>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</si>
  <si>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</si>
  <si>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</si>
  <si>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</si>
  <si>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</si>
  <si>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</si>
  <si>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</si>
  <si>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</si>
  <si>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</si>
  <si>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</si>
  <si>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</si>
  <si>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</si>
  <si>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</si>
  <si>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</si>
  <si>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</si>
  <si>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</si>
  <si>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</si>
  <si>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</si>
  <si>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</si>
  <si>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</si>
  <si>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</si>
  <si>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</si>
  <si>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</si>
  <si>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</si>
  <si>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</si>
  <si>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</si>
  <si>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</si>
  <si>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</si>
  <si>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</si>
  <si>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</si>
  <si>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</si>
  <si>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</si>
  <si>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</si>
  <si>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</si>
  <si>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</si>
  <si>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</si>
  <si>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</si>
  <si>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</si>
  <si>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</si>
  <si>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</si>
  <si>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</si>
  <si>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</si>
  <si>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</si>
  <si>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</si>
  <si>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</si>
  <si>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</si>
  <si>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</si>
  <si>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</si>
  <si>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</si>
  <si>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</si>
  <si>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</si>
  <si>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</si>
  <si>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</si>
  <si>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</si>
  <si>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</si>
  <si>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</si>
  <si>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</si>
  <si>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</si>
  <si>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</si>
  <si>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</si>
  <si>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</si>
  <si>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</si>
  <si>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</si>
  <si>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</si>
  <si>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</si>
  <si>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</si>
  <si>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</si>
  <si>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</si>
  <si>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</si>
  <si>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</si>
  <si>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</si>
  <si>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</si>
  <si>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</si>
  <si>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</si>
  <si>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</si>
  <si>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</si>
  <si>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</si>
  <si>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</si>
  <si>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</si>
  <si>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</si>
  <si>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</si>
  <si>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</si>
  <si>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</si>
  <si>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</si>
  <si>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</si>
  <si>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</si>
  <si>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</si>
  <si>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</si>
  <si>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</si>
  <si>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</si>
  <si>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</si>
  <si>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</si>
  <si>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</si>
  <si>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</si>
  <si>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</si>
  <si>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</si>
  <si>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</si>
  <si>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</si>
  <si>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</si>
  <si>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</si>
  <si>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</si>
  <si>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</si>
  <si>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</si>
  <si>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</si>
  <si>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</si>
  <si>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</si>
  <si>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</si>
  <si>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</si>
  <si>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</si>
  <si>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</si>
  <si>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</si>
  <si>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</si>
  <si>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</si>
  <si>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</si>
  <si>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</si>
  <si>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</si>
  <si>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</si>
  <si>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</si>
  <si>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</si>
  <si>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</si>
  <si>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</si>
  <si>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</si>
  <si>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</si>
  <si>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</si>
  <si>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</si>
  <si>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</si>
  <si>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</si>
  <si>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</si>
  <si>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</si>
  <si>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</si>
  <si>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</si>
  <si>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</si>
  <si>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</si>
  <si>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</si>
  <si>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</si>
  <si>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</si>
  <si>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</si>
  <si>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</si>
  <si>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</si>
  <si>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</si>
  <si>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</si>
  <si>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</si>
  <si>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</si>
  <si>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</si>
  <si>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</si>
  <si>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</si>
  <si>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</si>
  <si>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</si>
  <si>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</si>
  <si>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</si>
  <si>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</si>
  <si>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</si>
  <si>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</si>
  <si>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</si>
  <si>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</si>
  <si>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</si>
  <si>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</si>
  <si>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</si>
  <si>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</si>
  <si>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</si>
  <si>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</si>
  <si>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</si>
  <si>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</si>
  <si>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</si>
  <si>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</si>
  <si>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</si>
  <si>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</si>
  <si>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</si>
  <si>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</si>
  <si>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</si>
  <si>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</si>
  <si>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</si>
  <si>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</si>
  <si>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</si>
  <si>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</si>
  <si>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</si>
  <si>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</si>
  <si>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</si>
  <si>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</si>
  <si>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</si>
  <si>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</si>
  <si>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</si>
  <si>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</si>
  <si>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</si>
  <si>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</si>
  <si>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</si>
  <si>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</si>
  <si>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</si>
  <si>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</si>
  <si>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</si>
  <si>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</si>
  <si>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</si>
  <si>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</si>
  <si>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</si>
  <si>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</si>
  <si>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</si>
  <si>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</si>
  <si>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</si>
  <si>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</si>
  <si>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</si>
  <si>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</si>
  <si>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</si>
  <si>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</si>
  <si>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</si>
  <si>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</si>
  <si>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</si>
  <si>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</si>
  <si>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</si>
  <si>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</si>
  <si>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</si>
  <si>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</si>
  <si>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</si>
  <si>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</si>
  <si>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</si>
  <si>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</si>
  <si>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</si>
  <si>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</si>
  <si>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</si>
  <si>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</si>
  <si>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</si>
  <si>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</si>
  <si>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</si>
  <si>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</si>
  <si>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</si>
  <si>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</si>
  <si>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</si>
  <si>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</si>
  <si>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</si>
  <si>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</si>
  <si>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</si>
  <si>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</si>
  <si>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</si>
  <si>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</si>
  <si>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</si>
  <si>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</si>
  <si>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</si>
  <si>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</si>
  <si>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</si>
  <si>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</si>
  <si>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</si>
  <si>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</si>
  <si>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</si>
  <si>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</si>
  <si>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</si>
  <si>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</si>
  <si>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</si>
  <si>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</si>
  <si>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</si>
  <si>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</si>
  <si>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</si>
  <si>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</si>
  <si>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</si>
  <si>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</si>
  <si>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</si>
  <si>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</si>
  <si>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</si>
  <si>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</si>
  <si>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</si>
  <si>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</si>
  <si>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</si>
  <si>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</si>
  <si>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</si>
  <si>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</si>
  <si>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</si>
  <si>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</si>
  <si>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</si>
  <si>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</si>
  <si>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</si>
  <si>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</si>
  <si>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</si>
  <si>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</si>
  <si>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</si>
  <si>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</si>
  <si>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</si>
  <si>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</si>
  <si>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</si>
  <si>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</si>
  <si>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</si>
  <si>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</si>
  <si>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</si>
  <si>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</si>
  <si>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</si>
  <si>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</si>
  <si>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</si>
  <si>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</si>
  <si>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</si>
  <si>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</si>
  <si>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</si>
  <si>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</si>
  <si>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</si>
  <si>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</si>
  <si>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</si>
  <si>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</si>
  <si>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</si>
  <si>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</si>
  <si>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</si>
  <si>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</si>
  <si>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</si>
  <si>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</si>
  <si>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</si>
  <si>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</si>
  <si>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</si>
  <si>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</si>
  <si>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</si>
  <si>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</si>
  <si>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</si>
  <si>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</si>
  <si>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</si>
  <si>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</si>
  <si>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</si>
  <si>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</si>
  <si>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</si>
  <si>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</si>
  <si>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</si>
  <si>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</si>
  <si>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</si>
  <si>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</si>
  <si>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</si>
  <si>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</si>
  <si>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</si>
  <si>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</si>
  <si>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</si>
  <si>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</si>
  <si>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</si>
  <si>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</si>
  <si>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</si>
  <si>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</si>
  <si>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</si>
  <si>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</si>
  <si>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</si>
  <si>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</si>
  <si>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</si>
  <si>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</si>
  <si>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</si>
  <si>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</si>
  <si>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</si>
  <si>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</si>
  <si>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</si>
  <si>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</si>
  <si>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</si>
  <si>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</si>
  <si>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</si>
  <si>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</si>
  <si>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</si>
  <si>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</si>
  <si>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</si>
  <si>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</si>
  <si>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</si>
  <si>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</si>
  <si>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</si>
  <si>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</si>
  <si>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</si>
  <si>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</si>
  <si>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</si>
  <si>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</si>
  <si>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</si>
  <si>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</si>
  <si>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</si>
  <si>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</si>
  <si>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</si>
  <si>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</si>
  <si>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</si>
  <si>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</si>
  <si>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</si>
  <si>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</si>
  <si>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</si>
  <si>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</si>
  <si>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</si>
  <si>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</si>
  <si>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</si>
  <si>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</si>
  <si>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</si>
  <si>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</si>
  <si>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</si>
  <si>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</si>
  <si>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</si>
  <si>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</si>
  <si>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</si>
  <si>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</si>
  <si>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</si>
  <si>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</si>
  <si>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</si>
  <si>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</si>
  <si>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</si>
  <si>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</si>
  <si>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</si>
  <si>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</si>
  <si>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</si>
  <si>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</si>
  <si>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</si>
  <si>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</si>
  <si>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</si>
  <si>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</si>
  <si>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</si>
  <si>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</si>
  <si>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</si>
  <si>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</si>
  <si>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</si>
  <si>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</si>
  <si>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</si>
  <si>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</si>
  <si>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</si>
  <si>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</si>
  <si>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</si>
  <si>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</si>
  <si>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</si>
  <si>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</si>
  <si>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</si>
  <si>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</si>
  <si>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</si>
  <si>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</si>
  <si>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</si>
  <si>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</si>
  <si>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</si>
  <si>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</si>
  <si>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</si>
  <si>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</si>
  <si>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</si>
  <si>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</si>
  <si>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</si>
  <si>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</si>
  <si>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</si>
  <si>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</si>
  <si>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</si>
  <si>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</si>
  <si>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</si>
  <si>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</si>
  <si>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</si>
  <si>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</si>
  <si>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</si>
  <si>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</si>
  <si>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</si>
  <si>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</si>
  <si>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</si>
  <si>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</si>
  <si>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</si>
  <si>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</si>
  <si>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</si>
  <si>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</si>
  <si>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</si>
  <si>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</si>
  <si>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</si>
  <si>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</si>
  <si>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</si>
  <si>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</si>
  <si>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</si>
  <si>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</si>
  <si>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</si>
  <si>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</si>
  <si>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</si>
  <si>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</si>
  <si>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</si>
  <si>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</si>
  <si>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</si>
  <si>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</si>
  <si>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</si>
  <si>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</si>
  <si>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</si>
  <si>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</si>
  <si>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</si>
  <si>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</si>
  <si>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</si>
  <si>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</si>
  <si>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</si>
  <si>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</si>
  <si>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</si>
  <si>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</si>
  <si>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</si>
  <si>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</si>
  <si>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</si>
  <si>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</si>
  <si>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</si>
  <si>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</si>
  <si>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</si>
  <si>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</si>
  <si>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</si>
  <si>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</si>
  <si>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</si>
  <si>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</si>
  <si>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</si>
  <si>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</si>
  <si>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</si>
  <si>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</si>
  <si>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</si>
  <si>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</si>
  <si>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</si>
  <si>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</si>
  <si>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</si>
  <si>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</si>
  <si>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</si>
  <si>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</si>
  <si>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</si>
  <si>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</si>
  <si>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</si>
  <si>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</si>
  <si>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</si>
  <si>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</si>
  <si>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</si>
  <si>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</si>
  <si>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</si>
  <si>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</si>
  <si>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</si>
  <si>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</si>
  <si>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</si>
  <si>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</si>
  <si>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</si>
  <si>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</si>
  <si>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</si>
  <si>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</si>
  <si>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</si>
  <si>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</si>
  <si>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</si>
  <si>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</si>
  <si>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</si>
  <si>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</si>
  <si>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</si>
  <si>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</si>
  <si>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</si>
  <si>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</si>
  <si>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</si>
  <si>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</si>
  <si>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</si>
  <si>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</si>
  <si>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</si>
  <si>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</si>
  <si>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</si>
  <si>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</si>
  <si>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</si>
  <si>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</si>
  <si>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</si>
  <si>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</si>
  <si>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</si>
  <si>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</si>
  <si>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</si>
  <si>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</si>
  <si>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</si>
  <si>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</si>
  <si>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</si>
  <si>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</si>
  <si>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</si>
  <si>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</si>
  <si>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</si>
  <si>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</si>
  <si>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</si>
  <si>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</si>
  <si>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</si>
  <si>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</si>
  <si>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</si>
  <si>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</si>
  <si>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</si>
  <si>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</si>
  <si>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</si>
  <si>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</si>
  <si>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</si>
  <si>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</si>
  <si>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</si>
  <si>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</si>
  <si>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</si>
  <si>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</si>
  <si>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</si>
  <si>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</si>
  <si>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</si>
  <si>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</si>
  <si>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</si>
  <si>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</si>
  <si>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</si>
  <si>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</si>
  <si>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</si>
  <si>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</si>
  <si>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</si>
  <si>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</si>
  <si>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</si>
  <si>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</si>
  <si>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</si>
  <si>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</si>
  <si>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</si>
  <si>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</si>
  <si>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</si>
  <si>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</si>
  <si>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</si>
  <si>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</si>
  <si>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</si>
  <si>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</si>
  <si>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</si>
  <si>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</si>
  <si>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</si>
  <si>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</si>
  <si>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</si>
  <si>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</si>
  <si>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</si>
  <si>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</si>
  <si>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</si>
  <si>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</si>
  <si>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</si>
  <si>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</si>
  <si>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</si>
  <si>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</si>
  <si>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</si>
  <si>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</si>
  <si>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</si>
  <si>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</si>
  <si>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</si>
  <si>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</si>
  <si>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</si>
  <si>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</si>
  <si>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</si>
  <si>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</si>
  <si>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</si>
  <si>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</si>
  <si>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</si>
  <si>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</si>
  <si>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</si>
  <si>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</si>
  <si>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</si>
  <si>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</si>
  <si>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</si>
  <si>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</si>
  <si>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</si>
  <si>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</si>
  <si>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</si>
  <si>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</si>
  <si>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</si>
  <si>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</si>
  <si>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</si>
  <si>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</si>
  <si>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</si>
  <si>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</si>
  <si>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</si>
  <si>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</si>
  <si>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</si>
  <si>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</si>
  <si>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</si>
  <si>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</si>
  <si>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</si>
  <si>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</si>
  <si>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</si>
  <si>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</si>
  <si>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</si>
  <si>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</si>
  <si>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</si>
  <si>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</si>
  <si>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</si>
  <si>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</si>
  <si>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</si>
  <si>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</si>
  <si>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</si>
  <si>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</si>
  <si>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</si>
  <si>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</si>
  <si>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</si>
  <si>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</si>
  <si>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</si>
  <si>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</si>
  <si>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</si>
  <si>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</si>
  <si>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</si>
  <si>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</si>
  <si>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</si>
  <si>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</si>
  <si>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</si>
  <si>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</si>
  <si>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</si>
  <si>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</si>
  <si>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</si>
  <si>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</si>
  <si>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</si>
  <si>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</si>
  <si>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</si>
  <si>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</si>
  <si>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</si>
  <si>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</si>
  <si>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</si>
  <si>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</si>
  <si>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</si>
  <si>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</si>
  <si>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</si>
  <si>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</si>
  <si>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</si>
  <si>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</si>
  <si>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</si>
  <si>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</si>
  <si>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</si>
  <si>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</si>
  <si>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</si>
  <si>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</si>
  <si>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</si>
  <si>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</si>
  <si>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</si>
  <si>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</si>
  <si>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</si>
  <si>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</si>
  <si>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</si>
  <si>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</si>
  <si>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</si>
  <si>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</si>
  <si>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</si>
  <si>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</si>
  <si>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</si>
  <si>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</si>
  <si>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</si>
  <si>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</si>
  <si>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</si>
  <si>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</si>
  <si>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</si>
  <si>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</si>
  <si>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</si>
  <si>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</si>
  <si>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</si>
  <si>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</si>
  <si>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</si>
  <si>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</si>
  <si>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</si>
  <si>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</si>
  <si>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</si>
  <si>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</si>
  <si>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</si>
  <si>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</si>
  <si>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</si>
  <si>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</si>
  <si>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</si>
  <si>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</si>
  <si>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</si>
  <si>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</si>
  <si>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</si>
  <si>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</si>
  <si>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</si>
  <si>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</si>
  <si>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</si>
  <si>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</si>
  <si>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</si>
  <si>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</si>
  <si>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</si>
  <si>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</si>
  <si>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</si>
  <si>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</si>
  <si>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</si>
  <si>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</si>
  <si>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</si>
  <si>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</si>
  <si>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</si>
  <si>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</si>
  <si>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</si>
  <si>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</si>
  <si>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</si>
  <si>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</si>
  <si>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</si>
  <si>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</si>
  <si>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</si>
  <si>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</si>
  <si>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</si>
  <si>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</si>
  <si>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</si>
  <si>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</si>
  <si>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</si>
  <si>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</si>
  <si>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</si>
  <si>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</si>
  <si>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</si>
  <si>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</si>
  <si>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</si>
  <si>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</si>
  <si>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</si>
  <si>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</si>
  <si>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</si>
  <si>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</si>
  <si>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</si>
  <si>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</si>
  <si>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</si>
  <si>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</si>
  <si>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</si>
  <si>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</si>
  <si>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</si>
  <si>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</si>
  <si>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</si>
  <si>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</si>
  <si>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</si>
  <si>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</si>
  <si>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</si>
  <si>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</si>
  <si>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</si>
  <si>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</si>
  <si>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</si>
  <si>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</si>
  <si>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</si>
  <si>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</si>
  <si>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</si>
  <si>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</si>
  <si>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</si>
  <si>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</si>
  <si>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</si>
  <si>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</si>
  <si>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</si>
  <si>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</si>
  <si>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</si>
  <si>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</si>
  <si>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</si>
  <si>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</si>
  <si>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</si>
  <si>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</si>
  <si>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</si>
  <si>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</si>
  <si>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</si>
  <si>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</si>
  <si>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</si>
  <si>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</si>
  <si>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</si>
  <si>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</si>
  <si>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</si>
  <si>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</si>
  <si>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</si>
  <si>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</si>
  <si>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</si>
  <si>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</si>
  <si>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</si>
  <si>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</si>
  <si>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</si>
  <si>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</si>
  <si>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</si>
  <si>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</si>
  <si>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</si>
  <si>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</si>
  <si>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</si>
  <si>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</si>
  <si>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</si>
  <si>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</si>
  <si>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</si>
  <si>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</si>
  <si>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</si>
  <si>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</si>
  <si>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</si>
  <si>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</si>
  <si>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</si>
  <si>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</si>
  <si>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</si>
  <si>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</si>
  <si>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</si>
  <si>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</si>
  <si>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</si>
  <si>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</si>
  <si>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</si>
  <si>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</si>
  <si>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</si>
  <si>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</si>
  <si>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</si>
  <si>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</si>
  <si>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</si>
  <si>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</si>
  <si>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</si>
  <si>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</si>
  <si>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</si>
  <si>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</si>
  <si>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</si>
  <si>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</si>
  <si>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</si>
  <si>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</si>
  <si>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</si>
  <si>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</si>
  <si>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</si>
  <si>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</si>
  <si>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</si>
  <si>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</si>
  <si>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</si>
  <si>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</si>
  <si>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</si>
  <si>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</si>
  <si>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</si>
  <si>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</si>
  <si>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</si>
  <si>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</si>
  <si>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</si>
  <si>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</si>
  <si>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</si>
  <si>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</si>
  <si>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</si>
  <si>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</si>
  <si>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</si>
  <si>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</si>
  <si>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</si>
  <si>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</si>
  <si>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</si>
  <si>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</si>
  <si>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</si>
  <si>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</si>
  <si>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</si>
  <si>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</si>
  <si>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</si>
  <si>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</si>
  <si>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</si>
  <si>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</si>
  <si>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</si>
  <si>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</si>
  <si>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</si>
  <si>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</si>
  <si>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</si>
  <si>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</si>
  <si>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</si>
  <si>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</si>
  <si>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</si>
  <si>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</si>
  <si>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</si>
  <si>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</si>
  <si>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</si>
  <si>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</si>
  <si>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</si>
  <si>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</si>
  <si>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</si>
  <si>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</si>
  <si>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</si>
  <si>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</si>
  <si>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</si>
  <si>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</si>
  <si>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</si>
  <si>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</si>
  <si>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</si>
  <si>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</si>
  <si>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</si>
  <si>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</si>
  <si>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</si>
  <si>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</si>
  <si>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</si>
  <si>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</si>
  <si>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</si>
  <si>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</si>
  <si>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</si>
  <si>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</si>
  <si>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</si>
  <si>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</si>
  <si>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</si>
  <si>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</si>
  <si>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</si>
  <si>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</si>
  <si>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</si>
  <si>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</si>
  <si>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</si>
  <si>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</si>
  <si>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</si>
  <si>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</si>
  <si>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</si>
  <si>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</si>
  <si>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</si>
  <si>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</si>
  <si>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</si>
  <si>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</si>
  <si>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</si>
  <si>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</si>
  <si>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</si>
  <si>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</si>
  <si>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</si>
  <si>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</si>
  <si>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</si>
  <si>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</si>
  <si>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</si>
  <si>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</si>
  <si>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</si>
  <si>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</si>
  <si>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</si>
  <si>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</si>
  <si>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</si>
  <si>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</si>
  <si>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</si>
  <si>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</si>
  <si>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</si>
  <si>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</si>
  <si>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</si>
  <si>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</si>
  <si>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</si>
  <si>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</si>
  <si>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</si>
  <si>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</si>
  <si>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</si>
  <si>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</si>
  <si>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</si>
  <si>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</si>
  <si>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</si>
  <si>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</si>
  <si>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</si>
  <si>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</si>
  <si>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</si>
  <si>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</si>
  <si>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</si>
  <si>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</si>
  <si>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</si>
  <si>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</si>
  <si>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</si>
  <si>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</si>
  <si>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</si>
  <si>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</si>
  <si>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</si>
  <si>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</si>
  <si>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</si>
  <si>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</si>
  <si>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</si>
  <si>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</si>
  <si>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</si>
  <si>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</si>
  <si>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</si>
  <si>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</si>
  <si>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</si>
  <si>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</si>
  <si>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</si>
  <si>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</si>
  <si>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</si>
  <si>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</si>
  <si>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</si>
  <si>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</si>
  <si>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</si>
  <si>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</si>
  <si>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</si>
  <si>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</si>
  <si>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</si>
  <si>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</si>
  <si>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</si>
  <si>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</si>
  <si>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</si>
  <si>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</si>
  <si>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</si>
  <si>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</si>
  <si>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</si>
  <si>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</si>
  <si>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</si>
  <si>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</si>
  <si>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</si>
  <si>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</si>
  <si>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</si>
  <si>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</si>
  <si>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</si>
  <si>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</si>
  <si>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</si>
  <si>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</si>
  <si>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</si>
  <si>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</si>
  <si>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</si>
  <si>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</si>
  <si>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</si>
  <si>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</si>
  <si>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</si>
  <si>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</si>
  <si>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</si>
  <si>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</si>
  <si>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</si>
  <si>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</si>
  <si>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</si>
  <si>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</si>
  <si>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</si>
  <si>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</si>
  <si>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</si>
  <si>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</si>
  <si>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</si>
  <si>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</si>
  <si>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</si>
  <si>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</si>
  <si>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</si>
  <si>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</si>
  <si>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</si>
  <si>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</si>
  <si>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</si>
  <si>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</si>
  <si>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</si>
  <si>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</si>
  <si>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</si>
  <si>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</si>
  <si>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</si>
  <si>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</si>
  <si>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</si>
  <si>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</si>
  <si>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</si>
  <si>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</si>
  <si>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</si>
  <si>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</si>
  <si>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</si>
  <si>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</si>
  <si>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</si>
  <si>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</si>
  <si>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</si>
  <si>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</si>
  <si>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</si>
  <si>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</si>
  <si>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</si>
  <si>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</si>
  <si>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</si>
  <si>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</si>
  <si>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</si>
  <si>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</si>
  <si>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</si>
  <si>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</si>
  <si>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</si>
  <si>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</si>
  <si>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</si>
  <si>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</si>
  <si>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</si>
  <si>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</si>
  <si>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</si>
  <si>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</si>
  <si>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</si>
  <si>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</si>
  <si>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</si>
  <si>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</si>
  <si>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</si>
  <si>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</si>
  <si>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</si>
  <si>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</si>
  <si>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</si>
  <si>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</si>
  <si>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</si>
  <si>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</si>
  <si>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</si>
  <si>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</si>
  <si>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</si>
  <si>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</si>
  <si>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</si>
  <si>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</si>
  <si>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</si>
  <si>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</si>
  <si>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</si>
  <si>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</si>
  <si>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</si>
  <si>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</si>
  <si>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</si>
  <si>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</si>
  <si>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</si>
  <si>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</si>
  <si>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</si>
  <si>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</si>
  <si>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</si>
  <si>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</si>
  <si>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</si>
  <si>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</si>
  <si>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</si>
  <si>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</si>
  <si>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</si>
  <si>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</si>
  <si>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</si>
  <si>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</si>
  <si>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</si>
  <si>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</si>
  <si>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</si>
  <si>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</si>
  <si>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</si>
  <si>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</si>
  <si>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</si>
  <si>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</si>
  <si>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</si>
  <si>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</si>
  <si>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</si>
  <si>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</si>
  <si>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</si>
  <si>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</si>
  <si>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</si>
  <si>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</si>
  <si>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</si>
  <si>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</si>
  <si>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</si>
  <si>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</si>
  <si>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</si>
  <si>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</si>
  <si>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</si>
  <si>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</si>
  <si>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</si>
  <si>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</si>
  <si>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</si>
  <si>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</si>
  <si>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</si>
  <si>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</si>
  <si>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</si>
  <si>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</si>
  <si>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</si>
  <si>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</si>
  <si>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</si>
  <si>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</si>
  <si>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</si>
  <si>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</si>
  <si>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</si>
  <si>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</si>
  <si>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</si>
  <si>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</si>
  <si>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</si>
  <si>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</si>
  <si>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</si>
  <si>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</si>
  <si>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</si>
  <si>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</si>
  <si>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</si>
  <si>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</si>
  <si>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</si>
  <si>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</si>
  <si>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</si>
  <si>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</si>
  <si>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</si>
  <si>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</si>
  <si>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</si>
  <si>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</si>
  <si>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</si>
  <si>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</si>
  <si>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</si>
  <si>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</si>
  <si>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</si>
  <si>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</si>
  <si>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</si>
  <si>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</si>
  <si>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</si>
  <si>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</si>
  <si>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</si>
  <si>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</si>
  <si>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</si>
  <si>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</si>
  <si>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</si>
  <si>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</si>
  <si>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</si>
  <si>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</si>
  <si>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</si>
  <si>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</si>
  <si>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</si>
  <si>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</si>
  <si>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</si>
  <si>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</si>
  <si>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</si>
  <si>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</si>
  <si>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</si>
  <si>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</si>
  <si>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</si>
  <si>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</si>
  <si>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</si>
  <si>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</si>
  <si>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</si>
  <si>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</si>
  <si>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</si>
  <si>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</si>
  <si>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</si>
  <si>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</si>
  <si>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</si>
  <si>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</si>
  <si>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</si>
  <si>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</si>
  <si>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</si>
  <si>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</si>
  <si>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</si>
  <si>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</si>
  <si>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</si>
  <si>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</si>
  <si>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</si>
  <si>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</si>
  <si>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</si>
  <si>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</si>
  <si>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</si>
  <si>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</si>
  <si>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</si>
  <si>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</si>
  <si>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</si>
  <si>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</si>
  <si>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</si>
  <si>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</si>
  <si>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</si>
  <si>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</si>
  <si>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</si>
  <si>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</si>
  <si>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</si>
  <si>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</si>
  <si>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</si>
  <si>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</si>
  <si>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</si>
  <si>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</si>
  <si>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</si>
  <si>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</si>
  <si>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</si>
  <si>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</si>
  <si>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</si>
  <si>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</si>
  <si>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</si>
  <si>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</si>
  <si>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</si>
  <si>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</si>
  <si>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</si>
  <si>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</si>
  <si>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</si>
  <si>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</si>
  <si>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</si>
  <si>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</si>
  <si>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</si>
  <si>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</si>
  <si>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</si>
  <si>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</si>
  <si>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</si>
  <si>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</si>
  <si>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</si>
  <si>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</si>
  <si>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</si>
  <si>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</si>
  <si>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</si>
  <si>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</si>
  <si>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</si>
  <si>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</si>
  <si>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</si>
  <si>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</si>
  <si>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</si>
  <si>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</si>
  <si>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</si>
  <si>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</si>
  <si>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</si>
  <si>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</si>
  <si>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</si>
  <si>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</si>
  <si>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</si>
  <si>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</si>
  <si>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</si>
  <si>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</si>
  <si>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</si>
  <si>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</si>
  <si>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</si>
  <si>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</si>
  <si>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</si>
  <si>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</si>
  <si>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</si>
  <si>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</si>
  <si>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</si>
  <si>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</si>
  <si>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</si>
  <si>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</si>
  <si>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</si>
  <si>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</si>
  <si>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</si>
  <si>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</si>
  <si>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</si>
  <si>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</si>
  <si>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</si>
  <si>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</si>
  <si>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</si>
  <si>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</si>
  <si>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</si>
  <si>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</si>
  <si>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</si>
  <si>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</si>
  <si>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</si>
  <si>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</si>
  <si>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</si>
  <si>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</si>
  <si>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</si>
  <si>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</si>
  <si>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</si>
  <si>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</si>
  <si>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</si>
  <si>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</si>
  <si>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</si>
  <si>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</si>
  <si>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</si>
  <si>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</si>
  <si>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</si>
  <si>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</si>
  <si>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</si>
  <si>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</si>
  <si>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</si>
  <si>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</si>
  <si>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</si>
  <si>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</si>
  <si>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</si>
  <si>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</si>
  <si>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</si>
  <si>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</si>
  <si>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</si>
  <si>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</si>
  <si>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</si>
  <si>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</si>
  <si>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</si>
  <si>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</si>
  <si>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</si>
  <si>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</si>
  <si>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</si>
  <si>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</si>
  <si>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</si>
  <si>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</si>
  <si>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</si>
  <si>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</si>
  <si>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</si>
  <si>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</si>
  <si>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</si>
  <si>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</si>
  <si>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</si>
  <si>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</si>
  <si>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</si>
  <si>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</si>
  <si>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</si>
  <si>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</si>
  <si>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</si>
  <si>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</si>
  <si>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</si>
  <si>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</si>
  <si>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</si>
  <si>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</si>
  <si>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</si>
  <si>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</si>
  <si>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</si>
  <si>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</si>
  <si>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</si>
  <si>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</si>
  <si>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</si>
  <si>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</si>
  <si>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</si>
  <si>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</si>
  <si>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</si>
  <si>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</si>
  <si>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</si>
  <si>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</si>
  <si>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</si>
  <si>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</si>
  <si>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</si>
  <si>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</si>
  <si>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</si>
  <si>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</si>
  <si>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</si>
  <si>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</si>
  <si>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</si>
  <si>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</si>
  <si>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</si>
  <si>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</si>
  <si>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</si>
  <si>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</si>
  <si>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</si>
  <si>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</si>
  <si>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</si>
  <si>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</si>
  <si>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</si>
  <si>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</si>
  <si>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</si>
  <si>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</si>
  <si>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</si>
  <si>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</si>
  <si>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</si>
  <si>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</si>
  <si>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</si>
  <si>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</si>
  <si>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</si>
  <si>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</si>
  <si>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</si>
  <si>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</si>
  <si>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</si>
  <si>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</si>
  <si>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</si>
  <si>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</si>
  <si>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</si>
  <si>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</si>
  <si>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</si>
  <si>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</si>
  <si>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</si>
  <si>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</si>
  <si>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</si>
  <si>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</si>
  <si>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</si>
  <si>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</si>
  <si>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</si>
  <si>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</si>
  <si>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</si>
  <si>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</si>
  <si>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</si>
  <si>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</si>
  <si>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</si>
  <si>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</si>
  <si>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</si>
  <si>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</si>
  <si>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</si>
  <si>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</si>
  <si>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</si>
  <si>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</si>
  <si>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</si>
  <si>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</si>
  <si>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</si>
  <si>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</si>
  <si>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</si>
  <si>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</si>
  <si>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</si>
  <si>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</si>
  <si>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</si>
  <si>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</si>
  <si>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</si>
  <si>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</si>
  <si>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</si>
  <si>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</si>
  <si>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</si>
  <si>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</si>
  <si>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</si>
  <si>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</si>
  <si>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</si>
  <si>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</si>
  <si>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</si>
  <si>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</si>
  <si>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</si>
  <si>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</si>
  <si>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</si>
  <si>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</si>
  <si>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</si>
  <si>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</si>
  <si>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</si>
  <si>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</si>
  <si>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</si>
  <si>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</si>
  <si>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</si>
  <si>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</si>
  <si>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</si>
  <si>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</si>
  <si>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</si>
  <si>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</si>
  <si>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</si>
  <si>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</si>
  <si>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</si>
  <si>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</si>
  <si>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</si>
  <si>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</si>
  <si>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</si>
  <si>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</si>
  <si>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</si>
  <si>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</si>
  <si>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</si>
  <si>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</si>
  <si>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</si>
  <si>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</si>
  <si>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</si>
  <si>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</si>
  <si>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</si>
  <si>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</si>
  <si>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</si>
  <si>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</si>
  <si>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</si>
  <si>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</si>
  <si>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</si>
  <si>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</si>
  <si>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</si>
  <si>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</si>
  <si>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</si>
  <si>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</si>
  <si>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</si>
  <si>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</si>
  <si>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</si>
  <si>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</si>
  <si>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</si>
  <si>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</si>
  <si>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</si>
  <si>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</si>
  <si>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</si>
  <si>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</si>
  <si>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</si>
  <si>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</si>
  <si>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</si>
  <si>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</si>
  <si>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</si>
  <si>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</si>
  <si>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</si>
  <si>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</si>
  <si>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</si>
  <si>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</si>
  <si>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</si>
  <si>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</si>
  <si>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</si>
  <si>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</si>
  <si>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</si>
  <si>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</si>
  <si>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</si>
  <si>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</si>
  <si>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</si>
  <si>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</si>
  <si>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</si>
  <si>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</si>
  <si>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</si>
  <si>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</si>
  <si>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</si>
  <si>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</si>
  <si>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</si>
  <si>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</si>
  <si>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</si>
  <si>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</si>
  <si>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</si>
  <si>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</si>
  <si>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</si>
  <si>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</si>
  <si>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</si>
  <si>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</si>
  <si>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</si>
  <si>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</si>
  <si>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</si>
  <si>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</si>
  <si>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</si>
  <si>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</si>
  <si>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</si>
  <si>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</si>
  <si>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</si>
  <si>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</si>
  <si>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</si>
  <si>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</si>
  <si>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</si>
  <si>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</si>
  <si>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</si>
  <si>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</si>
  <si>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</si>
  <si>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</si>
  <si>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</si>
  <si>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</si>
  <si>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</si>
  <si>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</si>
  <si>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</si>
  <si>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</si>
  <si>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</si>
  <si>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</si>
  <si>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</si>
  <si>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</si>
  <si>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</si>
  <si>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</si>
  <si>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</si>
  <si>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</si>
  <si>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</si>
  <si>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</si>
  <si>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</si>
  <si>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</si>
  <si>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</si>
  <si>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</si>
  <si>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</si>
  <si>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</si>
  <si>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</si>
  <si>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</si>
  <si>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</si>
  <si>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</si>
  <si>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</si>
  <si>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</si>
  <si>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</si>
  <si>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</si>
  <si>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</si>
  <si>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</si>
  <si>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</si>
  <si>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</si>
  <si>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</si>
  <si>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</si>
  <si>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</si>
  <si>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</si>
  <si>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</si>
  <si>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</si>
  <si>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</si>
  <si>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</si>
  <si>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</si>
  <si>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</si>
  <si>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</si>
  <si>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</si>
  <si>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</si>
  <si>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</si>
  <si>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</si>
  <si>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</si>
  <si>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</si>
  <si>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</si>
  <si>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</si>
  <si>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</si>
  <si>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</si>
  <si>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</si>
  <si>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</si>
  <si>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</si>
  <si>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</si>
  <si>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</si>
  <si>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</si>
  <si>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</si>
  <si>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</si>
  <si>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</si>
  <si>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</si>
  <si>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</si>
  <si>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</si>
  <si>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</si>
  <si>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</si>
  <si>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</si>
  <si>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</si>
  <si>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</si>
  <si>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</si>
  <si>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</si>
  <si>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</si>
  <si>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</si>
  <si>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</si>
  <si>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</si>
  <si>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</si>
  <si>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</si>
  <si>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</si>
  <si>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</si>
  <si>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</si>
  <si>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</si>
  <si>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</si>
  <si>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</si>
  <si>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</si>
  <si>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</si>
  <si>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</si>
  <si>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</si>
  <si>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</si>
  <si>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</si>
  <si>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</si>
  <si>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</si>
  <si>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</si>
  <si>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</si>
  <si>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</si>
  <si>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</si>
  <si>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</si>
  <si>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</si>
  <si>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</si>
  <si>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</si>
  <si>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</si>
  <si>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</si>
  <si>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</si>
  <si>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</si>
  <si>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</si>
  <si>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</si>
  <si>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</si>
  <si>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</si>
  <si>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</si>
  <si>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</si>
  <si>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</si>
  <si>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</si>
  <si>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</si>
  <si>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</si>
  <si>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</si>
  <si>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</si>
  <si>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</si>
  <si>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</si>
  <si>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</si>
  <si>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</si>
  <si>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</si>
  <si>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</si>
  <si>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</si>
  <si>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</si>
  <si>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</si>
  <si>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</si>
  <si>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</si>
  <si>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</si>
  <si>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</si>
  <si>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</si>
  <si>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</si>
  <si>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</si>
  <si>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</si>
  <si>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</si>
  <si>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</si>
  <si>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</si>
  <si>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</si>
  <si>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</si>
  <si>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</si>
  <si>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</si>
  <si>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</si>
  <si>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</si>
  <si>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</si>
  <si>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</si>
  <si>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</si>
  <si>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</si>
  <si>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</si>
  <si>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</si>
  <si>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</si>
  <si>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</si>
  <si>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</si>
  <si>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</si>
  <si>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</si>
  <si>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</si>
  <si>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</si>
  <si>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</si>
  <si>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</si>
  <si>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</si>
  <si>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</si>
  <si>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</si>
  <si>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</si>
  <si>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</si>
  <si>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</si>
  <si>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</si>
  <si>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</si>
  <si>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</si>
  <si>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</si>
  <si>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</si>
  <si>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</si>
  <si>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</si>
  <si>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</si>
  <si>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</si>
  <si>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</si>
  <si>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</si>
  <si>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</si>
  <si>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</si>
  <si>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</si>
  <si>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</si>
  <si>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</si>
  <si>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</si>
  <si>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</si>
  <si>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</si>
  <si>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</si>
  <si>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</si>
  <si>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</si>
  <si>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</si>
  <si>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</si>
  <si>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</si>
  <si>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</si>
  <si>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</si>
  <si>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</si>
  <si>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</si>
  <si>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</si>
  <si>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</si>
  <si>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</si>
  <si>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</si>
  <si>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</si>
  <si>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</si>
  <si>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</si>
  <si>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</si>
  <si>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</si>
  <si>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</si>
  <si>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</si>
  <si>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</si>
  <si>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</si>
  <si>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</si>
  <si>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</si>
  <si>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</si>
  <si>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</si>
  <si>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</si>
  <si>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</si>
  <si>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</si>
  <si>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</si>
  <si>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</si>
  <si>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</si>
  <si>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</si>
  <si>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</si>
  <si>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</si>
  <si>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</si>
  <si>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</si>
  <si>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</si>
  <si>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</si>
  <si>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</si>
  <si>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</si>
  <si>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</si>
  <si>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</si>
  <si>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</si>
  <si>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</si>
  <si>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</si>
  <si>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</si>
  <si>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</si>
  <si>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</si>
  <si>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</si>
  <si>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</si>
  <si>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</si>
  <si>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</si>
  <si>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</si>
  <si>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</si>
  <si>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</si>
  <si>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</si>
  <si>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</si>
  <si>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</si>
  <si>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</si>
  <si>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</si>
  <si>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</si>
  <si>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</si>
  <si>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</si>
  <si>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</si>
  <si>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</si>
  <si>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</si>
  <si>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</si>
  <si>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</si>
  <si>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</si>
  <si>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</si>
  <si>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</si>
  <si>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</si>
  <si>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</si>
  <si>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</si>
  <si>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</si>
  <si>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</si>
  <si>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</si>
  <si>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</si>
  <si>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</si>
  <si>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</si>
  <si>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</si>
  <si>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</si>
  <si>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</si>
  <si>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</si>
  <si>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</si>
  <si>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</si>
  <si>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</si>
  <si>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</si>
  <si>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</si>
  <si>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</si>
  <si>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</si>
  <si>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</si>
  <si>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</si>
  <si>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</si>
  <si>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</si>
  <si>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</si>
  <si>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</si>
  <si>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</si>
  <si>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</si>
  <si>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</si>
  <si>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</si>
  <si>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</si>
  <si>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</si>
  <si>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</si>
  <si>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</si>
  <si>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</si>
  <si>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</si>
  <si>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</si>
  <si>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</si>
  <si>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</si>
  <si>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</si>
  <si>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</si>
  <si>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</si>
  <si>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</si>
  <si>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</si>
  <si>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</si>
  <si>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</si>
  <si>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</si>
  <si>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</si>
  <si>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</si>
  <si>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</si>
  <si>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</si>
  <si>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</si>
  <si>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</si>
  <si>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</si>
  <si>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</si>
  <si>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</si>
  <si>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</si>
  <si>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</si>
  <si>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</si>
  <si>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</si>
  <si>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</si>
  <si>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</si>
  <si>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</si>
  <si>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</si>
  <si>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</si>
  <si>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</si>
  <si>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</si>
  <si>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</si>
  <si>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</si>
  <si>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</si>
  <si>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</si>
  <si>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</si>
  <si>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</si>
  <si>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</si>
  <si>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</si>
  <si>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</si>
  <si>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</si>
  <si>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</si>
  <si>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</si>
  <si>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</si>
  <si>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</si>
  <si>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</si>
  <si>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</si>
  <si>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</si>
  <si>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</si>
  <si>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</si>
  <si>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</si>
  <si>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</si>
  <si>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</si>
  <si>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</si>
  <si>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</si>
  <si>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</si>
  <si>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</si>
  <si>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</si>
  <si>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</si>
  <si>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</si>
  <si>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</si>
  <si>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</si>
  <si>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</si>
  <si>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</si>
  <si>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</si>
  <si>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</si>
  <si>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</si>
  <si>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</si>
  <si>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</si>
  <si>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</si>
  <si>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</si>
  <si>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</si>
  <si>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</si>
  <si>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</si>
  <si>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</si>
  <si>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</si>
  <si>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</si>
  <si>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</si>
  <si>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</si>
  <si>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</si>
  <si>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</si>
  <si>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</si>
  <si>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</si>
  <si>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</si>
  <si>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</si>
  <si>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</si>
  <si>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</si>
  <si>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</si>
  <si>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</si>
  <si>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</si>
  <si>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</si>
  <si>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</si>
  <si>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</si>
  <si>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</si>
  <si>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</si>
  <si>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</si>
  <si>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</si>
  <si>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</si>
  <si>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</si>
  <si>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</si>
  <si>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</si>
  <si>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</si>
  <si>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</si>
  <si>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</si>
  <si>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</si>
  <si>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</si>
  <si>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</si>
  <si>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</si>
  <si>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</si>
  <si>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</si>
  <si>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</si>
  <si>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</si>
  <si>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</si>
  <si>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</si>
  <si>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</si>
  <si>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</si>
  <si>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</si>
  <si>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</si>
  <si>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</si>
  <si>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</si>
  <si>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</si>
  <si>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</si>
  <si>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</si>
  <si>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</si>
  <si>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</si>
  <si>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</si>
  <si>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</si>
  <si>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</si>
  <si>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</si>
  <si>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</si>
  <si>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</si>
  <si>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</si>
  <si>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</si>
  <si>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</si>
  <si>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</si>
  <si>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</si>
  <si>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</si>
  <si>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</si>
  <si>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</si>
  <si>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</si>
  <si>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</si>
  <si>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</si>
  <si>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</si>
  <si>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</si>
  <si>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</si>
  <si>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</si>
  <si>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</si>
  <si>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</si>
  <si>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</si>
  <si>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</si>
  <si>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</si>
  <si>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</si>
  <si>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</si>
  <si>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</si>
  <si>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</si>
  <si>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</si>
  <si>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</si>
  <si>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</si>
  <si>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</si>
  <si>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</si>
  <si>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</si>
  <si>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</si>
  <si>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</si>
  <si>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</si>
  <si>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</si>
  <si>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</si>
  <si>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</si>
  <si>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</si>
  <si>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</si>
  <si>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</si>
  <si>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</si>
  <si>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</si>
  <si>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</si>
  <si>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</si>
  <si>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</si>
  <si>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</si>
  <si>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</si>
  <si>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</si>
  <si>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</si>
  <si>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</si>
  <si>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</si>
  <si>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</si>
  <si>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</si>
  <si>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</si>
  <si>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</si>
  <si>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</si>
  <si>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</si>
  <si>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</si>
  <si>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</si>
  <si>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</si>
  <si>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</si>
  <si>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</si>
  <si>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</si>
  <si>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</si>
  <si>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</si>
  <si>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</si>
  <si>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</si>
  <si>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</si>
  <si>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</si>
  <si>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</si>
  <si>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</si>
  <si>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</si>
  <si>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</si>
  <si>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</si>
  <si>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</si>
  <si>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</si>
  <si>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</si>
  <si>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</si>
  <si>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</si>
  <si>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</si>
  <si>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</si>
  <si>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</si>
  <si>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</si>
  <si>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</si>
  <si>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</si>
  <si>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</si>
  <si>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</si>
  <si>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</si>
  <si>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</si>
  <si>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</si>
  <si>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</si>
  <si>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</si>
  <si>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</si>
  <si>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</si>
  <si>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</si>
  <si>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</si>
  <si>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</si>
  <si>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</si>
  <si>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</si>
  <si>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</si>
  <si>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</si>
  <si>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</si>
  <si>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</si>
  <si>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</si>
  <si>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</si>
  <si>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</si>
  <si>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</si>
  <si>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</si>
  <si>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</si>
  <si>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</si>
  <si>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</si>
  <si>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</si>
  <si>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</si>
  <si>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</si>
  <si>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</si>
  <si>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</si>
  <si>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</si>
  <si>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</si>
  <si>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</si>
  <si>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</si>
  <si>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</si>
  <si>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</si>
  <si>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</si>
  <si>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</si>
  <si>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</si>
  <si>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</si>
  <si>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</si>
  <si>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</si>
  <si>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</si>
  <si>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</si>
  <si>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</si>
  <si>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</si>
  <si>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</si>
  <si>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</si>
  <si>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</si>
  <si>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</si>
  <si>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</si>
  <si>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</si>
  <si>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</si>
  <si>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</si>
  <si>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</si>
  <si>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</si>
  <si>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</si>
  <si>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</si>
  <si>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</si>
  <si>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</si>
  <si>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</si>
  <si>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</si>
  <si>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</si>
  <si>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</si>
  <si>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</si>
  <si>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</si>
  <si>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</si>
  <si>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</si>
  <si>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</si>
  <si>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</si>
  <si>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</si>
  <si>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</si>
  <si>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</si>
  <si>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</si>
  <si>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</si>
  <si>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</si>
  <si>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</si>
  <si>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</si>
  <si>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</si>
  <si>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</si>
  <si>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</si>
  <si>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</si>
  <si>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</si>
  <si>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</si>
  <si>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</si>
  <si>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</si>
  <si>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</si>
  <si>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</si>
  <si>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</si>
  <si>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</si>
  <si>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</si>
  <si>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</si>
  <si>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</si>
  <si>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</si>
  <si>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</si>
  <si>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</si>
  <si>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</si>
  <si>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</si>
  <si>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</si>
  <si>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</si>
  <si>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</si>
  <si>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</si>
  <si>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</si>
  <si>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</si>
  <si>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</si>
  <si>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</si>
  <si>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</si>
  <si>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</si>
  <si>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</si>
  <si>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</si>
  <si>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</si>
  <si>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</si>
  <si>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</si>
  <si>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</si>
  <si>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</si>
  <si>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</si>
  <si>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</si>
  <si>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</si>
  <si>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</si>
  <si>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</si>
  <si>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</si>
  <si>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</si>
  <si>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</si>
  <si>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</si>
  <si>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</si>
  <si>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</si>
  <si>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</si>
  <si>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</si>
  <si>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</si>
  <si>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</si>
  <si>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</si>
  <si>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</si>
  <si>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</si>
  <si>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</si>
  <si>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</si>
  <si>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</si>
  <si>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</si>
  <si>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</si>
  <si>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</si>
  <si>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</si>
  <si>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</si>
  <si>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</si>
  <si>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</si>
  <si>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</si>
  <si>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</si>
  <si>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</si>
  <si>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</si>
  <si>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</si>
  <si>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</si>
  <si>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</si>
  <si>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</si>
  <si>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</si>
  <si>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</si>
  <si>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</si>
  <si>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</si>
  <si>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</si>
  <si>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</si>
  <si>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</si>
  <si>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</si>
  <si>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</si>
  <si>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</si>
  <si>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</si>
  <si>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</si>
  <si>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</si>
  <si>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</si>
  <si>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</si>
  <si>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</si>
  <si>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</si>
  <si>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</si>
  <si>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</si>
  <si>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</si>
  <si>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</si>
  <si>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</si>
  <si>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</si>
  <si>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</si>
  <si>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</si>
  <si>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</si>
  <si>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</si>
  <si>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</si>
  <si>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</si>
  <si>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</si>
  <si>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</si>
  <si>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</si>
  <si>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</si>
  <si>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</si>
  <si>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</si>
  <si>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</si>
  <si>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</si>
  <si>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</si>
  <si>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</si>
  <si>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</si>
  <si>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</si>
  <si>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</si>
  <si>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</si>
  <si>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</si>
  <si>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</si>
  <si>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</si>
  <si>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</si>
  <si>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</si>
  <si>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</si>
  <si>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</si>
  <si>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</si>
  <si>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</si>
  <si>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</si>
  <si>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</si>
  <si>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</si>
  <si>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</si>
  <si>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</si>
  <si>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</si>
  <si>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</si>
  <si>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</si>
  <si>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</si>
  <si>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</si>
  <si>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</si>
  <si>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</si>
  <si>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</si>
  <si>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</si>
  <si>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</si>
  <si>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</si>
  <si>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</si>
  <si>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</si>
  <si>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</si>
  <si>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</si>
  <si>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</si>
  <si>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</si>
  <si>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</si>
  <si>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</si>
  <si>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</si>
  <si>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</si>
  <si>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</si>
  <si>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</si>
  <si>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</si>
  <si>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</si>
  <si>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</si>
  <si>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</si>
  <si>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</si>
  <si>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</si>
  <si>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</si>
  <si>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</si>
  <si>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</si>
  <si>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</si>
  <si>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</si>
  <si>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</si>
  <si>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</si>
  <si>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</si>
  <si>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</si>
  <si>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</si>
  <si>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</si>
  <si>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</si>
  <si>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</si>
  <si>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</si>
  <si>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</si>
  <si>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</si>
  <si>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</si>
  <si>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</si>
  <si>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</si>
  <si>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</si>
  <si>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</si>
  <si>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</si>
  <si>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</si>
  <si>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</si>
  <si>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</si>
  <si>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</si>
  <si>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</si>
  <si>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</si>
  <si>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</si>
  <si>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</si>
  <si>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</si>
  <si>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</si>
  <si>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</si>
  <si>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</si>
  <si>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</si>
  <si>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</si>
  <si>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</si>
  <si>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</si>
  <si>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</si>
  <si>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</si>
  <si>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</si>
  <si>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</si>
  <si>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</si>
  <si>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</si>
  <si>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</si>
  <si>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</si>
  <si>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</si>
  <si>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</si>
  <si>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</si>
  <si>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</si>
  <si>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</si>
  <si>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</si>
  <si>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</si>
  <si>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</si>
  <si>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</si>
  <si>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</si>
  <si>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</si>
  <si>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</si>
  <si>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</si>
  <si>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</si>
  <si>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</si>
  <si>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</si>
  <si>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</si>
  <si>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</si>
  <si>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</si>
  <si>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</si>
  <si>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</si>
  <si>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</si>
  <si>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</si>
  <si>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</si>
  <si>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</si>
  <si>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</si>
  <si>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</si>
  <si>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</si>
  <si>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</si>
  <si>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</si>
  <si>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</si>
  <si>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</si>
  <si>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</si>
  <si>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</si>
  <si>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</si>
  <si>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</si>
  <si>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</si>
  <si>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</si>
  <si>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</si>
  <si>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</si>
  <si>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</si>
  <si>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</si>
  <si>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</si>
  <si>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</si>
  <si>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</si>
  <si>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</si>
  <si>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</si>
  <si>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</si>
  <si>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</si>
  <si>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</si>
  <si>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</si>
  <si>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</si>
  <si>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</si>
  <si>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</si>
  <si>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</si>
  <si>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</si>
  <si>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</si>
  <si>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</si>
  <si>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</si>
  <si>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</si>
  <si>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</si>
  <si>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</si>
  <si>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</si>
  <si>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</si>
  <si>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</si>
  <si>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</si>
  <si>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</si>
  <si>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</si>
  <si>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</si>
  <si>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</si>
  <si>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</si>
  <si>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</si>
  <si>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</si>
  <si>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</si>
  <si>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</si>
  <si>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</si>
  <si>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</si>
  <si>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</si>
  <si>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</si>
  <si>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</si>
  <si>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</si>
  <si>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</si>
  <si>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</si>
  <si>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</si>
  <si>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</si>
  <si>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</si>
  <si>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</si>
  <si>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</si>
  <si>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</si>
  <si>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</si>
  <si>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</si>
  <si>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</si>
  <si>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</si>
  <si>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</si>
  <si>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</si>
  <si>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</si>
  <si>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</si>
  <si>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</si>
  <si>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</si>
  <si>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</si>
  <si>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</si>
  <si>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</si>
  <si>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</si>
  <si>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</si>
  <si>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</si>
  <si>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</si>
  <si>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</si>
  <si>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</si>
  <si>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</si>
  <si>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</si>
  <si>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</si>
  <si>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</si>
  <si>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</si>
  <si>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</si>
  <si>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</si>
  <si>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</si>
  <si>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</si>
  <si>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</si>
  <si>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</si>
  <si>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</si>
  <si>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</si>
  <si>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</si>
  <si>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</si>
  <si>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</si>
  <si>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</si>
  <si>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</si>
  <si>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</si>
  <si>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</si>
  <si>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</si>
  <si>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</si>
  <si>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</si>
  <si>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</si>
  <si>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</si>
  <si>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</si>
  <si>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</si>
  <si>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</si>
  <si>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</si>
  <si>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</si>
  <si>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</si>
  <si>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</si>
  <si>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</si>
  <si>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</si>
  <si>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</si>
  <si>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</si>
  <si>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</si>
  <si>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</si>
  <si>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</si>
  <si>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</si>
  <si>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</si>
  <si>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</si>
  <si>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</si>
  <si>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</si>
  <si>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</si>
  <si>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</si>
  <si>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</si>
  <si>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</si>
  <si>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</si>
  <si>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</si>
  <si>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</si>
  <si>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</si>
  <si>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</si>
  <si>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</si>
  <si>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</si>
  <si>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</si>
  <si>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</si>
  <si>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</si>
  <si>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</si>
  <si>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</si>
  <si>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</si>
  <si>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</si>
  <si>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</si>
  <si>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</si>
  <si>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</si>
  <si>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</si>
  <si>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</si>
  <si>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</si>
  <si>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</si>
  <si>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</si>
  <si>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</si>
  <si>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</si>
  <si>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</si>
  <si>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</si>
  <si>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</si>
  <si>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</si>
  <si>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</si>
  <si>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</si>
  <si>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</si>
  <si>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</si>
  <si>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</si>
  <si>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</si>
  <si>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</si>
  <si>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</si>
  <si>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</si>
  <si>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</si>
  <si>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</si>
  <si>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</si>
  <si>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</si>
  <si>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</si>
  <si>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</si>
  <si>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</si>
  <si>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</si>
  <si>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</si>
  <si>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</si>
  <si>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</si>
  <si>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</si>
  <si>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</si>
  <si>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</si>
  <si>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</si>
  <si>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</si>
  <si>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</si>
  <si>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</si>
  <si>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</si>
  <si>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</si>
  <si>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</si>
  <si>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</si>
  <si>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</si>
  <si>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</si>
  <si>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</si>
  <si>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</si>
  <si>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</si>
  <si>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</si>
  <si>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</si>
  <si>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</si>
  <si>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</si>
  <si>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</si>
  <si>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</si>
  <si>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</si>
  <si>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</si>
  <si>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</si>
  <si>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</si>
  <si>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</si>
  <si>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</si>
  <si>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</si>
  <si>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</si>
  <si>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</si>
  <si>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</si>
  <si>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</si>
  <si>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</si>
  <si>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</si>
  <si>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</si>
  <si>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</si>
  <si>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</si>
  <si>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</si>
  <si>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</si>
  <si>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</si>
  <si>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</si>
  <si>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</si>
  <si>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</si>
  <si>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</si>
  <si>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</si>
  <si>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</si>
  <si>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</si>
  <si>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</si>
  <si>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</si>
  <si>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</si>
  <si>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</si>
  <si>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</si>
  <si>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</si>
  <si>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</si>
  <si>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</si>
  <si>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</si>
  <si>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</si>
  <si>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</si>
  <si>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</si>
  <si>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</si>
  <si>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</si>
  <si>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</si>
  <si>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</si>
  <si>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</si>
  <si>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</si>
  <si>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</si>
  <si>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</si>
  <si>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</si>
  <si>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</si>
  <si>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</si>
  <si>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</si>
  <si>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</si>
  <si>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</si>
  <si>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</si>
  <si>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</si>
  <si>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</si>
  <si>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</si>
  <si>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</si>
  <si>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</si>
  <si>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</si>
  <si>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</si>
  <si>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</si>
  <si>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</si>
  <si>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</si>
  <si>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</si>
  <si>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</si>
  <si>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</si>
  <si>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</si>
  <si>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</si>
  <si>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</si>
  <si>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</si>
  <si>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</si>
  <si>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</si>
  <si>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</si>
  <si>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</si>
  <si>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</si>
  <si>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</si>
  <si>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</si>
  <si>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</si>
  <si>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</si>
  <si>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</si>
  <si>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</si>
  <si>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</si>
  <si>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</si>
  <si>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</si>
  <si>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</si>
  <si>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</si>
  <si>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</si>
  <si>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</si>
  <si>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</si>
  <si>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</si>
  <si>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</si>
  <si>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</si>
  <si>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</si>
  <si>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</si>
  <si>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</si>
  <si>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</si>
  <si>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</si>
  <si>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</si>
  <si>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</si>
  <si>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</si>
  <si>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</si>
  <si>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</si>
  <si>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</si>
  <si>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</si>
  <si>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</si>
  <si>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</si>
  <si>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</si>
  <si>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</si>
  <si>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</si>
  <si>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</si>
  <si>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</si>
  <si>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</si>
  <si>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</si>
  <si>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</si>
  <si>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</si>
  <si>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</si>
  <si>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</si>
  <si>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</si>
  <si>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</si>
  <si>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</si>
  <si>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</si>
  <si>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</si>
  <si>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</si>
  <si>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</si>
  <si>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</si>
  <si>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</si>
  <si>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</si>
  <si>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</si>
  <si>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</si>
  <si>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</si>
  <si>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</si>
  <si>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</si>
  <si>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</si>
  <si>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</si>
  <si>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</si>
  <si>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</si>
  <si>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</si>
  <si>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</si>
  <si>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</si>
  <si>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</si>
  <si>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</si>
  <si>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</si>
  <si>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</si>
  <si>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</si>
  <si>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</si>
  <si>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</si>
  <si>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</si>
  <si>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</si>
  <si>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</si>
  <si>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</si>
  <si>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</si>
  <si>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</si>
  <si>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</si>
  <si>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</si>
  <si>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</si>
  <si>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</si>
  <si>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</si>
  <si>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</si>
  <si>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</si>
  <si>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</si>
  <si>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</si>
  <si>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</si>
  <si>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</si>
  <si>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</si>
  <si>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</si>
  <si>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</si>
  <si>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</si>
  <si>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</si>
  <si>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</si>
  <si>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</si>
  <si>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</si>
  <si>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</si>
  <si>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</si>
  <si>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</si>
  <si>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</si>
  <si>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</si>
  <si>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</si>
  <si>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</si>
  <si>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</si>
  <si>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</si>
  <si>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</si>
  <si>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</si>
  <si>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</si>
  <si>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</si>
  <si>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</si>
  <si>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</si>
  <si>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</si>
  <si>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</si>
  <si>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</si>
  <si>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</si>
  <si>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</si>
  <si>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</si>
  <si>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</si>
  <si>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</si>
  <si>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</si>
  <si>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</si>
  <si>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</si>
  <si>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</si>
  <si>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</si>
  <si>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</si>
  <si>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</si>
  <si>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</si>
  <si>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</si>
  <si>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</si>
  <si>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</si>
  <si>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</si>
  <si>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</si>
  <si>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</si>
  <si>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</si>
  <si>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</si>
  <si>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</si>
  <si>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</si>
  <si>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</si>
  <si>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</si>
  <si>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</si>
  <si>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</si>
  <si>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</si>
  <si>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</si>
  <si>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</si>
  <si>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</si>
  <si>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</si>
  <si>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</si>
  <si>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</si>
  <si>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</si>
  <si>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</si>
  <si>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</si>
  <si>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</si>
  <si>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</si>
  <si>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</si>
  <si>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</si>
  <si>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</si>
  <si>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</si>
  <si>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</si>
  <si>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</si>
  <si>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</si>
  <si>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</si>
  <si>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</si>
  <si>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</si>
  <si>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</si>
  <si>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</si>
  <si>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</si>
  <si>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</si>
  <si>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</si>
  <si>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</si>
  <si>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</si>
  <si>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</si>
  <si>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</si>
  <si>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</si>
  <si>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</si>
  <si>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</si>
  <si>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</si>
  <si>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</si>
  <si>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</si>
  <si>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</si>
  <si>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</si>
  <si>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</si>
  <si>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</si>
  <si>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</si>
  <si>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</si>
  <si>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</si>
  <si>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</si>
  <si>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</si>
  <si>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</si>
  <si>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</si>
  <si>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</si>
  <si>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</si>
  <si>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</si>
  <si>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</si>
  <si>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</si>
  <si>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</si>
  <si>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</si>
  <si>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</si>
  <si>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</si>
  <si>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</si>
  <si>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</si>
  <si>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</si>
  <si>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</si>
  <si>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</si>
  <si>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</si>
  <si>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</si>
  <si>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</si>
  <si>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</si>
  <si>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</si>
  <si>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</si>
  <si>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</si>
  <si>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</si>
  <si>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</si>
  <si>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</si>
  <si>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</si>
  <si>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</si>
  <si>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</si>
  <si>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</si>
  <si>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</si>
  <si>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</si>
  <si>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</si>
  <si>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</si>
  <si>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</si>
  <si>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</si>
  <si>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</si>
  <si>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</si>
  <si>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</si>
  <si>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</si>
  <si>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</si>
  <si>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</si>
  <si>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</si>
  <si>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</si>
  <si>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</si>
  <si>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</si>
  <si>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</si>
  <si>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</si>
  <si>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</si>
  <si>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</si>
  <si>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</si>
  <si>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</si>
  <si>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</si>
  <si>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</si>
  <si>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</si>
  <si>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</si>
  <si>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</si>
  <si>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</si>
  <si>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</si>
  <si>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</si>
  <si>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</si>
  <si>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</si>
  <si>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</si>
  <si>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</si>
  <si>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</si>
  <si>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</si>
  <si>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</si>
  <si>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</si>
  <si>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</si>
  <si>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</si>
  <si>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</si>
  <si>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</si>
  <si>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</si>
  <si>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</si>
  <si>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</si>
  <si>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</si>
  <si>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</si>
  <si>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</si>
  <si>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</si>
  <si>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</si>
  <si>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</si>
  <si>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</si>
  <si>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</si>
  <si>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</si>
  <si>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</si>
  <si>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</si>
  <si>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</si>
  <si>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</si>
  <si>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</si>
  <si>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</si>
  <si>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</si>
  <si>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</si>
  <si>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</si>
  <si>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</si>
  <si>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</si>
  <si>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</si>
  <si>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</si>
  <si>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</si>
  <si>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</si>
  <si>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</si>
  <si>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</si>
  <si>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</si>
  <si>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</si>
  <si>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</si>
  <si>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</si>
  <si>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</si>
  <si>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</si>
  <si>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</si>
  <si>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</si>
  <si>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</si>
  <si>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</si>
  <si>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</si>
  <si>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</si>
  <si>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</si>
  <si>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</si>
  <si>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</si>
  <si>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</si>
  <si>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</si>
  <si>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</si>
  <si>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</si>
  <si>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</si>
  <si>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</si>
  <si>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</si>
  <si>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</si>
  <si>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</si>
  <si>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</si>
  <si>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</si>
  <si>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</si>
  <si>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</si>
  <si>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</si>
  <si>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</si>
  <si>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</si>
  <si>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</si>
  <si>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</si>
  <si>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</si>
  <si>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</si>
  <si>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</si>
  <si>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</si>
  <si>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</si>
  <si>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</si>
  <si>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</si>
  <si>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</si>
  <si>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</si>
  <si>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</si>
  <si>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</si>
  <si>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</si>
  <si>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</si>
  <si>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</si>
  <si>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</si>
  <si>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</si>
  <si>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</si>
  <si>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</si>
  <si>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</si>
  <si>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</si>
  <si>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</si>
  <si>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</si>
  <si>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</si>
  <si>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</si>
  <si>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</si>
  <si>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</si>
  <si>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</si>
  <si>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</si>
  <si>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</si>
  <si>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</si>
  <si>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</si>
  <si>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</si>
  <si>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</si>
  <si>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</si>
  <si>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</si>
  <si>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</si>
  <si>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</si>
  <si>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</si>
  <si>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</si>
  <si>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</si>
  <si>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</si>
  <si>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</si>
  <si>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</si>
  <si>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</si>
  <si>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</si>
  <si>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</si>
  <si>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</si>
  <si>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</si>
  <si>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</si>
  <si>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</si>
  <si>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</si>
  <si>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</si>
  <si>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</si>
  <si>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</si>
  <si>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</si>
  <si>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</si>
  <si>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</si>
  <si>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</si>
  <si>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</si>
  <si>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</si>
  <si>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</si>
  <si>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</si>
  <si>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</si>
  <si>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</si>
  <si>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</si>
  <si>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</si>
  <si>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</si>
  <si>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</si>
  <si>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</si>
  <si>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</si>
  <si>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</si>
  <si>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</si>
  <si>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</si>
  <si>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</si>
  <si>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</si>
  <si>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</si>
  <si>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</si>
  <si>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</si>
  <si>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</si>
  <si>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</si>
  <si>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</si>
  <si>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</si>
  <si>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</si>
  <si>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</si>
  <si>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</si>
  <si>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</si>
  <si>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</si>
  <si>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</si>
  <si>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</si>
  <si>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</si>
  <si>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</si>
  <si>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</si>
  <si>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</si>
  <si>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</si>
  <si>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</si>
  <si>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</si>
  <si>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</si>
  <si>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</si>
  <si>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</si>
  <si>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</si>
  <si>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</si>
  <si>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</si>
  <si>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</si>
  <si>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</si>
  <si>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</si>
  <si>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</si>
  <si>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</si>
  <si>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</si>
  <si>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</si>
  <si>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</si>
  <si>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</si>
  <si>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</si>
  <si>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</si>
  <si>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</si>
  <si>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</si>
  <si>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</si>
  <si>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</si>
  <si>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</si>
  <si>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</si>
  <si>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</si>
  <si>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</si>
  <si>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</si>
  <si>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</si>
  <si>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</si>
  <si>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</si>
  <si>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</si>
  <si>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</si>
  <si>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</si>
  <si>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</si>
  <si>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</si>
  <si>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</si>
  <si>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</si>
  <si>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</si>
  <si>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</si>
  <si>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</si>
  <si>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</si>
  <si>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</si>
  <si>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</si>
  <si>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</si>
  <si>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</si>
  <si>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</si>
  <si>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</si>
  <si>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</si>
  <si>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</si>
  <si>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</si>
  <si>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</si>
  <si>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</si>
  <si>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</si>
  <si>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</si>
  <si>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</si>
  <si>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</si>
  <si>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</si>
  <si>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</si>
  <si>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</si>
  <si>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</si>
  <si>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</si>
  <si>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</si>
  <si>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</si>
  <si>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</si>
  <si>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</si>
  <si>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</si>
  <si>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</si>
  <si>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</si>
  <si>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</si>
  <si>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</si>
  <si>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</si>
  <si>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</si>
  <si>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</si>
  <si>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</si>
  <si>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</si>
  <si>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</si>
  <si>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</si>
  <si>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</si>
  <si>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</si>
  <si>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</si>
  <si>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</si>
  <si>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</si>
  <si>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</si>
  <si>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</si>
  <si>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</si>
  <si>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</si>
  <si>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</si>
  <si>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</si>
  <si>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</si>
  <si>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</si>
  <si>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</si>
  <si>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</si>
  <si>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</si>
  <si>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</si>
  <si>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</si>
  <si>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</si>
  <si>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</si>
  <si>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</si>
  <si>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</si>
  <si>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</si>
  <si>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</si>
  <si>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</si>
  <si>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</si>
  <si>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</si>
  <si>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</si>
  <si>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</si>
  <si>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</si>
  <si>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</si>
  <si>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</si>
  <si>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</si>
  <si>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</si>
  <si>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</si>
  <si>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</si>
  <si>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</si>
  <si>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</si>
  <si>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</si>
  <si>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</si>
  <si>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</si>
  <si>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</si>
  <si>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</si>
  <si>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</si>
  <si>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</si>
  <si>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</si>
  <si>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</si>
  <si>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</si>
  <si>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</si>
  <si>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</si>
  <si>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</si>
  <si>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</si>
  <si>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</si>
  <si>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</si>
  <si>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</si>
  <si>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</si>
  <si>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</si>
  <si>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</si>
  <si>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</si>
  <si>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</si>
  <si>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</si>
  <si>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</si>
  <si>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</si>
  <si>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</si>
  <si>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</si>
  <si>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</si>
  <si>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</si>
  <si>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</si>
  <si>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</si>
  <si>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</si>
  <si>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</si>
  <si>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</si>
  <si>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</si>
  <si>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</si>
  <si>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</si>
  <si>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</si>
  <si>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</si>
  <si>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</si>
  <si>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</si>
  <si>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</si>
  <si>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</si>
  <si>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</si>
  <si>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</si>
  <si>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</si>
  <si>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</si>
  <si>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</si>
  <si>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</si>
  <si>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</si>
  <si>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</si>
  <si>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</si>
  <si>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</si>
  <si>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</si>
  <si>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</si>
  <si>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</si>
  <si>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</si>
  <si>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</si>
  <si>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</si>
  <si>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</si>
  <si>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</si>
  <si>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</si>
  <si>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</si>
  <si>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</si>
  <si>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</si>
  <si>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</si>
  <si>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</si>
  <si>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</si>
  <si>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</si>
  <si>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</si>
  <si>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</si>
  <si>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</si>
  <si>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</si>
  <si>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</si>
  <si>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</si>
  <si>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</si>
  <si>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</si>
  <si>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</si>
  <si>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</si>
  <si>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</si>
  <si>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</si>
  <si>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</si>
  <si>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</si>
  <si>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</si>
  <si>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</si>
  <si>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</si>
  <si>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</si>
  <si>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</si>
  <si>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</si>
  <si>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</si>
  <si>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</si>
  <si>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</si>
  <si>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</si>
  <si>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</si>
  <si>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</si>
  <si>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</si>
  <si>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</si>
  <si>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</si>
  <si>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</si>
  <si>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</si>
  <si>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</si>
  <si>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</si>
  <si>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</si>
  <si>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</si>
  <si>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</si>
  <si>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</si>
  <si>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</si>
  <si>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</si>
  <si>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</si>
  <si>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</si>
  <si>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</si>
  <si>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</si>
  <si>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</si>
  <si>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</si>
  <si>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</si>
  <si>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</si>
  <si>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</si>
  <si>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</si>
  <si>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</si>
  <si>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</si>
  <si>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</si>
  <si>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</si>
  <si>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</si>
  <si>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</si>
  <si>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</si>
  <si>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</si>
  <si>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</si>
  <si>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</si>
  <si>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</si>
  <si>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</si>
  <si>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</si>
  <si>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</si>
  <si>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</si>
  <si>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</si>
  <si>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</si>
  <si>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</si>
  <si>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</si>
  <si>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</si>
  <si>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</si>
  <si>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</si>
  <si>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</si>
  <si>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</si>
  <si>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</si>
  <si>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</si>
  <si>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</si>
  <si>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</si>
  <si>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</si>
  <si>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</si>
  <si>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</si>
  <si>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</si>
  <si>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</si>
  <si>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</si>
  <si>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</si>
  <si>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</si>
  <si>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</si>
  <si>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</si>
  <si>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</si>
  <si>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</si>
  <si>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</si>
  <si>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</si>
  <si>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</si>
  <si>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</si>
  <si>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</si>
  <si>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</si>
  <si>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</si>
  <si>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</si>
  <si>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</si>
  <si>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</si>
  <si>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</si>
  <si>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</si>
  <si>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</si>
  <si>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</si>
  <si>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</si>
  <si>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</si>
  <si>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</si>
  <si>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</si>
  <si>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</si>
  <si>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</si>
  <si>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</si>
  <si>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</si>
  <si>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</si>
  <si>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</si>
  <si>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</si>
  <si>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</si>
  <si>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</si>
  <si>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</si>
  <si>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</si>
  <si>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</si>
  <si>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</si>
  <si>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</si>
  <si>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</si>
  <si>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</si>
  <si>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</si>
  <si>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</si>
  <si>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</si>
  <si>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</si>
  <si>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</si>
  <si>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</si>
  <si>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</si>
  <si>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</si>
  <si>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</si>
  <si>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</si>
  <si>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</si>
  <si>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</si>
  <si>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</si>
  <si>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</si>
  <si>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</si>
  <si>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</si>
  <si>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</si>
  <si>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</si>
  <si>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</si>
  <si>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</si>
  <si>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</si>
  <si>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</si>
  <si>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</si>
  <si>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</si>
  <si>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</si>
  <si>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</si>
  <si>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</si>
  <si>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</si>
  <si>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</si>
  <si>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</si>
  <si>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</si>
  <si>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</si>
  <si>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</si>
  <si>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</si>
  <si>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</si>
  <si>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</si>
  <si>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</si>
  <si>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</si>
  <si>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</si>
  <si>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</si>
  <si>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</si>
  <si>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</si>
  <si>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</si>
  <si>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</si>
  <si>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</si>
  <si>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</si>
  <si>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</si>
  <si>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</si>
  <si>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</si>
  <si>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</si>
  <si>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</si>
  <si>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</si>
  <si>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</si>
  <si>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</si>
  <si>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</si>
  <si>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</si>
  <si>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</si>
  <si>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</si>
  <si>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</si>
  <si>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</si>
  <si>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</si>
  <si>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</si>
  <si>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</si>
  <si>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</si>
  <si>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</si>
  <si>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</si>
  <si>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</si>
  <si>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</si>
  <si>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</si>
  <si>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</si>
  <si>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</si>
  <si>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</si>
  <si>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</si>
  <si>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</si>
  <si>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</si>
  <si>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</si>
  <si>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</si>
  <si>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</si>
  <si>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</si>
  <si>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</si>
  <si>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</si>
  <si>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</si>
  <si>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</si>
  <si>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</si>
  <si>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</si>
  <si>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</si>
  <si>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</si>
  <si>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</si>
  <si>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</si>
  <si>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</si>
  <si>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</si>
  <si>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</si>
  <si>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</si>
  <si>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</si>
  <si>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</si>
  <si>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</si>
  <si>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</si>
  <si>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</si>
  <si>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</si>
  <si>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</si>
  <si>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</si>
  <si>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</si>
  <si>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</si>
  <si>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</si>
  <si>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</si>
  <si>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</si>
  <si>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</si>
  <si>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</si>
  <si>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</si>
  <si>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</si>
  <si>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</si>
  <si>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</si>
  <si>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</si>
  <si>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</si>
  <si>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</si>
  <si>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</si>
  <si>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</si>
  <si>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</si>
  <si>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</si>
  <si>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</si>
  <si>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</si>
  <si>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</si>
  <si>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</si>
  <si>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</si>
  <si>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</si>
  <si>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</si>
  <si>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</si>
  <si>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</si>
  <si>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</si>
  <si>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</si>
  <si>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</si>
  <si>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</si>
  <si>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</si>
  <si>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</si>
  <si>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</si>
  <si>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</si>
  <si>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</si>
  <si>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</si>
  <si>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</si>
  <si>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</si>
  <si>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</si>
  <si>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</si>
  <si>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</si>
  <si>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</si>
  <si>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</si>
  <si>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</si>
  <si>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</si>
  <si>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</si>
  <si>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</si>
  <si>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</si>
  <si>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</si>
  <si>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</si>
  <si>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</si>
  <si>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</si>
  <si>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</si>
  <si>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</si>
  <si>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</si>
  <si>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</si>
  <si>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</si>
  <si>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</si>
  <si>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</si>
  <si>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</si>
  <si>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</si>
  <si>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</si>
  <si>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</si>
  <si>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</si>
  <si>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</si>
  <si>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</si>
  <si>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</si>
  <si>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</si>
  <si>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</si>
  <si>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</si>
  <si>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</si>
  <si>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</si>
  <si>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</si>
  <si>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</si>
  <si>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</si>
  <si>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</si>
  <si>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</si>
  <si>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</si>
  <si>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</si>
  <si>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</si>
  <si>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</si>
  <si>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</si>
  <si>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</si>
  <si>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</si>
  <si>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</si>
  <si>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</si>
  <si>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</si>
  <si>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</si>
  <si>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</si>
  <si>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</si>
  <si>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</si>
  <si>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</si>
  <si>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</si>
  <si>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</si>
  <si>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</si>
  <si>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</si>
  <si>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</si>
  <si>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</si>
  <si>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</si>
  <si>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</si>
  <si>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</si>
  <si>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</si>
  <si>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</si>
  <si>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</si>
  <si>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</si>
  <si>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</si>
  <si>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</si>
  <si>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</si>
  <si>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</si>
  <si>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</si>
  <si>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</si>
  <si>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</si>
  <si>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</si>
  <si>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</si>
  <si>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</si>
  <si>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</si>
  <si>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</si>
  <si>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</si>
  <si>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</si>
  <si>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</si>
  <si>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</si>
  <si>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</si>
  <si>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</si>
  <si>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</si>
  <si>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</si>
  <si>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</si>
  <si>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</si>
  <si>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</si>
  <si>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</si>
  <si>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</si>
  <si>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</si>
  <si>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</si>
  <si>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</si>
  <si>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</si>
  <si>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</si>
  <si>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</si>
  <si>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</si>
  <si>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</si>
  <si>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</si>
  <si>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</si>
  <si>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</si>
  <si>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</si>
  <si>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</si>
  <si>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</si>
  <si>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</si>
  <si>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</si>
  <si>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</si>
  <si>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</si>
  <si>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</si>
  <si>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</si>
  <si>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</si>
  <si>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</si>
  <si>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</si>
  <si>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</si>
  <si>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</si>
  <si>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</si>
  <si>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</si>
  <si>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</si>
  <si>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</si>
  <si>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</si>
  <si>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</si>
  <si>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</si>
  <si>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</si>
  <si>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</si>
  <si>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</si>
  <si>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</si>
  <si>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</si>
  <si>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</si>
  <si>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</si>
  <si>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</si>
  <si>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</si>
  <si>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</si>
  <si>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</si>
  <si>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</si>
  <si>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</si>
  <si>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</si>
  <si>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</si>
  <si>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</si>
  <si>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</si>
  <si>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</si>
  <si>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</si>
  <si>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</si>
  <si>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</si>
  <si>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</si>
  <si>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</si>
  <si>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</si>
  <si>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</si>
  <si>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</si>
  <si>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</si>
  <si>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</si>
  <si>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</si>
  <si>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</si>
  <si>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</si>
  <si>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</si>
  <si>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</si>
  <si>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</si>
  <si>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</si>
  <si>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</si>
  <si>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</si>
  <si>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</si>
  <si>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</si>
  <si>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</si>
  <si>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</si>
  <si>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</si>
  <si>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</si>
  <si>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</si>
  <si>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</si>
  <si>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</si>
  <si>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</si>
  <si>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</si>
  <si>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</si>
  <si>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</si>
  <si>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</si>
  <si>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</si>
  <si>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</si>
  <si>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</si>
  <si>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</si>
  <si>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</si>
  <si>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</si>
  <si>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</si>
  <si>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</si>
  <si>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</si>
  <si>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</si>
  <si>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</si>
  <si>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</si>
  <si>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</si>
  <si>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</si>
  <si>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</si>
  <si>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</si>
  <si>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</si>
  <si>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</si>
  <si>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</si>
  <si>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</si>
  <si>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</si>
  <si>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</si>
  <si>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</si>
  <si>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</si>
  <si>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</si>
  <si>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</si>
  <si>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</si>
  <si>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</si>
  <si>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</si>
  <si>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</si>
  <si>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</si>
  <si>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</si>
  <si>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</si>
  <si>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</si>
  <si>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</si>
  <si>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</si>
  <si>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</si>
  <si>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</si>
  <si>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</si>
  <si>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</si>
  <si>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</si>
  <si>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</si>
  <si>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</si>
  <si>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</si>
  <si>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</si>
  <si>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</si>
  <si>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</si>
  <si>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</si>
  <si>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</si>
  <si>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</si>
  <si>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</si>
  <si>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</si>
  <si>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</si>
  <si>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</si>
  <si>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</si>
  <si>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</si>
  <si>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</si>
  <si>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</si>
  <si>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</si>
  <si>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</si>
  <si>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</si>
  <si>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</si>
  <si>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</si>
  <si>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</si>
  <si>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</si>
  <si>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</si>
  <si>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</si>
  <si>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</si>
  <si>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</si>
  <si>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</si>
  <si>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</si>
  <si>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</si>
  <si>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</si>
  <si>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</si>
  <si>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</si>
  <si>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</si>
  <si>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</si>
  <si>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</si>
  <si>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</si>
  <si>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</si>
  <si>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</si>
  <si>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</si>
  <si>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</si>
  <si>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</si>
  <si>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</si>
  <si>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</si>
  <si>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</si>
  <si>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</si>
  <si>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</si>
  <si>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</si>
  <si>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</si>
  <si>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</si>
  <si>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</si>
  <si>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</si>
  <si>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</si>
  <si>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</si>
  <si>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</si>
  <si>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</si>
  <si>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</si>
  <si>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</si>
  <si>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</si>
  <si>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</si>
  <si>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</si>
  <si>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</si>
  <si>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</si>
  <si>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</si>
  <si>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</si>
  <si>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</si>
  <si>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</si>
  <si>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</si>
  <si>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</si>
  <si>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</si>
  <si>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</si>
  <si>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</si>
  <si>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</si>
  <si>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</si>
  <si>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</si>
  <si>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</si>
  <si>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</si>
  <si>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</si>
  <si>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</si>
  <si>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</si>
  <si>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</si>
  <si>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</si>
  <si>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</si>
  <si>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</si>
  <si>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</si>
  <si>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</si>
  <si>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</si>
  <si>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</si>
  <si>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</si>
  <si>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</si>
  <si>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</si>
  <si>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</si>
  <si>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</si>
  <si>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</si>
  <si>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</si>
  <si>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</si>
  <si>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</si>
  <si>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</si>
  <si>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</si>
  <si>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</si>
  <si>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</si>
  <si>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</si>
  <si>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</si>
  <si>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</si>
  <si>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</si>
  <si>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</si>
  <si>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</si>
  <si>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</si>
  <si>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</si>
  <si>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</si>
  <si>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</si>
  <si>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</si>
  <si>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</si>
  <si>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</si>
  <si>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</si>
  <si>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</si>
  <si>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</si>
  <si>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</si>
  <si>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</si>
  <si>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</si>
  <si>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</si>
  <si>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</si>
  <si>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</si>
  <si>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</si>
  <si>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</si>
  <si>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</si>
  <si>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</si>
  <si>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</si>
  <si>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</si>
  <si>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</si>
  <si>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</si>
  <si>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</si>
  <si>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</si>
  <si>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</si>
  <si>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</si>
  <si>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</si>
  <si>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</si>
  <si>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</si>
  <si>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</si>
  <si>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</si>
  <si>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</si>
  <si>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</si>
  <si>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</si>
  <si>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</si>
  <si>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</si>
  <si>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</si>
  <si>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</si>
  <si>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</si>
  <si>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</si>
  <si>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</si>
  <si>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</si>
  <si>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</si>
  <si>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</si>
  <si>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</si>
  <si>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</si>
  <si>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</si>
  <si>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</si>
  <si>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</si>
  <si>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</si>
  <si>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</si>
  <si>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</si>
  <si>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</si>
  <si>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</si>
  <si>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</si>
  <si>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</si>
  <si>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</si>
  <si>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</si>
  <si>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</si>
  <si>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</si>
  <si>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</si>
  <si>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</si>
  <si>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</si>
  <si>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</si>
  <si>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</si>
  <si>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</si>
  <si>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</si>
  <si>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</si>
  <si>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</si>
  <si>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</si>
  <si>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</si>
  <si>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</si>
  <si>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</si>
  <si>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</si>
  <si>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</si>
  <si>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</si>
  <si>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</si>
  <si>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</si>
  <si>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</si>
  <si>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</si>
  <si>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</si>
  <si>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</si>
  <si>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</si>
  <si>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</si>
  <si>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</si>
  <si>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</si>
  <si>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</si>
  <si>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</si>
  <si>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</si>
  <si>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</si>
  <si>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</si>
  <si>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</si>
  <si>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</si>
  <si>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</si>
  <si>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</si>
  <si>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</si>
  <si>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</si>
  <si>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</si>
  <si>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</si>
  <si>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</si>
  <si>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</si>
  <si>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</si>
  <si>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</si>
  <si>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</si>
  <si>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</si>
  <si>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</si>
  <si>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</si>
  <si>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</si>
  <si>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</si>
  <si>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</si>
  <si>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</si>
  <si>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</si>
  <si>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</si>
  <si>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</si>
  <si>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</si>
  <si>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</si>
  <si>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</si>
  <si>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</si>
  <si>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</si>
  <si>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</si>
  <si>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</si>
  <si>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</si>
  <si>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</si>
  <si>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</si>
  <si>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</si>
  <si>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</si>
  <si>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</si>
  <si>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</si>
  <si>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</si>
  <si>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</si>
  <si>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</si>
  <si>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</si>
  <si>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</si>
  <si>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</si>
  <si>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</si>
  <si>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</si>
  <si>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</si>
  <si>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</si>
  <si>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</si>
  <si>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</si>
  <si>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</si>
  <si>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</si>
  <si>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</si>
  <si>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</si>
  <si>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</si>
  <si>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</si>
  <si>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</si>
  <si>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</si>
  <si>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</si>
  <si>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</si>
  <si>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</si>
  <si>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</si>
  <si>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</si>
  <si>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</si>
  <si>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</si>
  <si>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</si>
  <si>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</si>
  <si>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</si>
  <si>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</si>
  <si>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</si>
  <si>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</si>
  <si>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</si>
  <si>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</si>
  <si>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</si>
  <si>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</si>
  <si>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</si>
  <si>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</si>
  <si>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</si>
  <si>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</si>
  <si>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</si>
  <si>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</si>
  <si>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</si>
  <si>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</si>
  <si>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</si>
  <si>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</si>
  <si>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</si>
  <si>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</si>
  <si>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</si>
  <si>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</si>
  <si>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</si>
  <si>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</si>
  <si>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</si>
  <si>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</si>
  <si>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</si>
  <si>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</si>
  <si>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</si>
  <si>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</si>
  <si>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</si>
  <si>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</si>
  <si>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</si>
  <si>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</si>
  <si>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</si>
  <si>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</si>
  <si>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</si>
  <si>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</si>
  <si>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</si>
  <si>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</si>
  <si>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</si>
  <si>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</si>
  <si>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</si>
  <si>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</si>
  <si>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</si>
  <si>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</si>
  <si>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</si>
  <si>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</si>
  <si>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</si>
  <si>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</si>
  <si>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</si>
  <si>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</si>
  <si>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</si>
  <si>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</si>
  <si>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</si>
  <si>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</si>
  <si>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</si>
  <si>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</si>
  <si>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</si>
  <si>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</si>
  <si>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</si>
  <si>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</si>
  <si>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</si>
  <si>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</si>
  <si>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</si>
  <si>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</si>
  <si>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</si>
  <si>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</si>
  <si>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</si>
  <si>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</si>
  <si>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</si>
  <si>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</si>
  <si>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</si>
  <si>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</si>
  <si>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</si>
  <si>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</si>
  <si>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</si>
  <si>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</si>
  <si>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</si>
  <si>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</si>
  <si>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</si>
  <si>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</si>
  <si>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</si>
  <si>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</si>
  <si>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</si>
  <si>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</si>
  <si>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</si>
  <si>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</si>
  <si>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</si>
  <si>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</si>
  <si>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</si>
  <si>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</si>
  <si>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</si>
  <si>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</si>
  <si>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</si>
  <si>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</si>
  <si>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</si>
  <si>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</si>
  <si>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</si>
  <si>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</si>
  <si>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</si>
  <si>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</si>
  <si>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</si>
  <si>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</si>
  <si>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</si>
  <si>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</si>
  <si>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</si>
  <si>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</si>
  <si>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</si>
  <si>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</si>
  <si>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</si>
  <si>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</si>
  <si>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</si>
  <si>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</si>
  <si>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</si>
  <si>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</si>
  <si>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</si>
  <si>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</si>
  <si>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</si>
  <si>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</si>
  <si>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</si>
  <si>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</si>
  <si>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</si>
  <si>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</si>
  <si>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</si>
  <si>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</si>
  <si>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</si>
  <si>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</si>
  <si>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</si>
  <si>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</si>
  <si>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</si>
  <si>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</si>
  <si>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</si>
  <si>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</si>
  <si>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</si>
  <si>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</si>
  <si>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</si>
  <si>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</si>
  <si>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</si>
  <si>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</si>
  <si>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</si>
  <si>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</si>
  <si>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</si>
  <si>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</si>
  <si>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</si>
  <si>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</si>
  <si>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</si>
  <si>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</si>
  <si>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</si>
  <si>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</si>
  <si>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</si>
  <si>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</si>
  <si>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</si>
  <si>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</si>
  <si>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</si>
  <si>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</si>
  <si>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</si>
  <si>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</si>
  <si>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</si>
  <si>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</si>
  <si>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</si>
  <si>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</si>
  <si>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</si>
  <si>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</si>
  <si>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</si>
  <si>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</si>
  <si>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</si>
  <si>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</si>
  <si>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</si>
  <si>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</si>
  <si>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</si>
  <si>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</si>
  <si>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</si>
  <si>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</si>
  <si>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</si>
  <si>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</si>
  <si>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</si>
  <si>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</si>
  <si>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</si>
  <si>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</si>
  <si>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</si>
  <si>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</si>
  <si>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</si>
  <si>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</si>
  <si>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</si>
  <si>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</si>
  <si>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</si>
  <si>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</si>
  <si>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</si>
  <si>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</si>
  <si>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</si>
  <si>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</si>
  <si>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</si>
  <si>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</si>
  <si>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</si>
  <si>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</si>
  <si>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</si>
  <si>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</si>
  <si>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</si>
  <si>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</si>
  <si>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</si>
  <si>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</si>
  <si>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</si>
  <si>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</si>
  <si>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</si>
  <si>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</si>
  <si>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</si>
  <si>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</si>
  <si>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</si>
  <si>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</si>
  <si>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</si>
  <si>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</si>
  <si>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</si>
  <si>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</si>
  <si>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</si>
  <si>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</si>
  <si>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</si>
  <si>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</si>
  <si>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</si>
  <si>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</si>
  <si>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</si>
  <si>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</si>
  <si>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</si>
  <si>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</si>
  <si>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</si>
  <si>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</si>
  <si>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</si>
  <si>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</si>
  <si>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</si>
  <si>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</si>
  <si>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</si>
  <si>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</si>
  <si>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</si>
  <si>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</si>
  <si>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</si>
  <si>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</si>
  <si>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</si>
  <si>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</si>
  <si>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</si>
  <si>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</si>
  <si>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</si>
  <si>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</si>
  <si>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</si>
  <si>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</si>
  <si>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</si>
  <si>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</si>
  <si>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</si>
  <si>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</si>
  <si>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</si>
  <si>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</si>
  <si>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</si>
  <si>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</si>
  <si>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</si>
  <si>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</si>
  <si>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</si>
  <si>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</si>
  <si>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</si>
  <si>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</si>
  <si>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</si>
  <si>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</si>
  <si>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</si>
  <si>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</si>
  <si>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</si>
  <si>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</si>
  <si>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</si>
  <si>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</si>
  <si>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</si>
  <si>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</si>
  <si>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</si>
  <si>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</si>
  <si>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</si>
  <si>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</si>
  <si>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</si>
  <si>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</si>
  <si>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</si>
  <si>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</si>
  <si>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</si>
  <si>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</si>
  <si>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</si>
  <si>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</si>
  <si>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</si>
  <si>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</si>
  <si>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</si>
  <si>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</si>
  <si>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</si>
  <si>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</si>
  <si>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</si>
  <si>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</si>
  <si>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</si>
  <si>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</si>
  <si>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</si>
  <si>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</si>
  <si>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</si>
  <si>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</si>
  <si>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</si>
  <si>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</si>
  <si>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</si>
  <si>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</si>
  <si>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</si>
  <si>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</si>
  <si>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</si>
  <si>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</si>
  <si>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</si>
  <si>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</si>
  <si>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</si>
  <si>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</si>
  <si>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</si>
  <si>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</si>
  <si>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</si>
  <si>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</si>
  <si>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</si>
  <si>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</si>
  <si>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</si>
  <si>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</si>
  <si>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</si>
  <si>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</si>
  <si>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</si>
  <si>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</si>
  <si>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</si>
  <si>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</si>
  <si>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</si>
  <si>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</si>
  <si>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</si>
  <si>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</si>
  <si>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</si>
  <si>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</si>
  <si>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</si>
  <si>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</si>
  <si>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</si>
  <si>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</si>
  <si>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</si>
  <si>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</si>
  <si>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</si>
  <si>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</si>
  <si>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</si>
  <si>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</si>
  <si>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</si>
  <si>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</si>
  <si>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</si>
  <si>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</si>
  <si>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</si>
  <si>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</si>
  <si>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</si>
  <si>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</si>
  <si>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</si>
  <si>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</si>
  <si>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</si>
  <si>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</si>
  <si>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</si>
  <si>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</si>
  <si>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</si>
  <si>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</si>
  <si>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</si>
  <si>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</si>
  <si>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</si>
  <si>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</si>
  <si>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</si>
  <si>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</si>
  <si>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</si>
  <si>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</si>
  <si>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</si>
  <si>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</si>
  <si>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</si>
  <si>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</si>
  <si>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</si>
  <si>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</si>
  <si>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</si>
  <si>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</si>
  <si>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</si>
  <si>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</si>
  <si>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</si>
  <si>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</si>
  <si>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</si>
  <si>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</si>
  <si>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</si>
  <si>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</si>
  <si>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</si>
  <si>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</si>
  <si>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</si>
  <si>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</si>
  <si>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</si>
  <si>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</si>
  <si>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</si>
  <si>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</si>
  <si>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</si>
  <si>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</si>
  <si>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</si>
  <si>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</si>
  <si>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</si>
  <si>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</si>
  <si>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</si>
  <si>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</si>
  <si>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</si>
  <si>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</si>
  <si>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</si>
  <si>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</si>
  <si>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</si>
  <si>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</si>
  <si>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</si>
  <si>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</si>
  <si>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</si>
  <si>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</si>
  <si>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</si>
  <si>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</si>
  <si>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</si>
  <si>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</si>
  <si>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</si>
  <si>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</si>
  <si>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</si>
  <si>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</si>
  <si>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</si>
  <si>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</si>
  <si>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</si>
  <si>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</si>
  <si>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</si>
  <si>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</si>
  <si>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</si>
  <si>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</si>
  <si>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</si>
  <si>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</si>
  <si>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</si>
  <si>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</si>
  <si>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</si>
  <si>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</si>
  <si>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</si>
  <si>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</si>
  <si>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</si>
  <si>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</si>
  <si>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</si>
  <si>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</si>
  <si>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</si>
  <si>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</si>
  <si>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</si>
  <si>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</si>
  <si>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</si>
  <si>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</si>
  <si>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</si>
  <si>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</si>
  <si>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</si>
  <si>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</si>
  <si>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</si>
  <si>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</si>
  <si>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</si>
  <si>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</si>
  <si>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</si>
  <si>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</si>
  <si>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</si>
  <si>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</si>
  <si>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</si>
  <si>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</si>
  <si>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</si>
  <si>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</si>
  <si>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</si>
  <si>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</si>
  <si>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</si>
  <si>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</si>
  <si>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</si>
  <si>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</si>
  <si>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</si>
  <si>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</si>
  <si>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</si>
  <si>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</si>
  <si>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</si>
  <si>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</si>
  <si>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</si>
  <si>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</si>
  <si>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</si>
  <si>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</si>
  <si>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</si>
  <si>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</si>
  <si>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</si>
  <si>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</si>
  <si>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</si>
  <si>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</si>
  <si>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</si>
  <si>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</si>
  <si>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</si>
  <si>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</si>
  <si>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</si>
  <si>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</si>
  <si>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</si>
  <si>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</si>
  <si>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</si>
  <si>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</si>
  <si>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</si>
  <si>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</si>
  <si>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</si>
  <si>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</si>
  <si>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</si>
  <si>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</si>
  <si>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</si>
  <si>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</si>
  <si>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</si>
  <si>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</si>
  <si>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</si>
  <si>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</si>
  <si>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</si>
  <si>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</si>
  <si>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</si>
  <si>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</si>
  <si>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</si>
  <si>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</si>
  <si>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</si>
  <si>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</si>
  <si>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</si>
  <si>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</si>
  <si>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</si>
  <si>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</si>
  <si>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</si>
  <si>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</si>
  <si>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</si>
  <si>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</si>
  <si>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</si>
  <si>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</si>
  <si>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</si>
  <si>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</si>
  <si>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</si>
  <si>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</si>
  <si>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</si>
  <si>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</si>
  <si>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</si>
  <si>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</si>
  <si>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</si>
  <si>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</si>
  <si>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</si>
  <si>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</si>
  <si>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</si>
  <si>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</si>
  <si>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</si>
  <si>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</si>
  <si>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</si>
  <si>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</si>
  <si>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</si>
  <si>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</si>
  <si>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</si>
  <si>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</si>
  <si>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</si>
  <si>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</si>
  <si>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</si>
  <si>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</si>
  <si>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</si>
  <si>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</si>
  <si>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</si>
  <si>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</si>
  <si>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</si>
  <si>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</si>
  <si>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</si>
  <si>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</si>
  <si>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</si>
  <si>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</si>
  <si>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</si>
  <si>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</si>
  <si>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</si>
  <si>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</si>
  <si>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</si>
  <si>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</si>
  <si>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</si>
  <si>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</si>
  <si>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</si>
  <si>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</si>
  <si>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</si>
  <si>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</si>
  <si>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</si>
  <si>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</si>
  <si>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</si>
  <si>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</si>
  <si>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</si>
  <si>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</si>
  <si>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</si>
  <si>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</si>
  <si>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</si>
  <si>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</si>
  <si>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</si>
  <si>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</si>
  <si>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</si>
  <si>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</si>
  <si>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</si>
  <si>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</si>
  <si>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</si>
  <si>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</si>
  <si>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</si>
  <si>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</si>
  <si>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</si>
  <si>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</si>
  <si>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</si>
  <si>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</si>
  <si>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</si>
  <si>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</si>
  <si>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</si>
  <si>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</si>
  <si>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</si>
  <si>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</si>
  <si>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</si>
  <si>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</si>
  <si>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</si>
  <si>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</si>
  <si>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</si>
  <si>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</si>
  <si>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</si>
  <si>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</si>
  <si>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</si>
  <si>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</si>
  <si>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</si>
  <si>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</si>
  <si>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</si>
  <si>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</si>
  <si>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</si>
  <si>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</si>
  <si>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</si>
  <si>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</si>
  <si>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</si>
  <si>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</si>
  <si>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</si>
  <si>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</si>
  <si>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</si>
  <si>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</si>
  <si>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</si>
  <si>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</si>
  <si>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</si>
  <si>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</si>
  <si>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</si>
  <si>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</si>
  <si>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</si>
  <si>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</si>
  <si>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</si>
  <si>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</si>
  <si>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</si>
  <si>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</si>
  <si>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</si>
  <si>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</si>
  <si>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</si>
  <si>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</si>
  <si>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</si>
  <si>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</si>
  <si>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</si>
  <si>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</si>
  <si>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</si>
  <si>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</si>
  <si>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</si>
  <si>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</si>
  <si>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</si>
  <si>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</si>
  <si>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</si>
  <si>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</si>
  <si>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</si>
  <si>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</si>
  <si>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</si>
  <si>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</si>
  <si>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</si>
  <si>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</si>
  <si>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</si>
  <si>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</si>
  <si>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</si>
  <si>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</si>
  <si>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</si>
  <si>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</si>
  <si>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</si>
  <si>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</si>
  <si>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</si>
  <si>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</si>
  <si>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</si>
  <si>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</si>
  <si>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</si>
  <si>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</si>
  <si>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</si>
  <si>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</si>
  <si>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</si>
  <si>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</si>
  <si>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</si>
  <si>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</si>
  <si>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</si>
  <si>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</si>
  <si>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</si>
  <si>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</si>
  <si>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</si>
  <si>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</si>
  <si>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</si>
  <si>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</si>
  <si>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</si>
  <si>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</si>
  <si>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</si>
  <si>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</si>
  <si>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</si>
  <si>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</si>
  <si>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</si>
  <si>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</si>
  <si>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</si>
  <si>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</si>
  <si>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</si>
  <si>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</si>
  <si>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</si>
  <si>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</si>
  <si>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</si>
  <si>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</si>
  <si>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</si>
  <si>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</si>
  <si>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</si>
  <si>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</si>
  <si>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</si>
  <si>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</si>
  <si>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</si>
  <si>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</si>
  <si>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</si>
  <si>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</si>
  <si>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</si>
  <si>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</si>
  <si>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</si>
  <si>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</si>
  <si>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</si>
  <si>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</si>
  <si>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</si>
  <si>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</si>
  <si>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</si>
  <si>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</si>
  <si>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</si>
  <si>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</si>
  <si>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</si>
  <si>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</si>
  <si>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</si>
  <si>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</si>
  <si>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</si>
  <si>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</si>
  <si>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</si>
  <si>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</si>
  <si>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</si>
  <si>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</si>
  <si>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</si>
  <si>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</si>
  <si>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</si>
  <si>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</si>
  <si>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</si>
  <si>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</si>
  <si>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</si>
  <si>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</si>
  <si>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</si>
  <si>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</si>
  <si>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</si>
  <si>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</si>
  <si>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</si>
  <si>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</si>
  <si>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</si>
  <si>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</si>
  <si>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</si>
  <si>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</si>
  <si>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</si>
  <si>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</si>
  <si>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</si>
  <si>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</si>
  <si>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</si>
  <si>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</si>
  <si>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</si>
  <si>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</si>
  <si>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</si>
  <si>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</si>
  <si>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</si>
  <si>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</si>
  <si>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</si>
  <si>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</si>
  <si>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</si>
  <si>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</si>
  <si>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</si>
  <si>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</si>
  <si>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</si>
  <si>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</si>
  <si>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</si>
  <si>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</si>
  <si>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</si>
  <si>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</si>
  <si>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</si>
  <si>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</si>
  <si>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</si>
  <si>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</si>
  <si>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</si>
  <si>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</si>
  <si>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</si>
  <si>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</si>
  <si>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</si>
  <si>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</si>
  <si>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</si>
  <si>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</si>
  <si>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</si>
  <si>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</si>
  <si>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</si>
  <si>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</si>
  <si>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</si>
  <si>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</si>
  <si>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</si>
  <si>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</si>
  <si>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</si>
  <si>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</si>
  <si>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</si>
  <si>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</si>
  <si>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</si>
  <si>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</si>
  <si>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</si>
  <si>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</si>
  <si>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</si>
  <si>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</si>
  <si>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</si>
  <si>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</si>
  <si>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</si>
  <si>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</si>
  <si>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</si>
  <si>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</si>
  <si>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</si>
  <si>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</si>
  <si>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</si>
  <si>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</si>
  <si>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</si>
  <si>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</si>
  <si>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</si>
  <si>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</si>
  <si>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</si>
  <si>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</si>
  <si>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</si>
  <si>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</si>
  <si>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</si>
  <si>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</si>
  <si>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</si>
  <si>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</si>
  <si>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</si>
  <si>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</si>
  <si>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</si>
  <si>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</si>
  <si>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</si>
  <si>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</si>
  <si>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</si>
  <si>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</si>
  <si>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</si>
  <si>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</si>
  <si>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</si>
  <si>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</si>
  <si>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</si>
  <si>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</si>
  <si>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</si>
  <si>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</si>
  <si>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</si>
  <si>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</si>
  <si>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</si>
  <si>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</si>
  <si>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</si>
  <si>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</si>
  <si>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</si>
  <si>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</si>
  <si>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</si>
  <si>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</si>
  <si>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</si>
  <si>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</si>
  <si>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</si>
  <si>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</si>
  <si>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</si>
  <si>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</si>
  <si>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</si>
  <si>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</si>
  <si>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</si>
  <si>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</si>
  <si>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</si>
  <si>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</si>
  <si>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</si>
  <si>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</si>
  <si>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</si>
  <si>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</si>
  <si>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</si>
  <si>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</si>
  <si>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</si>
  <si>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</si>
  <si>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</si>
  <si>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</si>
  <si>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</si>
  <si>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</si>
  <si>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</si>
  <si>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</si>
  <si>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</si>
  <si>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</si>
  <si>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</si>
  <si>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</si>
  <si>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</si>
  <si>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</si>
  <si>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</si>
  <si>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</si>
  <si>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</si>
  <si>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</si>
  <si>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</si>
  <si>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</si>
  <si>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</si>
  <si>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</si>
  <si>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</si>
  <si>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</si>
  <si>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</si>
  <si>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</si>
  <si>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</si>
  <si>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</si>
  <si>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</si>
  <si>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</si>
  <si>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</si>
  <si>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</si>
  <si>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</si>
  <si>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</si>
  <si>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</si>
  <si>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</si>
  <si>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</si>
  <si>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</si>
  <si>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</si>
  <si>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</si>
  <si>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</si>
  <si>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</si>
  <si>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</si>
  <si>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</si>
  <si>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</si>
  <si>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</si>
  <si>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</si>
  <si>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</si>
  <si>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</si>
  <si>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</si>
  <si>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</si>
  <si>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</si>
  <si>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</si>
  <si>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</si>
  <si>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</si>
  <si>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</si>
  <si>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</si>
  <si>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</si>
  <si>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</si>
  <si>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</si>
  <si>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</si>
  <si>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</si>
  <si>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</si>
  <si>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</si>
  <si>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</si>
  <si>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</si>
  <si>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</si>
  <si>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</si>
  <si>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</si>
  <si>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</si>
  <si>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</si>
  <si>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</si>
  <si>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</si>
  <si>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</si>
  <si>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</si>
  <si>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</si>
  <si>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</si>
  <si>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</si>
  <si>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</si>
  <si>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</si>
  <si>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</si>
  <si>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</si>
  <si>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</si>
  <si>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</si>
  <si>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</si>
  <si>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</si>
  <si>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</si>
  <si>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</si>
  <si>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</si>
  <si>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</si>
  <si>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</si>
  <si>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</si>
  <si>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</si>
  <si>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</si>
  <si>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</si>
  <si>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</si>
  <si>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</si>
  <si>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</si>
  <si>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</si>
  <si>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</si>
  <si>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</si>
  <si>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</si>
  <si>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</si>
  <si>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</si>
  <si>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</si>
  <si>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</si>
  <si>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</si>
  <si>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</si>
  <si>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</si>
  <si>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</si>
  <si>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</si>
  <si>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</si>
  <si>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</si>
  <si>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</si>
  <si>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</si>
  <si>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</si>
  <si>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</si>
  <si>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</si>
  <si>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</si>
  <si>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</si>
  <si>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</si>
  <si>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</si>
  <si>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</si>
  <si>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</si>
  <si>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</si>
  <si>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</si>
  <si>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</si>
  <si>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</si>
  <si>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</si>
  <si>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</si>
  <si>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</si>
  <si>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</si>
  <si>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</si>
  <si>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</si>
  <si>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</si>
  <si>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</si>
  <si>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</si>
  <si>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</si>
  <si>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</si>
  <si>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</si>
  <si>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</si>
  <si>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</si>
  <si>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</si>
  <si>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</si>
  <si>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</si>
  <si>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</si>
  <si>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</si>
  <si>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</si>
  <si>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</si>
  <si>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</si>
  <si>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</si>
  <si>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</si>
  <si>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</si>
  <si>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</si>
  <si>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</si>
  <si>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</si>
  <si>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</si>
  <si>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</si>
  <si>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</si>
  <si>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</si>
  <si>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</si>
  <si>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</si>
  <si>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</si>
  <si>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</si>
  <si>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</si>
  <si>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</si>
  <si>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</si>
  <si>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</si>
  <si>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</si>
  <si>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</si>
  <si>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</si>
  <si>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</si>
  <si>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</si>
  <si>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</si>
  <si>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</si>
  <si>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</si>
  <si>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</si>
  <si>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</si>
  <si>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</si>
  <si>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</si>
  <si>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</si>
  <si>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</si>
  <si>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</si>
  <si>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</si>
  <si>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</si>
  <si>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</si>
  <si>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</si>
  <si>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</si>
  <si>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</si>
  <si>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</si>
  <si>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</si>
  <si>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</si>
  <si>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</si>
  <si>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</si>
  <si>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</si>
  <si>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</si>
  <si>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</si>
  <si>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</si>
  <si>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</si>
  <si>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</si>
  <si>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</si>
  <si>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</si>
  <si>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</si>
  <si>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</si>
  <si>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</si>
  <si>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</si>
  <si>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</si>
  <si>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</si>
  <si>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</si>
  <si>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</si>
  <si>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</si>
  <si>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</si>
  <si>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</si>
  <si>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</si>
  <si>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</si>
  <si>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</si>
  <si>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</si>
  <si>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</si>
  <si>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</si>
  <si>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</si>
  <si>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</si>
  <si>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</si>
  <si>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</si>
  <si>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</si>
  <si>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</si>
  <si>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</si>
  <si>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</si>
  <si>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</si>
  <si>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</si>
  <si>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</si>
  <si>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</si>
  <si>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</si>
  <si>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</si>
  <si>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</si>
  <si>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</si>
  <si>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</si>
  <si>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</si>
  <si>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</si>
  <si>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</si>
  <si>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</si>
  <si>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</si>
  <si>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</si>
  <si>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</si>
  <si>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</si>
  <si>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</si>
  <si>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</si>
  <si>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</si>
  <si>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</si>
  <si>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</si>
  <si>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</si>
  <si>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</si>
  <si>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</si>
  <si>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</si>
  <si>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</si>
  <si>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</si>
  <si>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</si>
  <si>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</si>
  <si>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</si>
  <si>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</si>
  <si>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</si>
  <si>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</si>
  <si>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</si>
  <si>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</si>
  <si>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</si>
  <si>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</si>
  <si>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</si>
  <si>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</si>
  <si>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</si>
  <si>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</si>
  <si>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</si>
  <si>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</si>
  <si>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</si>
  <si>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</si>
  <si>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</si>
  <si>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</si>
  <si>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</si>
  <si>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</si>
  <si>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</si>
  <si>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</si>
  <si>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</si>
  <si>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</si>
  <si>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</si>
  <si>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</si>
  <si>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</si>
  <si>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</si>
  <si>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</si>
  <si>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</si>
  <si>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</si>
  <si>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</si>
  <si>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</si>
  <si>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</si>
  <si>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</si>
  <si>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</si>
  <si>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</si>
  <si>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</si>
  <si>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</si>
  <si>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</si>
  <si>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</si>
  <si>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</si>
  <si>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</si>
  <si>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</si>
  <si>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</si>
  <si>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</si>
  <si>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</si>
  <si>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</si>
  <si>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</si>
  <si>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</si>
  <si>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</si>
  <si>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</si>
  <si>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</si>
  <si>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</si>
  <si>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</si>
  <si>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</si>
  <si>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</si>
  <si>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</si>
  <si>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</si>
  <si>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</si>
  <si>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</si>
  <si>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</si>
  <si>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</si>
  <si>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</si>
  <si>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</si>
  <si>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</si>
  <si>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</si>
  <si>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</si>
  <si>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</si>
  <si>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</si>
  <si>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</si>
  <si>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</si>
  <si>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</si>
  <si>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</si>
  <si>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</si>
  <si>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</si>
  <si>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</si>
  <si>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</si>
  <si>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</si>
  <si>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</si>
  <si>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</si>
  <si>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</si>
  <si>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</si>
  <si>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</si>
  <si>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</si>
  <si>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</si>
  <si>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</si>
  <si>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</si>
  <si>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</si>
  <si>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</si>
  <si>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</si>
  <si>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</si>
  <si>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</si>
  <si>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</si>
  <si>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</si>
  <si>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</si>
  <si>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</si>
  <si>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</si>
  <si>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</si>
  <si>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</si>
  <si>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</si>
  <si>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</si>
  <si>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</si>
  <si>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</si>
  <si>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</si>
  <si>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</si>
  <si>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</si>
  <si>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</si>
  <si>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</si>
  <si>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</si>
  <si>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</si>
  <si>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</si>
  <si>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</si>
  <si>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</si>
  <si>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</si>
  <si>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</si>
  <si>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</si>
  <si>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</si>
  <si>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</si>
  <si>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</si>
  <si>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</si>
  <si>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</si>
  <si>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</si>
  <si>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</si>
  <si>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</si>
  <si>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</si>
  <si>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</si>
  <si>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</si>
  <si>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</si>
  <si>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</si>
  <si>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</si>
  <si>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</si>
  <si>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</si>
  <si>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</si>
  <si>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</si>
  <si>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</si>
  <si>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</si>
  <si>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</si>
  <si>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</si>
  <si>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</si>
  <si>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</si>
  <si>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</si>
  <si>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</si>
  <si>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</si>
  <si>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</si>
  <si>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</si>
  <si>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</si>
  <si>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</si>
  <si>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</si>
  <si>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</si>
  <si>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</si>
  <si>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</si>
  <si>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</si>
  <si>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</si>
  <si>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</si>
  <si>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</si>
  <si>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</si>
  <si>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</si>
  <si>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</si>
  <si>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</si>
  <si>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</si>
  <si>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</si>
  <si>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</si>
  <si>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</si>
  <si>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</si>
  <si>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</si>
  <si>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</si>
  <si>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</si>
  <si>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</si>
  <si>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</si>
  <si>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</si>
  <si>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</si>
  <si>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</si>
  <si>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</si>
  <si>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</si>
  <si>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</si>
  <si>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</si>
  <si>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</si>
  <si>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</si>
  <si>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</si>
  <si>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</si>
  <si>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</si>
  <si>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</si>
  <si>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</si>
  <si>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</si>
  <si>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</si>
  <si>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</si>
  <si>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</si>
  <si>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</si>
  <si>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</si>
  <si>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</si>
  <si>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</si>
  <si>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</si>
  <si>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</si>
  <si>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</si>
  <si>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</si>
  <si>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</si>
  <si>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</si>
  <si>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</si>
  <si>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</si>
  <si>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</si>
  <si>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</si>
  <si>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</si>
  <si>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</si>
  <si>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</si>
  <si>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</si>
  <si>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</si>
  <si>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</si>
  <si>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</si>
  <si>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</si>
  <si>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</si>
  <si>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</si>
  <si>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</si>
  <si>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</si>
  <si>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</si>
  <si>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</si>
  <si>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</si>
  <si>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</si>
  <si>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</si>
  <si>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</si>
  <si>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</si>
  <si>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</si>
  <si>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</si>
  <si>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</si>
  <si>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</si>
  <si>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</si>
  <si>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</si>
  <si>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</si>
  <si>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</si>
  <si>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</si>
  <si>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</si>
  <si>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</si>
  <si>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</si>
  <si>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</si>
  <si>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</si>
  <si>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</si>
  <si>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</si>
  <si>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</si>
  <si>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</si>
  <si>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</si>
  <si>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</si>
  <si>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</si>
  <si>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</si>
  <si>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</si>
  <si>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</si>
  <si>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</si>
  <si>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</si>
  <si>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</si>
  <si>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</si>
  <si>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</si>
  <si>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</si>
  <si>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</si>
  <si>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</si>
  <si>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</si>
  <si>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</si>
  <si>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</si>
  <si>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</si>
  <si>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</si>
  <si>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</si>
  <si>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</si>
  <si>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</si>
  <si>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</si>
  <si>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</si>
  <si>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</si>
  <si>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</si>
  <si>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</si>
  <si>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</si>
  <si>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</si>
  <si>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</si>
  <si>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</si>
  <si>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</si>
  <si>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</si>
  <si>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</si>
  <si>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</si>
  <si>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</si>
  <si>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</si>
  <si>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</si>
  <si>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</si>
  <si>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</si>
  <si>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</si>
  <si>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</si>
  <si>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</si>
  <si>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</si>
  <si>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</si>
  <si>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</si>
  <si>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</si>
  <si>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</si>
  <si>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</si>
  <si>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</si>
  <si>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</si>
  <si>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</si>
  <si>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</si>
  <si>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</si>
  <si>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</si>
  <si>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</si>
  <si>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</si>
  <si>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</si>
  <si>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</si>
  <si>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</si>
  <si>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</si>
  <si>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</si>
  <si>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</si>
  <si>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</si>
  <si>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</si>
  <si>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</si>
  <si>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</si>
  <si>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</si>
  <si>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</si>
  <si>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</si>
  <si>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</si>
  <si>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</si>
  <si>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</si>
  <si>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</si>
  <si>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</si>
  <si>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</si>
  <si>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</si>
  <si>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</si>
  <si>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</si>
  <si>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</si>
  <si>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</si>
  <si>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</si>
  <si>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</si>
  <si>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</si>
  <si>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</si>
  <si>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</si>
  <si>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</si>
  <si>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</si>
  <si>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</si>
  <si>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</si>
  <si>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</si>
  <si>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</si>
  <si>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</si>
  <si>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</si>
  <si>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</si>
  <si>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</si>
  <si>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</si>
  <si>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</si>
  <si>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</si>
  <si>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</si>
  <si>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</si>
  <si>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</si>
  <si>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</si>
  <si>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</si>
  <si>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</si>
  <si>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</si>
  <si>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</si>
  <si>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</si>
  <si>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</si>
  <si>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</si>
  <si>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</si>
  <si>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</si>
  <si>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</si>
  <si>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</si>
  <si>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</si>
  <si>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</si>
  <si>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</si>
  <si>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</si>
  <si>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</si>
  <si>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</si>
  <si>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</si>
  <si>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</si>
  <si>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</si>
  <si>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</si>
  <si>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</si>
  <si>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</si>
  <si>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</si>
  <si>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</si>
  <si>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</si>
  <si>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</si>
  <si>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</si>
  <si>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</si>
  <si>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</si>
  <si>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</si>
  <si>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</si>
  <si>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</si>
  <si>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</si>
  <si>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</si>
  <si>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</si>
  <si>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</si>
  <si>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</si>
  <si>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</si>
  <si>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</si>
  <si>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</si>
  <si>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</si>
  <si>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</si>
  <si>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</si>
  <si>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</si>
  <si>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</si>
  <si>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</si>
  <si>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</si>
  <si>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</si>
  <si>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</si>
  <si>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</si>
  <si>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</si>
  <si>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</si>
  <si>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</si>
  <si>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</si>
  <si>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</si>
  <si>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</si>
  <si>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</si>
  <si>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</si>
  <si>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</si>
  <si>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</si>
  <si>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</si>
  <si>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</si>
  <si>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</si>
  <si>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</si>
  <si>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</si>
  <si>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</si>
  <si>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</si>
  <si>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</si>
  <si>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</si>
  <si>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</si>
  <si>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</si>
  <si>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</si>
  <si>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</si>
  <si>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</si>
  <si>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</si>
  <si>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</si>
  <si>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</si>
  <si>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</si>
  <si>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</si>
  <si>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</si>
  <si>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</si>
  <si>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</si>
  <si>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</si>
  <si>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</si>
  <si>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</si>
  <si>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</si>
  <si>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</si>
  <si>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</si>
  <si>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</si>
  <si>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</si>
  <si>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</si>
  <si>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</si>
  <si>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</si>
  <si>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</si>
  <si>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</si>
  <si>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</si>
  <si>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</si>
  <si>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</si>
  <si>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</si>
  <si>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</si>
  <si>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</si>
  <si>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</si>
  <si>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</si>
  <si>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</si>
  <si>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</si>
  <si>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</si>
  <si>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</si>
  <si>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</si>
  <si>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</si>
  <si>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</si>
  <si>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</si>
  <si>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</si>
  <si>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</si>
  <si>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</si>
  <si>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</si>
  <si>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</si>
  <si>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</si>
  <si>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</si>
  <si>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</si>
  <si>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</si>
  <si>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</si>
  <si>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</si>
  <si>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</si>
  <si>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</si>
  <si>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</si>
  <si>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</si>
  <si>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</si>
  <si>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</si>
  <si>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</si>
  <si>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</si>
  <si>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</si>
  <si>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</si>
  <si>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</si>
  <si>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</si>
  <si>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</si>
  <si>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</si>
  <si>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</si>
  <si>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</si>
  <si>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</si>
  <si>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</si>
  <si>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</si>
  <si>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</si>
  <si>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</si>
  <si>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</si>
  <si>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</si>
  <si>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</si>
  <si>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</si>
  <si>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</si>
  <si>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</si>
  <si>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</si>
  <si>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</si>
  <si>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</si>
  <si>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</si>
  <si>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</si>
  <si>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</si>
  <si>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</si>
  <si>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</si>
  <si>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</si>
  <si>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</si>
  <si>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</si>
  <si>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</si>
  <si>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</si>
  <si>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</si>
  <si>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</si>
  <si>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</si>
  <si>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</si>
  <si>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</si>
  <si>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</si>
  <si>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</si>
  <si>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</si>
  <si>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</si>
  <si>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</si>
  <si>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</si>
  <si>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</si>
  <si>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</si>
  <si>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</si>
  <si>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</si>
  <si>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</si>
  <si>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</si>
  <si>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</si>
  <si>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</si>
  <si>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</si>
  <si>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</si>
  <si>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</si>
  <si>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</si>
  <si>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</si>
  <si>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</si>
  <si>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</si>
  <si>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</si>
  <si>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</si>
  <si>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</si>
  <si>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</si>
  <si>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</si>
  <si>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</si>
  <si>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</si>
  <si>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</si>
  <si>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</si>
  <si>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</si>
  <si>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</si>
  <si>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</si>
  <si>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</si>
  <si>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</si>
  <si>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</si>
  <si>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</si>
  <si>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</si>
  <si>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</si>
  <si>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</si>
  <si>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</si>
  <si>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</si>
  <si>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</si>
  <si>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</si>
  <si>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</si>
  <si>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</si>
  <si>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</si>
  <si>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</si>
  <si>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</si>
  <si>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</si>
  <si>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</si>
  <si>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</si>
  <si>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</si>
  <si>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</si>
  <si>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</si>
  <si>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</si>
  <si>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</si>
  <si>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</si>
  <si>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</si>
  <si>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</si>
  <si>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</si>
  <si>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</si>
  <si>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</si>
  <si>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</si>
  <si>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</si>
  <si>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</si>
  <si>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</si>
  <si>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</si>
  <si>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</si>
  <si>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</si>
  <si>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</si>
  <si>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</si>
  <si>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</si>
  <si>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</si>
  <si>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</si>
  <si>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</si>
  <si>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</si>
  <si>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</si>
  <si>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</si>
  <si>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</si>
  <si>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</si>
  <si>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</si>
  <si>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</si>
  <si>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</si>
  <si>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</si>
  <si>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</si>
  <si>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</si>
  <si>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</si>
  <si>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</si>
  <si>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</si>
  <si>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</si>
  <si>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</si>
  <si>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</si>
  <si>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</si>
  <si>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</si>
  <si>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</si>
  <si>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</si>
  <si>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</si>
  <si>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</si>
  <si>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</si>
  <si>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</si>
  <si>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</si>
  <si>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</si>
  <si>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</si>
  <si>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</si>
  <si>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</si>
  <si>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</si>
  <si>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</si>
  <si>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</si>
  <si>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</si>
  <si>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</si>
  <si>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</si>
  <si>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</si>
  <si>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</si>
  <si>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</si>
  <si>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</si>
  <si>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</si>
  <si>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</si>
  <si>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</si>
  <si>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</si>
  <si>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</si>
  <si>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</si>
  <si>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</si>
  <si>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</si>
  <si>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</si>
  <si>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</si>
  <si>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</si>
  <si>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</si>
  <si>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</si>
  <si>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</si>
  <si>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</si>
  <si>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</si>
  <si>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</si>
  <si>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</si>
  <si>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</si>
  <si>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</si>
  <si>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</si>
  <si>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</si>
  <si>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</si>
  <si>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</si>
  <si>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</si>
  <si>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</si>
  <si>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</si>
  <si>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</si>
  <si>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</si>
  <si>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</si>
  <si>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</si>
  <si>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</si>
  <si>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</si>
  <si>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</si>
  <si>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</si>
  <si>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</si>
  <si>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</si>
  <si>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</si>
  <si>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</si>
  <si>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</si>
  <si>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</si>
  <si>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</si>
  <si>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</si>
  <si>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</si>
  <si>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</si>
  <si>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</si>
  <si>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</si>
  <si>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</si>
  <si>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</si>
  <si>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</si>
  <si>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</si>
  <si>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</si>
  <si>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</si>
  <si>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</si>
  <si>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</si>
  <si>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</si>
  <si>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</si>
  <si>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</si>
  <si>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</si>
  <si>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</si>
  <si>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</si>
  <si>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</si>
  <si>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</si>
  <si>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</si>
  <si>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</si>
  <si>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</si>
  <si>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</si>
  <si>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</si>
  <si>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</si>
  <si>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</si>
  <si>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</si>
  <si>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</si>
  <si>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</si>
  <si>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</si>
  <si>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</si>
  <si>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</si>
  <si>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</si>
  <si>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</si>
  <si>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</si>
  <si>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</si>
  <si>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</si>
  <si>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</si>
  <si>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</si>
  <si>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</si>
  <si>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</si>
  <si>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</si>
  <si>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</si>
  <si>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</si>
  <si>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</si>
  <si>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</si>
  <si>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</si>
  <si>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</si>
  <si>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</si>
  <si>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</si>
  <si>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</si>
  <si>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</si>
  <si>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</si>
  <si>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</si>
  <si>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</si>
  <si>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</si>
  <si>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</si>
  <si>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</si>
  <si>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</si>
  <si>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</si>
  <si>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</si>
  <si>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</si>
  <si>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</si>
  <si>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</si>
  <si>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</si>
  <si>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</si>
  <si>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</si>
  <si>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</si>
  <si>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</si>
  <si>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</si>
  <si>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</si>
  <si>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</si>
  <si>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</si>
  <si>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</si>
  <si>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</si>
  <si>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</si>
  <si>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</si>
  <si>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</si>
  <si>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</si>
  <si>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</si>
  <si>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</si>
  <si>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</si>
  <si>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</si>
  <si>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</si>
  <si>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</si>
  <si>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</si>
  <si>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</si>
  <si>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</si>
  <si>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</si>
  <si>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</si>
  <si>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</si>
  <si>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</si>
  <si>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</si>
  <si>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</si>
  <si>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</si>
  <si>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</si>
  <si>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</si>
  <si>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</si>
  <si>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</si>
  <si>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</si>
  <si>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</si>
  <si>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</si>
  <si>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</si>
  <si>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</si>
  <si>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</si>
  <si>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</si>
  <si>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</si>
  <si>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</si>
  <si>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</si>
  <si>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</si>
  <si>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</si>
  <si>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</si>
  <si>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</si>
  <si>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</si>
  <si>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</si>
  <si>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</si>
  <si>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</si>
  <si>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</si>
  <si>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</si>
  <si>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</si>
  <si>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</si>
  <si>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</si>
  <si>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</si>
  <si>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</si>
  <si>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</si>
  <si>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</si>
  <si>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</si>
  <si>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</si>
  <si>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</si>
  <si>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</si>
  <si>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</si>
  <si>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</si>
  <si>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</si>
  <si>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</si>
  <si>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</si>
  <si>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</si>
  <si>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</si>
  <si>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</si>
  <si>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</si>
  <si>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</si>
  <si>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</si>
  <si>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</si>
  <si>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</si>
  <si>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</si>
  <si>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</si>
  <si>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</si>
  <si>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</si>
  <si>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</si>
  <si>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</si>
  <si>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</si>
  <si>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</si>
  <si>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</si>
  <si>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</si>
  <si>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</si>
  <si>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</si>
  <si>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</si>
  <si>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</si>
  <si>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</si>
  <si>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</si>
  <si>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</si>
  <si>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</si>
  <si>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</si>
  <si>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</si>
  <si>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</si>
  <si>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</si>
  <si>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</si>
  <si>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</si>
  <si>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</si>
  <si>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</si>
  <si>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</si>
  <si>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</si>
  <si>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</si>
  <si>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</si>
  <si>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</si>
  <si>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</si>
  <si>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</si>
  <si>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</si>
  <si>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</si>
  <si>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</si>
  <si>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</si>
  <si>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</si>
  <si>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</si>
  <si>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</si>
  <si>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</si>
  <si>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</si>
  <si>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</si>
  <si>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</si>
  <si>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</si>
  <si>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</si>
  <si>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</si>
  <si>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</si>
  <si>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</si>
  <si>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</si>
  <si>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</si>
  <si>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</si>
  <si>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</si>
  <si>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</si>
  <si>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</si>
  <si>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</si>
  <si>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</si>
  <si>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</si>
  <si>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</si>
  <si>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</si>
  <si>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</si>
  <si>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</si>
  <si>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</si>
  <si>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</si>
  <si>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</si>
  <si>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</si>
  <si>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</si>
  <si>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</si>
  <si>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</si>
  <si>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</si>
  <si>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</si>
  <si>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</si>
  <si>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</si>
  <si>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</si>
  <si>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</si>
  <si>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</si>
  <si>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</si>
  <si>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</si>
  <si>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</si>
  <si>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</si>
  <si>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</si>
  <si>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</si>
  <si>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</si>
  <si>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</si>
  <si>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</si>
  <si>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</si>
  <si>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</si>
  <si>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</si>
  <si>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</si>
  <si>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</si>
  <si>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</si>
  <si>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</si>
  <si>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</si>
  <si>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</si>
  <si>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</si>
  <si>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</si>
  <si>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</si>
  <si>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</si>
  <si>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</si>
  <si>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</si>
  <si>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</si>
  <si>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</si>
  <si>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</si>
  <si>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</si>
  <si>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</si>
  <si>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</si>
  <si>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</si>
  <si>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</si>
  <si>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</si>
  <si>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</si>
  <si>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</si>
  <si>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</si>
  <si>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</si>
  <si>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</si>
  <si>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</si>
  <si>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</si>
  <si>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</si>
  <si>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</si>
  <si>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</si>
  <si>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</si>
  <si>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</si>
  <si>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</si>
  <si>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</si>
  <si>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</si>
  <si>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</si>
  <si>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</si>
  <si>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</si>
  <si>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</si>
  <si>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</si>
  <si>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</si>
  <si>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</si>
  <si>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</si>
  <si>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</si>
  <si>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</si>
  <si>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</si>
  <si>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</si>
  <si>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</si>
  <si>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</si>
  <si>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</si>
  <si>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</si>
  <si>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</si>
  <si>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</si>
  <si>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</si>
  <si>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</si>
  <si>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</si>
  <si>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</si>
  <si>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</si>
  <si>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</si>
  <si>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</si>
  <si>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</si>
  <si>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</si>
  <si>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</si>
  <si>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</si>
  <si>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</si>
  <si>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</si>
  <si>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</si>
  <si>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</si>
  <si>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</si>
  <si>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</si>
  <si>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</si>
  <si>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</si>
  <si>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</si>
  <si>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</si>
  <si>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</si>
  <si>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</si>
  <si>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</si>
  <si>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</si>
  <si>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</si>
  <si>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</si>
  <si>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</si>
  <si>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</si>
  <si>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</si>
  <si>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</si>
  <si>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</si>
  <si>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</si>
  <si>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</si>
  <si>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</si>
  <si>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</si>
  <si>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</si>
  <si>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</si>
  <si>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</si>
  <si>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</si>
  <si>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</si>
  <si>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</si>
  <si>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</si>
  <si>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</si>
  <si>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</si>
  <si>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</si>
  <si>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</si>
  <si>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</si>
  <si>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</si>
  <si>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</si>
  <si>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</si>
  <si>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</si>
  <si>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</si>
  <si>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</si>
  <si>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</si>
  <si>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</si>
  <si>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</si>
  <si>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</si>
  <si>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</si>
  <si>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</si>
  <si>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</si>
  <si>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</si>
  <si>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</si>
  <si>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</si>
  <si>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</si>
  <si>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</si>
  <si>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</si>
  <si>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</si>
  <si>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</si>
  <si>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</si>
  <si>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</si>
  <si>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</si>
  <si>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</si>
  <si>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</si>
  <si>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</si>
  <si>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</si>
  <si>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</si>
  <si>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</si>
  <si>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</si>
  <si>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</si>
  <si>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</si>
  <si>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</si>
  <si>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</si>
  <si>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</si>
  <si>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</si>
  <si>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</si>
  <si>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</si>
  <si>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</si>
  <si>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</si>
  <si>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</si>
  <si>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</si>
  <si>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</si>
  <si>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</si>
  <si>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</si>
  <si>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</si>
  <si>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</si>
  <si>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</si>
  <si>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</si>
  <si>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</si>
  <si>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</si>
  <si>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</si>
  <si>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</si>
  <si>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</si>
  <si>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</si>
  <si>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</si>
  <si>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</si>
  <si>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</si>
  <si>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</si>
  <si>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</si>
  <si>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</si>
  <si>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</si>
  <si>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</si>
  <si>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</si>
  <si>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</si>
  <si>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</si>
  <si>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</si>
  <si>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</si>
  <si>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</si>
  <si>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</si>
  <si>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</si>
  <si>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</si>
  <si>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</si>
  <si>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</si>
  <si>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</si>
  <si>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</si>
  <si>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</si>
  <si>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</si>
  <si>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</si>
  <si>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</si>
  <si>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</si>
  <si>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</si>
  <si>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</si>
  <si>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</si>
  <si>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</si>
  <si>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</si>
  <si>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</si>
  <si>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</si>
  <si>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</si>
  <si>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</si>
  <si>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</si>
  <si>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</si>
  <si>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</si>
  <si>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</si>
  <si>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</si>
  <si>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</si>
  <si>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</si>
  <si>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</si>
  <si>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</si>
  <si>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</si>
  <si>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</si>
  <si>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</si>
  <si>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</si>
  <si>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</si>
  <si>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</si>
  <si>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</si>
  <si>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</si>
  <si>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</si>
  <si>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</si>
  <si>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</si>
  <si>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</si>
  <si>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</si>
  <si>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</si>
  <si>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</si>
  <si>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</si>
  <si>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</si>
  <si>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</si>
  <si>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</si>
  <si>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</si>
  <si>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</si>
  <si>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</si>
  <si>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</si>
  <si>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</si>
  <si>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</si>
  <si>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</si>
  <si>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</si>
  <si>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</si>
  <si>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</si>
  <si>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</si>
  <si>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</si>
  <si>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</si>
  <si>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</si>
  <si>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</si>
  <si>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</si>
  <si>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</si>
  <si>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</si>
  <si>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</si>
  <si>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</si>
  <si>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</si>
  <si>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</si>
  <si>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</si>
  <si>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</si>
  <si>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</si>
  <si>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</si>
  <si>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</si>
  <si>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</si>
  <si>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</si>
  <si>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</si>
  <si>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</si>
  <si>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</si>
  <si>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</si>
  <si>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</si>
  <si>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</si>
  <si>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</si>
  <si>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</si>
  <si>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</si>
  <si>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</si>
  <si>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</si>
  <si>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</si>
  <si>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</si>
  <si>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</si>
  <si>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</si>
  <si>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</si>
  <si>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</si>
  <si>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</si>
  <si>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</si>
  <si>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</si>
  <si>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</si>
  <si>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</si>
  <si>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</si>
  <si>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</si>
  <si>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</si>
  <si>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</si>
  <si>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</si>
  <si>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</si>
  <si>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</si>
  <si>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</si>
  <si>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</si>
  <si>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</si>
  <si>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</si>
  <si>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</si>
  <si>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</si>
  <si>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</si>
  <si>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</si>
  <si>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</si>
  <si>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</si>
  <si>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</si>
  <si>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</si>
  <si>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</si>
  <si>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</si>
  <si>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</si>
  <si>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</si>
  <si>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</si>
  <si>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</si>
  <si>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</si>
  <si>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</si>
  <si>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</si>
  <si>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</si>
  <si>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</si>
  <si>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</si>
  <si>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</si>
  <si>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</si>
  <si>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</si>
  <si>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</si>
  <si>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</si>
  <si>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</si>
  <si>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</si>
  <si>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</si>
  <si>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</si>
  <si>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</si>
  <si>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</si>
  <si>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</si>
  <si>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</si>
  <si>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</si>
  <si>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</si>
  <si>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</si>
  <si>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</si>
  <si>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</si>
  <si>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</si>
  <si>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</si>
  <si>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</si>
  <si>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</si>
  <si>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</si>
  <si>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</si>
  <si>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</si>
  <si>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</si>
  <si>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</si>
  <si>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</si>
  <si>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</si>
  <si>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</si>
  <si>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</si>
  <si>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</si>
  <si>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</si>
  <si>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</si>
  <si>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</si>
  <si>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</si>
  <si>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</si>
  <si>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</si>
  <si>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</si>
  <si>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</si>
  <si>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</si>
  <si>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</si>
  <si>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</si>
  <si>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</si>
  <si>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</si>
  <si>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</si>
  <si>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</si>
  <si>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</si>
  <si>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</si>
  <si>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</si>
  <si>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</si>
  <si>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</si>
  <si>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</si>
  <si>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</si>
  <si>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</si>
  <si>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</si>
  <si>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</si>
  <si>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</si>
  <si>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</si>
  <si>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</si>
  <si>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</si>
  <si>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</si>
  <si>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</si>
  <si>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</si>
  <si>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</si>
  <si>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</si>
  <si>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</si>
  <si>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</si>
  <si>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</si>
  <si>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</si>
  <si>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</si>
  <si>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</si>
  <si>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</si>
  <si>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</si>
  <si>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</si>
  <si>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</si>
  <si>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</si>
  <si>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</si>
  <si>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</si>
  <si>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</si>
  <si>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</si>
  <si>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</si>
  <si>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</si>
  <si>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</si>
  <si>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</si>
  <si>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</si>
  <si>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</si>
  <si>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</si>
  <si>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</si>
  <si>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</si>
  <si>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</si>
  <si>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</si>
  <si>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</si>
  <si>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</si>
  <si>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</si>
  <si>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</si>
  <si>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</si>
  <si>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</si>
  <si>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</si>
  <si>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</si>
  <si>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</si>
  <si>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</si>
  <si>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</si>
  <si>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</si>
  <si>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</si>
  <si>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</si>
  <si>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</si>
  <si>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</si>
  <si>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</si>
  <si>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</si>
  <si>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</si>
  <si>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</si>
  <si>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</si>
  <si>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</si>
  <si>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</si>
  <si>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</si>
  <si>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</si>
  <si>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</si>
  <si>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</si>
  <si>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</si>
  <si>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</si>
  <si>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</si>
  <si>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</si>
  <si>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</si>
  <si>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</si>
  <si>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</si>
  <si>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</si>
  <si>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</si>
  <si>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</si>
  <si>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</si>
  <si>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</si>
  <si>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</si>
  <si>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</si>
  <si>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</si>
  <si>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</si>
  <si>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</si>
  <si>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</si>
  <si>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</si>
  <si>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</si>
  <si>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</si>
  <si>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</si>
  <si>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</si>
  <si>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</si>
  <si>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</si>
  <si>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</si>
  <si>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</si>
  <si>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</si>
  <si>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</si>
  <si>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</si>
  <si>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</si>
  <si>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</si>
  <si>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</si>
  <si>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</si>
  <si>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</si>
  <si>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</si>
  <si>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</si>
  <si>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</si>
  <si>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</si>
  <si>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</si>
  <si>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</si>
  <si>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</si>
  <si>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</si>
  <si>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</si>
  <si>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</si>
  <si>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</si>
  <si>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</si>
  <si>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</si>
  <si>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</si>
  <si>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</si>
  <si>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</si>
  <si>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</si>
  <si>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</si>
  <si>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</si>
  <si>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</si>
  <si>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</si>
  <si>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</si>
  <si>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</si>
  <si>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</si>
  <si>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</si>
  <si>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</si>
  <si>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</si>
  <si>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</si>
  <si>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</si>
  <si>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</si>
  <si>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</si>
  <si>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</si>
  <si>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</si>
  <si>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</si>
  <si>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</si>
  <si>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</si>
  <si>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</si>
  <si>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</si>
  <si>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</si>
  <si>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</si>
  <si>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</si>
  <si>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</si>
  <si>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</si>
  <si>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</si>
  <si>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</si>
  <si>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</si>
  <si>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</si>
  <si>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</si>
  <si>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</si>
  <si>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</si>
  <si>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</si>
  <si>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</si>
  <si>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</si>
  <si>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</si>
  <si>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</si>
  <si>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</si>
  <si>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</si>
  <si>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</si>
  <si>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</si>
  <si>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</si>
  <si>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</si>
  <si>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</si>
  <si>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</si>
  <si>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</si>
  <si>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</si>
  <si>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</si>
  <si>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</si>
  <si>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</si>
  <si>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</si>
  <si>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</si>
  <si>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</si>
  <si>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</si>
  <si>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</si>
  <si>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</si>
  <si>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</si>
  <si>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</si>
  <si>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</si>
  <si>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</si>
  <si>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</si>
  <si>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</si>
  <si>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</si>
  <si>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</si>
  <si>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</si>
  <si>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</si>
  <si>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</si>
  <si>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</si>
  <si>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</si>
  <si>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</si>
  <si>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</si>
  <si>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</si>
  <si>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</si>
  <si>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</si>
  <si>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</si>
  <si>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</si>
  <si>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</si>
  <si>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</si>
  <si>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</si>
  <si>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</si>
  <si>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</si>
  <si>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</si>
  <si>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</si>
  <si>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</si>
  <si>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</si>
  <si>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</si>
  <si>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</si>
  <si>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</si>
  <si>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</si>
  <si>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</si>
  <si>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</si>
  <si>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</si>
  <si>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</si>
  <si>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</si>
  <si>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</si>
  <si>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</si>
  <si>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</si>
  <si>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</si>
  <si>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</si>
  <si>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</si>
  <si>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</si>
  <si>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</si>
  <si>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</si>
  <si>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</si>
  <si>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</si>
  <si>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</si>
  <si>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</si>
  <si>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</si>
  <si>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</si>
  <si>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</si>
  <si>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</si>
  <si>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</si>
  <si>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</si>
  <si>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</si>
  <si>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</si>
  <si>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</si>
  <si>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</si>
  <si>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</si>
  <si>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</si>
  <si>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</si>
  <si>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</si>
  <si>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</si>
  <si>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</si>
  <si>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</si>
  <si>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</si>
  <si>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</si>
  <si>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</si>
  <si>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</si>
  <si>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</si>
  <si>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</si>
  <si>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</si>
  <si>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</si>
  <si>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</si>
  <si>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</si>
  <si>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</si>
  <si>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</si>
  <si>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</si>
  <si>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</si>
  <si>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</si>
  <si>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</si>
  <si>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</si>
  <si>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</si>
  <si>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</si>
  <si>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</si>
  <si>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</si>
  <si>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</si>
  <si>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</si>
  <si>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</si>
  <si>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</si>
  <si>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</si>
  <si>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</si>
  <si>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</si>
  <si>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</si>
  <si>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</si>
  <si>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</si>
  <si>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</si>
  <si>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</si>
  <si>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</si>
  <si>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</si>
  <si>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</si>
  <si>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</si>
  <si>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</si>
  <si>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</si>
  <si>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</si>
  <si>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</si>
  <si>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</si>
  <si>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</si>
  <si>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</si>
  <si>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</si>
  <si>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</si>
  <si>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</si>
  <si>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</si>
  <si>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</si>
  <si>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</si>
  <si>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</si>
  <si>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</si>
  <si>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</si>
  <si>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</si>
  <si>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</si>
  <si>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</si>
  <si>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</si>
  <si>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</si>
  <si>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</si>
  <si>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</si>
  <si>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</si>
  <si>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</si>
  <si>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</si>
  <si>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</si>
  <si>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</si>
  <si>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</si>
  <si>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</si>
  <si>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</si>
  <si>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</si>
  <si>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</si>
  <si>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</si>
  <si>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</si>
  <si>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</si>
  <si>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</si>
  <si>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</si>
  <si>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</si>
  <si>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</si>
  <si>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</si>
  <si>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</si>
  <si>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</si>
  <si>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</si>
  <si>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</si>
  <si>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</si>
  <si>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</si>
  <si>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</si>
  <si>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</si>
  <si>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</si>
  <si>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</si>
  <si>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</si>
  <si>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</si>
  <si>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</si>
  <si>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</si>
  <si>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</si>
  <si>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</si>
  <si>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</si>
  <si>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</si>
  <si>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</si>
  <si>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</si>
  <si>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</si>
  <si>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</si>
  <si>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</si>
  <si>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</si>
  <si>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</si>
  <si>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</si>
  <si>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</si>
  <si>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</si>
  <si>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</si>
  <si>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</si>
  <si>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</si>
  <si>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</si>
  <si>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</si>
  <si>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</si>
  <si>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</si>
  <si>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</si>
  <si>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</si>
  <si>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</si>
  <si>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</si>
  <si>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</si>
  <si>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</si>
  <si>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</si>
  <si>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</si>
  <si>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</si>
  <si>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</si>
  <si>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</si>
  <si>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</si>
  <si>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</si>
  <si>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</si>
  <si>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</si>
  <si>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</si>
  <si>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</si>
  <si>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</si>
  <si>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</si>
  <si>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</si>
  <si>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</si>
  <si>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</si>
  <si>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</si>
  <si>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</si>
  <si>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</si>
  <si>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</si>
  <si>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</si>
  <si>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</si>
  <si>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</si>
  <si>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</si>
  <si>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</si>
  <si>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</si>
  <si>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</si>
  <si>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</si>
  <si>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</si>
  <si>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</si>
  <si>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</si>
  <si>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</si>
  <si>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</si>
  <si>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</si>
  <si>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</si>
  <si>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</si>
  <si>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</si>
  <si>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</si>
  <si>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</si>
  <si>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</si>
  <si>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</si>
  <si>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</si>
  <si>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</si>
  <si>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</si>
  <si>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</si>
  <si>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</si>
  <si>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</si>
  <si>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</si>
  <si>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</si>
  <si>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</si>
  <si>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</si>
  <si>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</si>
  <si>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</si>
  <si>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</si>
  <si>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</si>
  <si>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</si>
  <si>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</si>
  <si>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</si>
  <si>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</si>
  <si>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</si>
  <si>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</si>
  <si>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</si>
  <si>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</si>
  <si>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</si>
  <si>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</si>
  <si>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</si>
  <si>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</si>
  <si>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</si>
  <si>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</si>
  <si>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</si>
  <si>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</si>
  <si>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</si>
  <si>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</si>
  <si>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</si>
  <si>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</si>
  <si>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</si>
  <si>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</si>
  <si>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</si>
  <si>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</si>
  <si>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</si>
  <si>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</si>
  <si>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</si>
  <si>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</si>
  <si>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</si>
  <si>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</si>
  <si>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</si>
  <si>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</si>
  <si>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</si>
  <si>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</si>
  <si>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</si>
  <si>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</si>
  <si>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</si>
  <si>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</si>
  <si>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</si>
  <si>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</si>
  <si>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</si>
  <si>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</si>
  <si>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</si>
  <si>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</si>
  <si>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</si>
  <si>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</si>
  <si>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</si>
  <si>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</si>
  <si>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</si>
  <si>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</si>
  <si>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</si>
  <si>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</si>
  <si>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</si>
  <si>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</si>
  <si>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</si>
  <si>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</si>
  <si>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</si>
  <si>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</si>
  <si>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</si>
  <si>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</si>
  <si>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</si>
  <si>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</si>
  <si>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</si>
  <si>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</si>
  <si>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</si>
  <si>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</si>
  <si>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</si>
  <si>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</si>
  <si>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</si>
  <si>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</si>
  <si>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</si>
  <si>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</si>
  <si>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</si>
  <si>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</si>
  <si>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</si>
  <si>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</si>
  <si>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</si>
  <si>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</si>
  <si>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</si>
  <si>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</si>
  <si>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</si>
  <si>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</si>
  <si>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</si>
  <si>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</si>
  <si>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</si>
  <si>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</si>
  <si>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</si>
  <si>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</si>
  <si>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</si>
  <si>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</si>
  <si>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</si>
  <si>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</si>
  <si>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</si>
  <si>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</si>
  <si>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</si>
  <si>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</si>
  <si>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</si>
  <si>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</si>
  <si>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</si>
  <si>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</si>
  <si>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</si>
  <si>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</si>
  <si>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</si>
  <si>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</si>
  <si>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</si>
  <si>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</si>
  <si>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</si>
  <si>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</si>
  <si>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</si>
  <si>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</si>
  <si>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</si>
  <si>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</si>
  <si>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</si>
  <si>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</si>
  <si>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</si>
  <si>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</si>
  <si>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</si>
  <si>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</si>
  <si>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</si>
  <si>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</si>
  <si>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</si>
  <si>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</si>
  <si>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</si>
  <si>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</si>
  <si>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</si>
  <si>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</si>
  <si>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</si>
  <si>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</si>
  <si>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</si>
  <si>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</si>
  <si>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</si>
  <si>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</si>
  <si>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</si>
  <si>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</si>
  <si>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</si>
  <si>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</si>
  <si>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</si>
  <si>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</si>
  <si>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</si>
  <si>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</si>
  <si>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</si>
  <si>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</si>
  <si>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</si>
  <si>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</si>
  <si>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</si>
  <si>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</si>
  <si>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</si>
  <si>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</si>
  <si>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</si>
  <si>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</si>
  <si>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</si>
  <si>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</si>
  <si>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</si>
  <si>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</si>
  <si>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</si>
  <si>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</si>
  <si>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</si>
  <si>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</si>
  <si>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</si>
  <si>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</si>
  <si>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</si>
  <si>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</si>
  <si>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</si>
  <si>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</si>
  <si>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</si>
  <si>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</si>
  <si>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</si>
  <si>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</si>
  <si>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</si>
  <si>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</si>
  <si>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</si>
  <si>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</si>
  <si>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</si>
  <si>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</si>
  <si>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</si>
  <si>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</si>
  <si>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</si>
  <si>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</si>
  <si>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</si>
  <si>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</si>
  <si>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</si>
  <si>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</si>
  <si>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</si>
  <si>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</si>
  <si>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</si>
  <si>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</si>
  <si>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</si>
  <si>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</si>
  <si>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</si>
  <si>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</si>
  <si>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</si>
  <si>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</si>
  <si>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</si>
  <si>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</si>
  <si>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</si>
  <si>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</si>
  <si>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</si>
  <si>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</si>
  <si>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</si>
  <si>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</si>
  <si>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</si>
  <si>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</si>
  <si>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</si>
  <si>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</si>
  <si>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</si>
  <si>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</si>
  <si>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</si>
  <si>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</si>
  <si>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</si>
  <si>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</si>
  <si>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</si>
  <si>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</si>
  <si>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</si>
  <si>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</si>
  <si>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</si>
  <si>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</si>
  <si>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</si>
  <si>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</si>
  <si>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</si>
  <si>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</si>
  <si>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</si>
  <si>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</si>
  <si>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</si>
  <si>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</si>
  <si>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</si>
  <si>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</si>
  <si>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</si>
  <si>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</si>
  <si>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</si>
  <si>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</si>
  <si>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</si>
  <si>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</si>
  <si>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</si>
  <si>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</si>
  <si>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</si>
  <si>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</si>
  <si>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</si>
  <si>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</si>
  <si>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</si>
  <si>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</si>
  <si>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</si>
  <si>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</si>
  <si>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</si>
  <si>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</si>
  <si>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</si>
  <si>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</si>
  <si>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</si>
  <si>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</si>
  <si>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</si>
  <si>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</si>
  <si>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</si>
  <si>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</si>
  <si>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</si>
  <si>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</si>
  <si>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</si>
  <si>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</si>
  <si>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</si>
  <si>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</si>
  <si>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</si>
  <si>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</si>
  <si>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</si>
  <si>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</si>
  <si>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</si>
  <si>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</si>
  <si>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</si>
  <si>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</si>
  <si>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</si>
  <si>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</si>
  <si>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</si>
  <si>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</si>
  <si>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</si>
  <si>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</si>
  <si>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</si>
  <si>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</si>
  <si>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</si>
  <si>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</si>
  <si>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</si>
  <si>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</si>
  <si>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</si>
  <si>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</si>
  <si>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</si>
  <si>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</si>
  <si>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</si>
  <si>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</si>
  <si>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</si>
  <si>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</si>
  <si>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</si>
  <si>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</si>
  <si>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</si>
  <si>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</si>
  <si>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</si>
  <si>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</si>
  <si>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</si>
  <si>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</si>
  <si>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</si>
  <si>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</si>
  <si>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</si>
  <si>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</si>
  <si>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</si>
  <si>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</si>
  <si>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</si>
  <si>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</si>
  <si>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</si>
  <si>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</si>
  <si>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</si>
  <si>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</si>
  <si>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</si>
  <si>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</si>
  <si>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</si>
  <si>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</si>
  <si>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</si>
  <si>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</si>
  <si>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</si>
  <si>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</si>
  <si>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</si>
  <si>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</si>
  <si>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</si>
  <si>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</si>
  <si>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</si>
  <si>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</si>
  <si>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</si>
  <si>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</si>
  <si>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</si>
  <si>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</si>
  <si>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</si>
  <si>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</si>
  <si>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</si>
  <si>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</si>
  <si>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</si>
  <si>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</si>
  <si>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</si>
  <si>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</si>
  <si>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</si>
  <si>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</si>
  <si>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</si>
  <si>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</si>
  <si>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</si>
  <si>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</si>
  <si>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</si>
  <si>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</si>
  <si>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</si>
  <si>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</si>
  <si>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</si>
  <si>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</si>
  <si>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</si>
  <si>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</si>
  <si>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</si>
  <si>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</si>
  <si>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</si>
  <si>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</si>
  <si>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</si>
  <si>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</si>
  <si>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</si>
  <si>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</si>
  <si>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</si>
  <si>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</si>
  <si>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</si>
  <si>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</si>
  <si>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</si>
  <si>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</si>
  <si>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</si>
  <si>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</si>
  <si>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</si>
  <si>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</si>
  <si>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</si>
  <si>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</si>
  <si>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</si>
  <si>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</si>
  <si>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</si>
  <si>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</si>
  <si>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</si>
  <si>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</si>
  <si>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</si>
  <si>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</si>
  <si>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</si>
  <si>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</si>
  <si>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</si>
  <si>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</si>
  <si>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</si>
  <si>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</si>
  <si>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</si>
  <si>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</si>
  <si>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</si>
  <si>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</si>
  <si>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</si>
  <si>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</si>
  <si>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</si>
  <si>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</si>
  <si>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</si>
  <si>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</si>
  <si>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</si>
  <si>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</si>
  <si>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</si>
  <si>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</si>
  <si>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</si>
  <si>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</si>
  <si>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</si>
  <si>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</si>
  <si>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</si>
  <si>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</si>
  <si>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</si>
  <si>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</si>
  <si>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</si>
  <si>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</si>
  <si>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</si>
  <si>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</si>
  <si>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</si>
  <si>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</si>
  <si>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</si>
  <si>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</si>
  <si>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</si>
  <si>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</si>
  <si>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</si>
  <si>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</si>
  <si>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</si>
  <si>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</si>
  <si>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</si>
  <si>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</si>
  <si>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</si>
  <si>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</si>
  <si>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</si>
  <si>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</si>
  <si>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</si>
  <si>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</si>
  <si>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</si>
  <si>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</si>
  <si>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</si>
  <si>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</si>
  <si>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</si>
  <si>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</si>
  <si>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</si>
  <si>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</si>
  <si>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</si>
  <si>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</si>
  <si>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</si>
  <si>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</si>
  <si>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</si>
  <si>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</si>
  <si>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</si>
  <si>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</si>
  <si>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</si>
  <si>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</si>
  <si>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</si>
  <si>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</si>
  <si>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</si>
  <si>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</si>
  <si>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</si>
  <si>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</si>
  <si>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</si>
  <si>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</si>
  <si>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</si>
  <si>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</si>
  <si>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</si>
  <si>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</si>
  <si>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</si>
  <si>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</si>
  <si>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</si>
  <si>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</si>
  <si>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</si>
  <si>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</si>
  <si>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</si>
  <si>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</si>
  <si>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</si>
  <si>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</si>
  <si>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</si>
  <si>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</si>
  <si>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</si>
  <si>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</si>
  <si>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</si>
  <si>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</si>
  <si>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</si>
  <si>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</si>
  <si>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</si>
  <si>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</si>
  <si>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</si>
  <si>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</si>
  <si>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</si>
  <si>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</si>
  <si>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</si>
  <si>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</si>
  <si>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</si>
  <si>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</si>
  <si>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</si>
  <si>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</si>
  <si>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</si>
  <si>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</si>
  <si>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</si>
  <si>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</si>
  <si>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</si>
  <si>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</si>
  <si>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</si>
  <si>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</si>
  <si>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</si>
  <si>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</si>
  <si>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</si>
  <si>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</si>
  <si>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</si>
  <si>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</si>
  <si>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</si>
  <si>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</si>
  <si>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</si>
  <si>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</si>
  <si>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</si>
  <si>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</si>
  <si>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</si>
  <si>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</si>
  <si>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</si>
  <si>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</si>
  <si>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</si>
  <si>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</si>
  <si>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</si>
  <si>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</si>
  <si>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</si>
  <si>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</si>
  <si>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</si>
  <si>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</si>
  <si>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</si>
  <si>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</si>
  <si>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</si>
  <si>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</si>
  <si>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</si>
  <si>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</si>
  <si>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</si>
  <si>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</si>
  <si>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</si>
  <si>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</si>
  <si>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</si>
  <si>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</si>
  <si>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</si>
  <si>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</si>
  <si>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</si>
  <si>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</si>
  <si>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</si>
  <si>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</si>
  <si>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</si>
  <si>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</si>
  <si>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</si>
  <si>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</si>
  <si>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</si>
  <si>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</si>
  <si>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</si>
  <si>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</si>
  <si>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</si>
  <si>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</si>
  <si>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</si>
  <si>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</si>
  <si>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</si>
  <si>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</si>
  <si>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</si>
  <si>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</si>
  <si>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</si>
  <si>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</si>
  <si>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</si>
  <si>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</si>
  <si>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</si>
  <si>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</si>
  <si>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</si>
  <si>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</si>
  <si>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</si>
  <si>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</si>
  <si>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</si>
  <si>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</si>
  <si>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</si>
  <si>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</si>
  <si>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</si>
  <si>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</si>
  <si>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</si>
  <si>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</si>
  <si>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</si>
  <si>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</si>
  <si>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</si>
  <si>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</si>
  <si>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</si>
  <si>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</si>
  <si>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</si>
  <si>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</si>
  <si>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</si>
  <si>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</si>
  <si>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</si>
  <si>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</si>
  <si>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</si>
  <si>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</si>
  <si>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</si>
  <si>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</si>
  <si>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</si>
  <si>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</si>
  <si>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</si>
  <si>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</si>
  <si>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</si>
  <si>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</si>
  <si>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</si>
  <si>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</si>
  <si>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</si>
  <si>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</si>
  <si>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</si>
  <si>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</si>
  <si>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</si>
  <si>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</si>
  <si>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</si>
  <si>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</si>
  <si>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</si>
  <si>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</si>
  <si>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</si>
  <si>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</si>
  <si>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</si>
  <si>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</si>
  <si>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</si>
  <si>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</si>
  <si>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</si>
  <si>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</si>
  <si>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</si>
  <si>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</si>
  <si>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</si>
  <si>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</si>
  <si>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</si>
  <si>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</si>
  <si>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</si>
  <si>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</si>
  <si>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</si>
  <si>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</si>
  <si>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</si>
  <si>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</si>
  <si>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</si>
  <si>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</si>
  <si>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</si>
  <si>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</si>
  <si>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</si>
  <si>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</si>
  <si>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</si>
  <si>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</si>
  <si>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</si>
  <si>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</si>
  <si>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</si>
  <si>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</si>
  <si>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</si>
  <si>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</si>
  <si>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</si>
  <si>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</si>
  <si>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</si>
  <si>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</si>
  <si>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</si>
  <si>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</si>
  <si>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</si>
  <si>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</si>
  <si>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</si>
  <si>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</si>
  <si>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</si>
  <si>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</si>
  <si>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</si>
  <si>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</si>
  <si>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</si>
  <si>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</si>
  <si>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</si>
  <si>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</si>
  <si>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</si>
  <si>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</si>
  <si>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</si>
  <si>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</si>
  <si>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</si>
  <si>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</si>
  <si>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</si>
  <si>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</si>
  <si>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</si>
  <si>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</si>
  <si>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</si>
  <si>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</si>
  <si>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</si>
  <si>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</si>
  <si>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</si>
  <si>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</si>
  <si>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</si>
  <si>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</si>
  <si>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</si>
  <si>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</si>
  <si>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</si>
  <si>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</si>
  <si>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</si>
  <si>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</si>
  <si>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</si>
  <si>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</si>
  <si>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</si>
  <si>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</si>
  <si>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</si>
  <si>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</si>
  <si>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</si>
  <si>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</si>
  <si>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</si>
  <si>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</si>
  <si>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</si>
  <si>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</si>
  <si>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</si>
  <si>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</si>
  <si>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</si>
  <si>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</si>
  <si>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</si>
  <si>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</si>
  <si>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</si>
  <si>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</si>
  <si>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</si>
  <si>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</si>
  <si>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</si>
  <si>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</si>
  <si>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</si>
  <si>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</si>
  <si>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</si>
  <si>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</si>
  <si>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</si>
  <si>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</si>
  <si>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</si>
  <si>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</si>
  <si>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</si>
  <si>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</si>
  <si>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</si>
  <si>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</si>
  <si>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</si>
  <si>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</si>
  <si>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</si>
  <si>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</si>
  <si>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</si>
  <si>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</si>
  <si>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</si>
  <si>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</si>
  <si>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</si>
  <si>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</si>
  <si>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</si>
  <si>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</si>
  <si>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</si>
  <si>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</si>
  <si>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</si>
  <si>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</si>
  <si>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</si>
  <si>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</si>
  <si>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</si>
  <si>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</si>
  <si>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</si>
  <si>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</si>
  <si>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</si>
  <si>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</si>
  <si>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</si>
  <si>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</si>
  <si>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</si>
  <si>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</si>
  <si>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</si>
  <si>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</si>
  <si>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</si>
  <si>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</si>
  <si>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</si>
  <si>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</si>
  <si>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</si>
  <si>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</si>
  <si>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</si>
  <si>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</si>
  <si>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</si>
  <si>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</si>
  <si>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</si>
  <si>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</si>
  <si>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</si>
  <si>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</si>
  <si>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</si>
  <si>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</si>
  <si>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</si>
  <si>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</si>
  <si>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</si>
  <si>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</si>
  <si>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</si>
  <si>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</si>
  <si>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</si>
  <si>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</si>
  <si>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</si>
  <si>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</si>
  <si>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</si>
  <si>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</si>
  <si>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</si>
  <si>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</si>
  <si>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</si>
  <si>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</si>
  <si>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</si>
  <si>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</si>
  <si>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</si>
  <si>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</si>
  <si>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</si>
  <si>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</si>
  <si>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</si>
  <si>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</si>
  <si>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</si>
  <si>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</si>
  <si>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</si>
  <si>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</si>
  <si>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</si>
  <si>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</si>
  <si>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</si>
  <si>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</si>
  <si>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</si>
  <si>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</si>
  <si>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</si>
  <si>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</si>
  <si>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</si>
  <si>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</si>
  <si>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</si>
  <si>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</si>
  <si>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</si>
  <si>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</si>
  <si>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</si>
  <si>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</si>
  <si>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</si>
  <si>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</si>
  <si>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</si>
  <si>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</si>
  <si>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</si>
  <si>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</si>
  <si>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</si>
  <si>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</si>
  <si>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</si>
  <si>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</si>
  <si>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</si>
  <si>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</si>
  <si>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</si>
  <si>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</si>
  <si>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</si>
  <si>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</si>
  <si>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</si>
  <si>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</si>
  <si>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</si>
  <si>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</si>
  <si>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</si>
  <si>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</si>
  <si>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</si>
  <si>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</si>
  <si>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</si>
  <si>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</si>
  <si>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</si>
  <si>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</si>
  <si>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</si>
  <si>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</si>
  <si>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</si>
  <si>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</si>
  <si>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</si>
  <si>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</si>
  <si>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</si>
  <si>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</si>
  <si>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</si>
  <si>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</si>
  <si>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</si>
  <si>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</si>
  <si>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</si>
  <si>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</si>
  <si>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</si>
  <si>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</si>
  <si>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</si>
  <si>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</si>
  <si>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</si>
  <si>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</si>
  <si>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</si>
  <si>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</si>
  <si>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</si>
  <si>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</si>
  <si>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</si>
  <si>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</si>
  <si>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</si>
  <si>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</si>
  <si>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</si>
  <si>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</si>
  <si>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</si>
  <si>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</si>
  <si>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</si>
  <si>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</si>
  <si>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</si>
  <si>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</si>
  <si>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</si>
  <si>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</si>
  <si>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</si>
  <si>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</si>
  <si>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</si>
  <si>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</si>
  <si>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</si>
  <si>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</si>
  <si>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</si>
  <si>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</si>
  <si>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</si>
  <si>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</si>
  <si>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</si>
  <si>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</si>
  <si>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</si>
  <si>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</si>
  <si>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</si>
  <si>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</si>
  <si>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</si>
  <si>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</si>
  <si>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</si>
  <si>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</si>
  <si>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</si>
  <si>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</si>
  <si>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</si>
  <si>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</si>
  <si>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</si>
  <si>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</si>
  <si>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</si>
  <si>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</si>
  <si>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</si>
  <si>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</si>
  <si>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</si>
  <si>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</si>
  <si>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</si>
  <si>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</si>
  <si>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</si>
  <si>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</si>
  <si>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</si>
  <si>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</si>
  <si>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</si>
  <si>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</si>
  <si>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</si>
  <si>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</si>
  <si>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</si>
  <si>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</si>
  <si>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</si>
  <si>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</si>
  <si>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</si>
  <si>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</si>
  <si>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</si>
  <si>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</si>
  <si>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</si>
  <si>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</si>
  <si>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</si>
  <si>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</si>
  <si>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</si>
  <si>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State</t>
  </si>
  <si>
    <t>No. of Campaigns</t>
  </si>
  <si>
    <t>(All)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</si>
  <si>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</si>
  <si>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</si>
  <si>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</si>
  <si>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</si>
  <si>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</si>
  <si>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</si>
  <si>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</si>
  <si>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</si>
  <si>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</si>
  <si>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</si>
  <si>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</si>
  <si>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</si>
  <si>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</si>
  <si>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</si>
  <si>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</si>
  <si>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</si>
  <si>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</si>
  <si>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</si>
  <si>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</si>
  <si>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</si>
  <si>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</si>
  <si>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</si>
  <si>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</si>
  <si>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</si>
  <si>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</si>
  <si>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</si>
  <si>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</si>
  <si>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</si>
  <si>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</si>
  <si>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</si>
  <si>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</si>
  <si>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</si>
  <si>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</si>
  <si>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</si>
  <si>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</si>
  <si>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</si>
  <si>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</si>
  <si>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</si>
  <si>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</si>
  <si>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</si>
  <si>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</si>
  <si>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</si>
  <si>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</si>
  <si>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</si>
  <si>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</si>
  <si>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</si>
  <si>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</si>
  <si>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</si>
  <si>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</si>
  <si>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</si>
  <si>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</si>
  <si>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</si>
  <si>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</si>
  <si>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</si>
  <si>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</si>
  <si>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</si>
  <si>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</si>
  <si>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</si>
  <si>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</si>
  <si>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</si>
  <si>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</si>
  <si>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</si>
  <si>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</si>
  <si>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Date Created - Year</t>
  </si>
  <si>
    <t>Date Created</t>
  </si>
  <si>
    <t>Date Created (Year)</t>
  </si>
  <si>
    <t>Sub-category</t>
  </si>
  <si>
    <t>No. of State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</si>
  <si>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</si>
  <si>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</si>
  <si>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</si>
  <si>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</si>
  <si>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</si>
  <si>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</si>
  <si>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</si>
  <si>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</si>
  <si>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</si>
  <si>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</si>
  <si>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</si>
  <si>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</si>
  <si>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</si>
  <si>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</si>
  <si>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</si>
  <si>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</si>
  <si>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</si>
  <si>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</si>
  <si>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</si>
  <si>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 (incl. Live)</t>
  </si>
  <si>
    <r>
      <t>Assumption:</t>
    </r>
    <r>
      <rPr>
        <i/>
        <sz val="11"/>
        <color rgb="FFFF0000"/>
        <rFont val="Calibri"/>
        <family val="2"/>
        <scheme val="minor"/>
      </rPr>
      <t xml:space="preserve"> State = "Live" is considered as "Successful"</t>
    </r>
  </si>
  <si>
    <t>% per Category</t>
  </si>
  <si>
    <t>% per Country</t>
  </si>
  <si>
    <t>Outliers Analysis</t>
  </si>
  <si>
    <t>First Quartile</t>
  </si>
  <si>
    <t>Median</t>
  </si>
  <si>
    <t>Third Quartile</t>
  </si>
  <si>
    <t>Interquartile Range (IQR)</t>
  </si>
  <si>
    <t>Lower Oulier Range</t>
  </si>
  <si>
    <t>Upper Outlier Range</t>
  </si>
  <si>
    <t>Outlier</t>
  </si>
  <si>
    <t>Qtr2</t>
  </si>
  <si>
    <t>Qtr3</t>
  </si>
  <si>
    <t>Qtr4</t>
  </si>
  <si>
    <t>Qtr1</t>
  </si>
  <si>
    <t>State_Category</t>
  </si>
  <si>
    <t>No</t>
  </si>
  <si>
    <r>
      <rPr>
        <b/>
        <sz val="11"/>
        <color rgb="FFFF0000"/>
        <rFont val="Calibri"/>
        <family val="2"/>
        <scheme val="minor"/>
      </rPr>
      <t>Exclusion:</t>
    </r>
    <r>
      <rPr>
        <sz val="11"/>
        <color rgb="FFFF0000"/>
        <rFont val="Calibri"/>
        <family val="2"/>
        <scheme val="minor"/>
      </rPr>
      <t xml:space="preserve"> Where Outlier = "Yes"</t>
    </r>
  </si>
  <si>
    <t>State Category</t>
  </si>
  <si>
    <t>STATISTICAL ANALYSIS ON NO. OF BACKERS</t>
  </si>
  <si>
    <t>Mean</t>
  </si>
  <si>
    <t>Minimum</t>
  </si>
  <si>
    <t>Maximum</t>
  </si>
  <si>
    <t>Variance</t>
  </si>
  <si>
    <t>Standard Deviation</t>
  </si>
  <si>
    <t>Classification:</t>
  </si>
  <si>
    <t>unsuccessful</t>
  </si>
  <si>
    <t>sucessful</t>
  </si>
  <si>
    <t>All</t>
  </si>
  <si>
    <t>2009</t>
  </si>
  <si>
    <t>2017</t>
  </si>
  <si>
    <t>Note: Power Pivot function used to calculate Median in pivot table. Below is a snapshot just in case the instructor do not have the add-ins</t>
  </si>
  <si>
    <t>Duration_Weeks</t>
  </si>
  <si>
    <t>Campaign Duration (Wk)</t>
  </si>
  <si>
    <t>unccessful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</si>
</sst>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dd/mm/yyyy"/>
    <numFmt numFmtId="166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0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2" borderId="3" xfId="0" applyFill="1" applyBorder="1"/>
    <xf numFmtId="0" fontId="0" fillId="0" borderId="5" xfId="0" pivotButton="1" applyBorder="1"/>
    <xf numFmtId="0" fontId="0" fillId="0" borderId="4" xfId="0" applyBorder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/>
    <xf numFmtId="10" fontId="0" fillId="0" borderId="1" xfId="0" applyNumberFormat="1" applyBorder="1"/>
    <xf numFmtId="0" fontId="2" fillId="0" borderId="0" xfId="0" applyFont="1"/>
    <xf numFmtId="166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6" fillId="0" borderId="0" xfId="0" applyFont="1"/>
    <xf numFmtId="10" fontId="0" fillId="0" borderId="0" xfId="1" applyNumberFormat="1" applyFont="1"/>
    <xf numFmtId="10" fontId="0" fillId="0" borderId="1" xfId="1" applyNumberFormat="1" applyFont="1" applyBorder="1"/>
    <xf numFmtId="0" fontId="0" fillId="0" borderId="0" xfId="0" applyNumberFormat="1"/>
    <xf numFmtId="165" fontId="0" fillId="0" borderId="0" xfId="0" applyNumberFormat="1" applyAlignment="1">
      <alignment horizontal="left" indent="2"/>
    </xf>
    <xf numFmtId="0" fontId="5" fillId="0" borderId="0" xfId="0" applyFont="1"/>
    <xf numFmtId="10" fontId="0" fillId="0" borderId="4" xfId="0" applyNumberFormat="1" applyBorder="1"/>
    <xf numFmtId="1" fontId="0" fillId="0" borderId="0" xfId="0" applyNumberFormat="1"/>
    <xf numFmtId="0" fontId="0" fillId="0" borderId="0" xfId="0" applyFont="1"/>
    <xf numFmtId="0" fontId="1" fillId="0" borderId="1" xfId="0" applyFont="1" applyBorder="1"/>
    <xf numFmtId="0" fontId="0" fillId="0" borderId="1" xfId="0" applyFont="1" applyBorder="1"/>
    <xf numFmtId="3" fontId="0" fillId="0" borderId="0" xfId="0" applyNumberFormat="1"/>
    <xf numFmtId="3" fontId="0" fillId="0" borderId="1" xfId="0" applyNumberFormat="1" applyBorder="1"/>
    <xf numFmtId="0" fontId="0" fillId="0" borderId="0" xfId="0" pivotButton="1" applyAlignment="1">
      <alignment wrapText="1"/>
    </xf>
    <xf numFmtId="0" fontId="1" fillId="0" borderId="1" xfId="0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119"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wrapText="1"/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bottom style="thick">
          <color indexed="64"/>
        </bottom>
      </border>
    </dxf>
    <dxf>
      <border>
        <top style="double">
          <color indexed="64"/>
        </top>
      </border>
    </dxf>
    <dxf>
      <border>
        <top style="double">
          <color indexed="64"/>
        </top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Count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Campaigns by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0-46BB-A28C-C5D56F39919E}"/>
            </c:ext>
          </c:extLst>
        </c:ser>
        <c:ser>
          <c:idx val="1"/>
          <c:order val="1"/>
          <c:tx>
            <c:strRef>
              <c:f>'Pivot Count per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Category'!$C$6:$C$15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A0-46BB-A28C-C5D56F39919E}"/>
            </c:ext>
          </c:extLst>
        </c:ser>
        <c:ser>
          <c:idx val="2"/>
          <c:order val="2"/>
          <c:tx>
            <c:strRef>
              <c:f>'Pivot Count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A0-46BB-A28C-C5D56F39919E}"/>
            </c:ext>
          </c:extLst>
        </c:ser>
        <c:ser>
          <c:idx val="3"/>
          <c:order val="3"/>
          <c:tx>
            <c:strRef>
              <c:f>'Pivot Count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Count per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Count per Category'!$E$6:$E$15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A0-46BB-A28C-C5D56F39919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Count per Sub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Campaigns by Sub-category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 per 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Category'!$B$7:$B$48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8-40D0-B117-DC295EA2272A}"/>
            </c:ext>
          </c:extLst>
        </c:ser>
        <c:ser>
          <c:idx val="1"/>
          <c:order val="1"/>
          <c:tx>
            <c:strRef>
              <c:f>'Pivot Count per 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Category'!$C$7:$C$48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0D0-B117-DC295EA2272A}"/>
            </c:ext>
          </c:extLst>
        </c:ser>
        <c:ser>
          <c:idx val="2"/>
          <c:order val="2"/>
          <c:tx>
            <c:strRef>
              <c:f>'Pivot Count per 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Category'!$D$7:$D$48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8-40D0-B117-DC295EA2272A}"/>
            </c:ext>
          </c:extLst>
        </c:ser>
        <c:ser>
          <c:idx val="3"/>
          <c:order val="3"/>
          <c:tx>
            <c:strRef>
              <c:f>'Pivot Count per 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Count per Sub Category'!$A$7:$A$48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Count per Sub Category'!$E$7:$E$48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E8-40D0-B117-DC295EA2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[Excel_Homework_Kickstarter.xlsx]Pivot Date Created vs State!PivotTable1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History of Campaign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 vs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State'!$B$7:$B$141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A-4FA9-867B-01727E132197}"/>
            </c:ext>
          </c:extLst>
        </c:ser>
        <c:ser>
          <c:idx val="1"/>
          <c:order val="1"/>
          <c:tx>
            <c:strRef>
              <c:f>'Pivot Date Created vs State'!$C$5:$C$6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State'!$C$7:$C$141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2A-4FA9-867B-01727E132197}"/>
            </c:ext>
          </c:extLst>
        </c:ser>
        <c:ser>
          <c:idx val="2"/>
          <c:order val="2"/>
          <c:tx>
            <c:strRef>
              <c:f>'Pivot Date Created vs State'!$D$5:$D$6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State'!$D$7:$D$141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2A-4FA9-867B-01727E132197}"/>
            </c:ext>
          </c:extLst>
        </c:ser>
        <c:ser>
          <c:idx val="3"/>
          <c:order val="3"/>
          <c:tx>
            <c:strRef>
              <c:f>'Pivot Date Created vs State'!$E$5:$E$6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'Pivot Date Created vs State'!$A$7:$A$141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'Pivot Date Created vs State'!$E$7:$E$141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F-4ABB-9788-7E387642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3920"/>
        <c:axId val="610710248"/>
      </c:line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</a:t>
                </a:r>
                <a:r>
                  <a:rPr lang="en-AU" baseline="0"/>
                  <a:t> created date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STATE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Goal's</a:t>
            </a:r>
            <a:r>
              <a:rPr lang="en-AU" baseline="0"/>
              <a:t> Amount vs State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Amount'!$F$2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Amount'!$F$3:$F$14</c:f>
              <c:numCache>
                <c:formatCode>0.0%</c:formatCode>
                <c:ptCount val="12"/>
                <c:pt idx="0">
                  <c:v>0.69099999999999995</c:v>
                </c:pt>
                <c:pt idx="1">
                  <c:v>0.65100000000000002</c:v>
                </c:pt>
                <c:pt idx="2">
                  <c:v>0.51800000000000002</c:v>
                </c:pt>
                <c:pt idx="3">
                  <c:v>0.46</c:v>
                </c:pt>
                <c:pt idx="4">
                  <c:v>0.46800000000000003</c:v>
                </c:pt>
                <c:pt idx="5">
                  <c:v>0.377</c:v>
                </c:pt>
                <c:pt idx="6">
                  <c:v>0.38300000000000001</c:v>
                </c:pt>
                <c:pt idx="7">
                  <c:v>0.375</c:v>
                </c:pt>
                <c:pt idx="8">
                  <c:v>0.45300000000000001</c:v>
                </c:pt>
                <c:pt idx="9">
                  <c:v>0.46300000000000002</c:v>
                </c:pt>
                <c:pt idx="10">
                  <c:v>0.28599999999999998</c:v>
                </c:pt>
                <c:pt idx="11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5-43AC-8497-6B7F72E94CBC}"/>
            </c:ext>
          </c:extLst>
        </c:ser>
        <c:ser>
          <c:idx val="1"/>
          <c:order val="1"/>
          <c:tx>
            <c:strRef>
              <c:f>'Bonus Goal Amount'!$G$2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Amount'!$G$3:$G$14</c:f>
              <c:numCache>
                <c:formatCode>0.0%</c:formatCode>
                <c:ptCount val="12"/>
                <c:pt idx="0">
                  <c:v>0.26700000000000002</c:v>
                </c:pt>
                <c:pt idx="1">
                  <c:v>0.30599999999999999</c:v>
                </c:pt>
                <c:pt idx="2">
                  <c:v>0.40799999999999997</c:v>
                </c:pt>
                <c:pt idx="3">
                  <c:v>0.42199999999999999</c:v>
                </c:pt>
                <c:pt idx="4">
                  <c:v>0.44800000000000001</c:v>
                </c:pt>
                <c:pt idx="5">
                  <c:v>0.52200000000000002</c:v>
                </c:pt>
                <c:pt idx="6">
                  <c:v>0.48099999999999998</c:v>
                </c:pt>
                <c:pt idx="7">
                  <c:v>0.46300000000000002</c:v>
                </c:pt>
                <c:pt idx="8">
                  <c:v>0.41499999999999998</c:v>
                </c:pt>
                <c:pt idx="9">
                  <c:v>0.39</c:v>
                </c:pt>
                <c:pt idx="10">
                  <c:v>0.52400000000000002</c:v>
                </c:pt>
                <c:pt idx="11">
                  <c:v>0.60099999999999998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5-43AC-8497-6B7F72E94CBC}"/>
            </c:ext>
          </c:extLst>
        </c:ser>
        <c:ser>
          <c:idx val="2"/>
          <c:order val="2"/>
          <c:tx>
            <c:strRef>
              <c:f>'Bonus Goal Amount'!$H$2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40000"/>
                    <a:lumOff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Goal Amount'!$A$3:$A$14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Amount'!$H$3:$H$14</c:f>
              <c:numCache>
                <c:formatCode>0.0%</c:formatCode>
                <c:ptCount val="12"/>
                <c:pt idx="0">
                  <c:v>4.2000000000000003E-2</c:v>
                </c:pt>
                <c:pt idx="1">
                  <c:v>4.3999999999999997E-2</c:v>
                </c:pt>
                <c:pt idx="2">
                  <c:v>7.3999999999999996E-2</c:v>
                </c:pt>
                <c:pt idx="3">
                  <c:v>0.11700000000000001</c:v>
                </c:pt>
                <c:pt idx="4">
                  <c:v>8.5000000000000006E-2</c:v>
                </c:pt>
                <c:pt idx="5">
                  <c:v>0.10100000000000001</c:v>
                </c:pt>
                <c:pt idx="6">
                  <c:v>0.13500000000000001</c:v>
                </c:pt>
                <c:pt idx="7">
                  <c:v>0.16300000000000001</c:v>
                </c:pt>
                <c:pt idx="8">
                  <c:v>0.13200000000000001</c:v>
                </c:pt>
                <c:pt idx="9">
                  <c:v>0.14599999999999999</c:v>
                </c:pt>
                <c:pt idx="10">
                  <c:v>0.19</c:v>
                </c:pt>
                <c:pt idx="11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5-43AC-8497-6B7F72E9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784672"/>
        <c:axId val="770783032"/>
      </c:lineChart>
      <c:catAx>
        <c:axId val="77078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Goal's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032"/>
        <c:crosses val="autoZero"/>
        <c:auto val="1"/>
        <c:lblAlgn val="ctr"/>
        <c:lblOffset val="100"/>
        <c:noMultiLvlLbl val="0"/>
      </c:catAx>
      <c:valAx>
        <c:axId val="77078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Percentage</a:t>
                </a:r>
                <a:r>
                  <a:rPr lang="en-AU" baseline="0"/>
                  <a:t> per State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[Excel_Homework_Kickstarter.xlsx]Pct per Country (Extra)!PivotTable1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State Percentage Per</a:t>
            </a:r>
            <a:r>
              <a:rPr lang="en-AU" baseline="0"/>
              <a:t> Country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'Pct per Country (Extra)'!$B$3:$B$4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(Extra)'!$B$5:$B$25</c:f>
              <c:numCache>
                <c:formatCode>0.00%</c:formatCode>
                <c:ptCount val="21"/>
                <c:pt idx="0">
                  <c:v>0.52371134020618559</c:v>
                </c:pt>
                <c:pt idx="1">
                  <c:v>0.58318739054290714</c:v>
                </c:pt>
                <c:pt idx="2">
                  <c:v>0.42253521126760563</c:v>
                </c:pt>
                <c:pt idx="3">
                  <c:v>0.21428571428571427</c:v>
                </c:pt>
                <c:pt idx="4">
                  <c:v>0.33333333333333331</c:v>
                </c:pt>
                <c:pt idx="5">
                  <c:v>0.15384615384615385</c:v>
                </c:pt>
                <c:pt idx="6">
                  <c:v>0.34615384615384615</c:v>
                </c:pt>
                <c:pt idx="7">
                  <c:v>9.5238095238095233E-2</c:v>
                </c:pt>
                <c:pt idx="8">
                  <c:v>0.3</c:v>
                </c:pt>
                <c:pt idx="9">
                  <c:v>0.47368421052631576</c:v>
                </c:pt>
                <c:pt idx="10">
                  <c:v>0.2857142857142857</c:v>
                </c:pt>
                <c:pt idx="11">
                  <c:v>0.5</c:v>
                </c:pt>
                <c:pt idx="12">
                  <c:v>0.25</c:v>
                </c:pt>
                <c:pt idx="13">
                  <c:v>0</c:v>
                </c:pt>
                <c:pt idx="14">
                  <c:v>0.2857142857142857</c:v>
                </c:pt>
                <c:pt idx="15">
                  <c:v>0.16666666666666666</c:v>
                </c:pt>
                <c:pt idx="16">
                  <c:v>0.4</c:v>
                </c:pt>
                <c:pt idx="17">
                  <c:v>0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E-4FF0-A896-ACBC29BEF7BE}"/>
            </c:ext>
          </c:extLst>
        </c:ser>
        <c:ser>
          <c:idx val="1"/>
          <c:order val="1"/>
          <c:tx>
            <c:strRef>
              <c:f>'Pct per Country (Extra)'!$C$3:$C$4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(Extra)'!$C$5:$C$25</c:f>
              <c:numCache>
                <c:formatCode>0.00%</c:formatCode>
                <c:ptCount val="21"/>
                <c:pt idx="0">
                  <c:v>1.134020618556701E-2</c:v>
                </c:pt>
                <c:pt idx="1">
                  <c:v>1.4010507880910683E-2</c:v>
                </c:pt>
                <c:pt idx="2">
                  <c:v>7.0422535211267607E-3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7.6923076923076927E-2</c:v>
                </c:pt>
                <c:pt idx="7">
                  <c:v>4.7619047619047616E-2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7.1428571428571425E-2</c:v>
                </c:pt>
                <c:pt idx="12">
                  <c:v>0</c:v>
                </c:pt>
                <c:pt idx="13">
                  <c:v>0.25</c:v>
                </c:pt>
                <c:pt idx="14">
                  <c:v>0</c:v>
                </c:pt>
                <c:pt idx="15">
                  <c:v>0</c:v>
                </c:pt>
                <c:pt idx="16">
                  <c:v>0.2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E-4FF0-A896-ACBC29BEF7BE}"/>
            </c:ext>
          </c:extLst>
        </c:ser>
        <c:ser>
          <c:idx val="2"/>
          <c:order val="2"/>
          <c:tx>
            <c:strRef>
              <c:f>'Pct per Country (Extra)'!$D$3:$D$4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(Extra)'!$D$5:$D$25</c:f>
              <c:numCache>
                <c:formatCode>0.00%</c:formatCode>
                <c:ptCount val="21"/>
                <c:pt idx="0">
                  <c:v>0.37697594501718212</c:v>
                </c:pt>
                <c:pt idx="1">
                  <c:v>0.35901926444833626</c:v>
                </c:pt>
                <c:pt idx="2">
                  <c:v>0.45070422535211269</c:v>
                </c:pt>
                <c:pt idx="3">
                  <c:v>0.58571428571428574</c:v>
                </c:pt>
                <c:pt idx="4">
                  <c:v>0.6</c:v>
                </c:pt>
                <c:pt idx="5">
                  <c:v>0.73076923076923073</c:v>
                </c:pt>
                <c:pt idx="6">
                  <c:v>0.38461538461538464</c:v>
                </c:pt>
                <c:pt idx="7">
                  <c:v>0.66666666666666663</c:v>
                </c:pt>
                <c:pt idx="8">
                  <c:v>0.45</c:v>
                </c:pt>
                <c:pt idx="9">
                  <c:v>0.47368421052631576</c:v>
                </c:pt>
                <c:pt idx="10">
                  <c:v>0.42857142857142855</c:v>
                </c:pt>
                <c:pt idx="11">
                  <c:v>0.2857142857142857</c:v>
                </c:pt>
                <c:pt idx="12">
                  <c:v>0.41666666666666669</c:v>
                </c:pt>
                <c:pt idx="13">
                  <c:v>0.66666666666666663</c:v>
                </c:pt>
                <c:pt idx="14">
                  <c:v>0.7142857142857143</c:v>
                </c:pt>
                <c:pt idx="15">
                  <c:v>0.33333333333333331</c:v>
                </c:pt>
                <c:pt idx="16">
                  <c:v>0.4</c:v>
                </c:pt>
                <c:pt idx="17">
                  <c:v>0.66666666666666663</c:v>
                </c:pt>
                <c:pt idx="18">
                  <c:v>0.5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E-4FF0-A896-ACBC29BEF7BE}"/>
            </c:ext>
          </c:extLst>
        </c:ser>
        <c:ser>
          <c:idx val="3"/>
          <c:order val="3"/>
          <c:tx>
            <c:strRef>
              <c:f>'Pct per Country (Extra)'!$E$3:$E$4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Country (Extra)'!$A$5:$A$25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SE</c:v>
                </c:pt>
                <c:pt idx="9">
                  <c:v>ES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'Pct per Country (Extra)'!$E$5:$E$25</c:f>
              <c:numCache>
                <c:formatCode>0.00%</c:formatCode>
                <c:ptCount val="21"/>
                <c:pt idx="0">
                  <c:v>8.7972508591065299E-2</c:v>
                </c:pt>
                <c:pt idx="1">
                  <c:v>4.3782837127845885E-2</c:v>
                </c:pt>
                <c:pt idx="2">
                  <c:v>0.11971830985915492</c:v>
                </c:pt>
                <c:pt idx="3">
                  <c:v>0.2</c:v>
                </c:pt>
                <c:pt idx="4">
                  <c:v>6.6666666666666666E-2</c:v>
                </c:pt>
                <c:pt idx="5">
                  <c:v>0.11538461538461539</c:v>
                </c:pt>
                <c:pt idx="6">
                  <c:v>0.19230769230769232</c:v>
                </c:pt>
                <c:pt idx="7">
                  <c:v>0.19047619047619047</c:v>
                </c:pt>
                <c:pt idx="8">
                  <c:v>0.25</c:v>
                </c:pt>
                <c:pt idx="9">
                  <c:v>5.2631578947368418E-2</c:v>
                </c:pt>
                <c:pt idx="10">
                  <c:v>0.2857142857142857</c:v>
                </c:pt>
                <c:pt idx="11">
                  <c:v>0.14285714285714285</c:v>
                </c:pt>
                <c:pt idx="12">
                  <c:v>0.33333333333333331</c:v>
                </c:pt>
                <c:pt idx="13">
                  <c:v>8.3333333333333329E-2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0.33333333333333331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E-4FF0-A896-ACBC29BEF7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[Excel_Homework_Kickstarter.xlsx]Pct per Category (Extra)!PivotTable1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</a:t>
            </a:r>
            <a:r>
              <a:rPr lang="en-AU"/>
              <a:t>Percentage</a:t>
            </a:r>
            <a:r>
              <a:rPr lang="en-AU" baseline="0"/>
              <a:t> Per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'Pct per Category (Extra)'!$B$4:$B$5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(Extra)'!$B$6:$B$14</c:f>
              <c:numCache>
                <c:formatCode>0.00%</c:formatCode>
                <c:ptCount val="9"/>
                <c:pt idx="0">
                  <c:v>0.76435935198821792</c:v>
                </c:pt>
                <c:pt idx="1">
                  <c:v>0.59767610748002908</c:v>
                </c:pt>
                <c:pt idx="2">
                  <c:v>0.5703125</c:v>
                </c:pt>
                <c:pt idx="3">
                  <c:v>0.4264705882352941</c:v>
                </c:pt>
                <c:pt idx="4">
                  <c:v>0.20454545454545456</c:v>
                </c:pt>
                <c:pt idx="5">
                  <c:v>0.26275992438563328</c:v>
                </c:pt>
                <c:pt idx="6">
                  <c:v>0.32327586206896552</c:v>
                </c:pt>
                <c:pt idx="7">
                  <c:v>0.14871794871794872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D-4E35-A458-9FB267058377}"/>
            </c:ext>
          </c:extLst>
        </c:ser>
        <c:ser>
          <c:idx val="1"/>
          <c:order val="1"/>
          <c:tx>
            <c:strRef>
              <c:f>'Pct per Category (Extra)'!$C$4:$C$5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(Extra)'!$C$6:$C$14</c:f>
              <c:numCache>
                <c:formatCode>0.00%</c:formatCode>
                <c:ptCount val="9"/>
                <c:pt idx="0">
                  <c:v>2.9455081001472753E-2</c:v>
                </c:pt>
                <c:pt idx="1">
                  <c:v>1.7429193899782137E-2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3.0769230769230771E-2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D-4E35-A458-9FB267058377}"/>
            </c:ext>
          </c:extLst>
        </c:ser>
        <c:ser>
          <c:idx val="2"/>
          <c:order val="2"/>
          <c:tx>
            <c:strRef>
              <c:f>'Pct per Category (Extra)'!$D$4:$D$5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(Extra)'!$D$6:$D$14</c:f>
              <c:numCache>
                <c:formatCode>0.00%</c:formatCode>
                <c:ptCount val="9"/>
                <c:pt idx="0">
                  <c:v>0.17673048600883653</c:v>
                </c:pt>
                <c:pt idx="1">
                  <c:v>0.35802469135802467</c:v>
                </c:pt>
                <c:pt idx="2">
                  <c:v>0.3515625</c:v>
                </c:pt>
                <c:pt idx="3">
                  <c:v>0.57352941176470584</c:v>
                </c:pt>
                <c:pt idx="4">
                  <c:v>0.79545454545454541</c:v>
                </c:pt>
                <c:pt idx="5">
                  <c:v>0.40264650283553877</c:v>
                </c:pt>
                <c:pt idx="6">
                  <c:v>0.54741379310344829</c:v>
                </c:pt>
                <c:pt idx="7">
                  <c:v>0.71794871794871795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D-4E35-A458-9FB267058377}"/>
            </c:ext>
          </c:extLst>
        </c:ser>
        <c:ser>
          <c:idx val="3"/>
          <c:order val="3"/>
          <c:tx>
            <c:strRef>
              <c:f>'Pct per Category (Extra)'!$E$4:$E$5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'Pct per Category (Extra)'!$A$6:$A$14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'Pct per Category (Extra)'!$E$6:$E$14</c:f>
              <c:numCache>
                <c:formatCode>0.00%</c:formatCode>
                <c:ptCount val="9"/>
                <c:pt idx="0">
                  <c:v>2.9455081001472753E-2</c:v>
                </c:pt>
                <c:pt idx="1">
                  <c:v>2.6870007262164125E-2</c:v>
                </c:pt>
                <c:pt idx="2">
                  <c:v>7.8125E-2</c:v>
                </c:pt>
                <c:pt idx="3">
                  <c:v>0</c:v>
                </c:pt>
                <c:pt idx="4">
                  <c:v>0</c:v>
                </c:pt>
                <c:pt idx="5">
                  <c:v>0.33459357277882795</c:v>
                </c:pt>
                <c:pt idx="6">
                  <c:v>0.12931034482758622</c:v>
                </c:pt>
                <c:pt idx="7">
                  <c:v>0.10256410256410256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8D-4E35-A458-9FB2670583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[Excel_Homework_Kickstarter.xlsx]Campaign Duration (Extra)!PivotTable1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CAMPAIGN</a:t>
            </a:r>
            <a:r>
              <a:rPr lang="en-AU" baseline="0"/>
              <a:t> DURATION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Duration (Extra)'!$B$4:$B$5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(Extra)'!$B$6:$B$20</c:f>
              <c:numCache>
                <c:formatCode>General</c:formatCode>
                <c:ptCount val="14"/>
                <c:pt idx="0">
                  <c:v>2</c:v>
                </c:pt>
                <c:pt idx="1">
                  <c:v>33</c:v>
                </c:pt>
                <c:pt idx="2">
                  <c:v>154</c:v>
                </c:pt>
                <c:pt idx="3">
                  <c:v>226</c:v>
                </c:pt>
                <c:pt idx="4">
                  <c:v>1108</c:v>
                </c:pt>
                <c:pt idx="5">
                  <c:v>265</c:v>
                </c:pt>
                <c:pt idx="6">
                  <c:v>171</c:v>
                </c:pt>
                <c:pt idx="7">
                  <c:v>49</c:v>
                </c:pt>
                <c:pt idx="8">
                  <c:v>38</c:v>
                </c:pt>
                <c:pt idx="9">
                  <c:v>120</c:v>
                </c:pt>
                <c:pt idx="10">
                  <c:v>5</c:v>
                </c:pt>
                <c:pt idx="11">
                  <c:v>6</c:v>
                </c:pt>
                <c:pt idx="12">
                  <c:v>2</c:v>
                </c:pt>
                <c:pt idx="1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F-4EFA-8921-2791CAD9FAAB}"/>
            </c:ext>
          </c:extLst>
        </c:ser>
        <c:ser>
          <c:idx val="1"/>
          <c:order val="1"/>
          <c:tx>
            <c:strRef>
              <c:f>'Campaign Duration (Extra)'!$C$4:$C$5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(Extra)'!$C$6:$C$20</c:f>
              <c:numCache>
                <c:formatCode>General</c:formatCode>
                <c:ptCount val="14"/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24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6F-4EFA-8921-2791CAD9FAAB}"/>
            </c:ext>
          </c:extLst>
        </c:ser>
        <c:ser>
          <c:idx val="2"/>
          <c:order val="2"/>
          <c:tx>
            <c:strRef>
              <c:f>'Campaign Duration (Extra)'!$D$4:$D$5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(Extra)'!$D$6:$D$20</c:f>
              <c:numCache>
                <c:formatCode>General</c:formatCode>
                <c:ptCount val="14"/>
                <c:pt idx="0">
                  <c:v>1</c:v>
                </c:pt>
                <c:pt idx="1">
                  <c:v>20</c:v>
                </c:pt>
                <c:pt idx="2">
                  <c:v>58</c:v>
                </c:pt>
                <c:pt idx="3">
                  <c:v>88</c:v>
                </c:pt>
                <c:pt idx="4">
                  <c:v>850</c:v>
                </c:pt>
                <c:pt idx="5">
                  <c:v>102</c:v>
                </c:pt>
                <c:pt idx="6">
                  <c:v>136</c:v>
                </c:pt>
                <c:pt idx="7">
                  <c:v>33</c:v>
                </c:pt>
                <c:pt idx="8">
                  <c:v>37</c:v>
                </c:pt>
                <c:pt idx="9">
                  <c:v>203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6F-4EFA-8921-2791CAD9FAAB}"/>
            </c:ext>
          </c:extLst>
        </c:ser>
        <c:ser>
          <c:idx val="3"/>
          <c:order val="3"/>
          <c:tx>
            <c:strRef>
              <c:f>'Campaign Duration (Extra)'!$E$4:$E$5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'Campaign Duration (Extra)'!$A$6:$A$20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strCache>
            </c:strRef>
          </c:cat>
          <c:val>
            <c:numRef>
              <c:f>'Campaign Duration (Extra)'!$E$6:$E$20</c:f>
              <c:numCache>
                <c:formatCode>General</c:formatCode>
                <c:ptCount val="14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14</c:v>
                </c:pt>
                <c:pt idx="4">
                  <c:v>193</c:v>
                </c:pt>
                <c:pt idx="5">
                  <c:v>22</c:v>
                </c:pt>
                <c:pt idx="6">
                  <c:v>43</c:v>
                </c:pt>
                <c:pt idx="7">
                  <c:v>10</c:v>
                </c:pt>
                <c:pt idx="8">
                  <c:v>12</c:v>
                </c:pt>
                <c:pt idx="9">
                  <c:v>42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6F-4EFA-8921-2791CAD9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93920"/>
        <c:axId val="610710248"/>
      </c:line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</a:t>
                </a:r>
                <a:r>
                  <a:rPr lang="en-AU" baseline="0"/>
                  <a:t> Duration (Weeks)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[Excel_Homework_Kickstarter.xlsx]Backers Stat Chart!PivotTable1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No.</a:t>
            </a:r>
            <a:r>
              <a:rPr lang="en-AU" baseline="0"/>
              <a:t> of Backers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'Backers Stat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Stat Chart'!$A$6:$A$508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'Backers Stat Chart'!$B$6:$B$508</c:f>
              <c:numCache>
                <c:formatCode>General</c:formatCode>
                <c:ptCount val="502"/>
                <c:pt idx="0">
                  <c:v>6</c:v>
                </c:pt>
                <c:pt idx="1">
                  <c:v>9</c:v>
                </c:pt>
                <c:pt idx="2">
                  <c:v>1</c:v>
                </c:pt>
                <c:pt idx="3">
                  <c:v>11</c:v>
                </c:pt>
                <c:pt idx="4">
                  <c:v>10</c:v>
                </c:pt>
                <c:pt idx="5">
                  <c:v>3</c:v>
                </c:pt>
                <c:pt idx="6">
                  <c:v>6</c:v>
                </c:pt>
                <c:pt idx="7">
                  <c:v>14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23</c:v>
                </c:pt>
                <c:pt idx="14">
                  <c:v>32</c:v>
                </c:pt>
                <c:pt idx="15">
                  <c:v>28</c:v>
                </c:pt>
                <c:pt idx="16">
                  <c:v>14</c:v>
                </c:pt>
                <c:pt idx="17">
                  <c:v>34</c:v>
                </c:pt>
                <c:pt idx="18">
                  <c:v>21</c:v>
                </c:pt>
                <c:pt idx="19">
                  <c:v>25</c:v>
                </c:pt>
                <c:pt idx="20">
                  <c:v>35</c:v>
                </c:pt>
                <c:pt idx="21">
                  <c:v>28</c:v>
                </c:pt>
                <c:pt idx="22">
                  <c:v>20</c:v>
                </c:pt>
                <c:pt idx="23">
                  <c:v>25</c:v>
                </c:pt>
                <c:pt idx="24">
                  <c:v>19</c:v>
                </c:pt>
                <c:pt idx="25">
                  <c:v>32</c:v>
                </c:pt>
                <c:pt idx="26">
                  <c:v>29</c:v>
                </c:pt>
                <c:pt idx="27">
                  <c:v>37</c:v>
                </c:pt>
                <c:pt idx="28">
                  <c:v>29</c:v>
                </c:pt>
                <c:pt idx="29">
                  <c:v>18</c:v>
                </c:pt>
                <c:pt idx="30">
                  <c:v>25</c:v>
                </c:pt>
                <c:pt idx="31">
                  <c:v>20</c:v>
                </c:pt>
                <c:pt idx="32">
                  <c:v>19</c:v>
                </c:pt>
                <c:pt idx="33">
                  <c:v>24</c:v>
                </c:pt>
                <c:pt idx="34">
                  <c:v>26</c:v>
                </c:pt>
                <c:pt idx="35">
                  <c:v>23</c:v>
                </c:pt>
                <c:pt idx="36">
                  <c:v>15</c:v>
                </c:pt>
                <c:pt idx="37">
                  <c:v>17</c:v>
                </c:pt>
                <c:pt idx="38">
                  <c:v>30</c:v>
                </c:pt>
                <c:pt idx="39">
                  <c:v>18</c:v>
                </c:pt>
                <c:pt idx="40">
                  <c:v>11</c:v>
                </c:pt>
                <c:pt idx="41">
                  <c:v>19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16</c:v>
                </c:pt>
                <c:pt idx="46">
                  <c:v>22</c:v>
                </c:pt>
                <c:pt idx="47">
                  <c:v>21</c:v>
                </c:pt>
                <c:pt idx="48">
                  <c:v>14</c:v>
                </c:pt>
                <c:pt idx="49">
                  <c:v>17</c:v>
                </c:pt>
                <c:pt idx="50">
                  <c:v>19</c:v>
                </c:pt>
                <c:pt idx="51">
                  <c:v>10</c:v>
                </c:pt>
                <c:pt idx="52">
                  <c:v>19</c:v>
                </c:pt>
                <c:pt idx="53">
                  <c:v>7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21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15</c:v>
                </c:pt>
                <c:pt idx="62">
                  <c:v>18</c:v>
                </c:pt>
                <c:pt idx="63">
                  <c:v>12</c:v>
                </c:pt>
                <c:pt idx="64">
                  <c:v>13</c:v>
                </c:pt>
                <c:pt idx="65">
                  <c:v>12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12</c:v>
                </c:pt>
                <c:pt idx="80">
                  <c:v>8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9</c:v>
                </c:pt>
                <c:pt idx="88">
                  <c:v>6</c:v>
                </c:pt>
                <c:pt idx="89">
                  <c:v>11</c:v>
                </c:pt>
                <c:pt idx="90">
                  <c:v>9</c:v>
                </c:pt>
                <c:pt idx="91">
                  <c:v>5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10</c:v>
                </c:pt>
                <c:pt idx="97">
                  <c:v>7</c:v>
                </c:pt>
                <c:pt idx="98">
                  <c:v>6</c:v>
                </c:pt>
                <c:pt idx="99">
                  <c:v>7</c:v>
                </c:pt>
                <c:pt idx="100">
                  <c:v>8</c:v>
                </c:pt>
                <c:pt idx="101">
                  <c:v>5</c:v>
                </c:pt>
                <c:pt idx="102">
                  <c:v>5</c:v>
                </c:pt>
                <c:pt idx="103">
                  <c:v>6</c:v>
                </c:pt>
                <c:pt idx="104">
                  <c:v>14</c:v>
                </c:pt>
                <c:pt idx="105">
                  <c:v>5</c:v>
                </c:pt>
                <c:pt idx="106">
                  <c:v>1</c:v>
                </c:pt>
                <c:pt idx="107">
                  <c:v>7</c:v>
                </c:pt>
                <c:pt idx="108">
                  <c:v>11</c:v>
                </c:pt>
                <c:pt idx="109">
                  <c:v>3</c:v>
                </c:pt>
                <c:pt idx="110">
                  <c:v>4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3</c:v>
                </c:pt>
                <c:pt idx="115">
                  <c:v>10</c:v>
                </c:pt>
                <c:pt idx="116">
                  <c:v>2</c:v>
                </c:pt>
                <c:pt idx="117">
                  <c:v>5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6</c:v>
                </c:pt>
                <c:pt idx="146">
                  <c:v>3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2</c:v>
                </c:pt>
                <c:pt idx="161">
                  <c:v>2</c:v>
                </c:pt>
                <c:pt idx="162">
                  <c:v>5</c:v>
                </c:pt>
                <c:pt idx="163">
                  <c:v>3</c:v>
                </c:pt>
                <c:pt idx="164">
                  <c:v>1</c:v>
                </c:pt>
                <c:pt idx="165">
                  <c:v>7</c:v>
                </c:pt>
                <c:pt idx="166">
                  <c:v>4</c:v>
                </c:pt>
                <c:pt idx="167">
                  <c:v>5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3</c:v>
                </c:pt>
                <c:pt idx="173">
                  <c:v>2</c:v>
                </c:pt>
                <c:pt idx="174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2</c:v>
                </c:pt>
                <c:pt idx="188">
                  <c:v>2</c:v>
                </c:pt>
                <c:pt idx="189">
                  <c:v>5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7">
                  <c:v>4</c:v>
                </c:pt>
                <c:pt idx="198">
                  <c:v>1</c:v>
                </c:pt>
                <c:pt idx="199">
                  <c:v>2</c:v>
                </c:pt>
                <c:pt idx="200">
                  <c:v>4</c:v>
                </c:pt>
                <c:pt idx="201">
                  <c:v>5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3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5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4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1</c:v>
                </c:pt>
                <c:pt idx="322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2</c:v>
                </c:pt>
                <c:pt idx="357">
                  <c:v>1</c:v>
                </c:pt>
                <c:pt idx="358">
                  <c:v>3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3-45C1-BA3F-B93390489D28}"/>
            </c:ext>
          </c:extLst>
        </c:ser>
        <c:ser>
          <c:idx val="1"/>
          <c:order val="1"/>
          <c:tx>
            <c:strRef>
              <c:f>'Backers Stat Chart'!$C$4:$C$5</c:f>
              <c:strCache>
                <c:ptCount val="1"/>
                <c:pt idx="0">
                  <c:v>unccessful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'Backers Stat Chart'!$A$6:$A$508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'Backers Stat Chart'!$C$6:$C$508</c:f>
              <c:numCache>
                <c:formatCode>General</c:formatCode>
                <c:ptCount val="502"/>
                <c:pt idx="0">
                  <c:v>404</c:v>
                </c:pt>
                <c:pt idx="1">
                  <c:v>255</c:v>
                </c:pt>
                <c:pt idx="2">
                  <c:v>171</c:v>
                </c:pt>
                <c:pt idx="3">
                  <c:v>129</c:v>
                </c:pt>
                <c:pt idx="4">
                  <c:v>112</c:v>
                </c:pt>
                <c:pt idx="5">
                  <c:v>67</c:v>
                </c:pt>
                <c:pt idx="6">
                  <c:v>64</c:v>
                </c:pt>
                <c:pt idx="7">
                  <c:v>53</c:v>
                </c:pt>
                <c:pt idx="8">
                  <c:v>46</c:v>
                </c:pt>
                <c:pt idx="9">
                  <c:v>41</c:v>
                </c:pt>
                <c:pt idx="10">
                  <c:v>31</c:v>
                </c:pt>
                <c:pt idx="11">
                  <c:v>24</c:v>
                </c:pt>
                <c:pt idx="12">
                  <c:v>32</c:v>
                </c:pt>
                <c:pt idx="13">
                  <c:v>25</c:v>
                </c:pt>
                <c:pt idx="14">
                  <c:v>23</c:v>
                </c:pt>
                <c:pt idx="15">
                  <c:v>18</c:v>
                </c:pt>
                <c:pt idx="16">
                  <c:v>18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15</c:v>
                </c:pt>
                <c:pt idx="25">
                  <c:v>8</c:v>
                </c:pt>
                <c:pt idx="26">
                  <c:v>6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8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2">
                  <c:v>5</c:v>
                </c:pt>
                <c:pt idx="53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70">
                  <c:v>3</c:v>
                </c:pt>
                <c:pt idx="72">
                  <c:v>2</c:v>
                </c:pt>
                <c:pt idx="73">
                  <c:v>1</c:v>
                </c:pt>
                <c:pt idx="75">
                  <c:v>1</c:v>
                </c:pt>
                <c:pt idx="76">
                  <c:v>4</c:v>
                </c:pt>
                <c:pt idx="79">
                  <c:v>1</c:v>
                </c:pt>
                <c:pt idx="81">
                  <c:v>3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7">
                  <c:v>1</c:v>
                </c:pt>
                <c:pt idx="118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9">
                  <c:v>1</c:v>
                </c:pt>
                <c:pt idx="135">
                  <c:v>2</c:v>
                </c:pt>
                <c:pt idx="139">
                  <c:v>1</c:v>
                </c:pt>
                <c:pt idx="140">
                  <c:v>4</c:v>
                </c:pt>
                <c:pt idx="147">
                  <c:v>2</c:v>
                </c:pt>
                <c:pt idx="148">
                  <c:v>1</c:v>
                </c:pt>
                <c:pt idx="152">
                  <c:v>2</c:v>
                </c:pt>
                <c:pt idx="160">
                  <c:v>1</c:v>
                </c:pt>
                <c:pt idx="165">
                  <c:v>1</c:v>
                </c:pt>
                <c:pt idx="168">
                  <c:v>1</c:v>
                </c:pt>
                <c:pt idx="169">
                  <c:v>2</c:v>
                </c:pt>
                <c:pt idx="177">
                  <c:v>1</c:v>
                </c:pt>
                <c:pt idx="183">
                  <c:v>1</c:v>
                </c:pt>
                <c:pt idx="186">
                  <c:v>1</c:v>
                </c:pt>
                <c:pt idx="192">
                  <c:v>2</c:v>
                </c:pt>
                <c:pt idx="193">
                  <c:v>1</c:v>
                </c:pt>
                <c:pt idx="196">
                  <c:v>1</c:v>
                </c:pt>
                <c:pt idx="197">
                  <c:v>1</c:v>
                </c:pt>
                <c:pt idx="208">
                  <c:v>1</c:v>
                </c:pt>
                <c:pt idx="216">
                  <c:v>1</c:v>
                </c:pt>
                <c:pt idx="219">
                  <c:v>1</c:v>
                </c:pt>
                <c:pt idx="223">
                  <c:v>1</c:v>
                </c:pt>
                <c:pt idx="231">
                  <c:v>1</c:v>
                </c:pt>
                <c:pt idx="248">
                  <c:v>1</c:v>
                </c:pt>
                <c:pt idx="256">
                  <c:v>1</c:v>
                </c:pt>
                <c:pt idx="261">
                  <c:v>1</c:v>
                </c:pt>
                <c:pt idx="26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84">
                  <c:v>1</c:v>
                </c:pt>
                <c:pt idx="290">
                  <c:v>1</c:v>
                </c:pt>
                <c:pt idx="292">
                  <c:v>1</c:v>
                </c:pt>
                <c:pt idx="298">
                  <c:v>1</c:v>
                </c:pt>
                <c:pt idx="304">
                  <c:v>1</c:v>
                </c:pt>
                <c:pt idx="305">
                  <c:v>1</c:v>
                </c:pt>
                <c:pt idx="309">
                  <c:v>1</c:v>
                </c:pt>
                <c:pt idx="323">
                  <c:v>1</c:v>
                </c:pt>
                <c:pt idx="346">
                  <c:v>1</c:v>
                </c:pt>
                <c:pt idx="364">
                  <c:v>1</c:v>
                </c:pt>
                <c:pt idx="365">
                  <c:v>1</c:v>
                </c:pt>
                <c:pt idx="411">
                  <c:v>1</c:v>
                </c:pt>
                <c:pt idx="422">
                  <c:v>1</c:v>
                </c:pt>
                <c:pt idx="434">
                  <c:v>1</c:v>
                </c:pt>
                <c:pt idx="454">
                  <c:v>1</c:v>
                </c:pt>
                <c:pt idx="4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3-45C1-BA3F-B9339048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93920"/>
        <c:axId val="610710248"/>
      </c:barChart>
      <c:catAx>
        <c:axId val="53589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0248"/>
        <c:crosses val="autoZero"/>
        <c:auto val="1"/>
        <c:lblAlgn val="ctr"/>
        <c:lblOffset val="100"/>
        <c:noMultiLvlLbl val="0"/>
      </c:catAx>
      <c:valAx>
        <c:axId val="6107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Chart of Percent Funded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Chart of Percent Funded </a:t>
          </a:r>
        </a:p>
      </cx:txPr>
    </cx:title>
    <cx:plotArea>
      <cx:plotAreaRegion>
        <cx:series layoutId="boxWhisker" uniqueId="{044A7DB1-A3AF-49F4-BA6E-816B2615AAC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"/>
        <cx:title>
          <cx:tx>
            <cx:txData>
              <cx:v>Percent Funded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Funded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23811</xdr:rowOff>
    </xdr:from>
    <xdr:to>
      <xdr:col>19</xdr:col>
      <xdr:colOff>352425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092EF-6E3C-4F25-B1A9-B4DC3D049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23810</xdr:rowOff>
    </xdr:from>
    <xdr:to>
      <xdr:col>23</xdr:col>
      <xdr:colOff>0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E447E-C630-452E-B47B-2E40E025B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33335</xdr:rowOff>
    </xdr:from>
    <xdr:to>
      <xdr:col>23</xdr:col>
      <xdr:colOff>19050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34221-9003-4A05-ABFB-119485B97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101202</xdr:colOff>
      <xdr:row>18</xdr:row>
      <xdr:rowOff>11914</xdr:rowOff>
    </xdr:from>
    <xdr:to>
      <xdr:col>14</xdr:col>
      <xdr:colOff>0</xdr:colOff>
      <xdr:row>44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4E56D-68BD-479A-BC15-CC443862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604837</xdr:colOff>
      <xdr:row>1</xdr:row>
      <xdr:rowOff>23811</xdr:rowOff>
    </xdr:from>
    <xdr:to>
      <xdr:col>24</xdr:col>
      <xdr:colOff>604838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7CD3-EF75-4629-8494-22D9923E6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23811</xdr:rowOff>
    </xdr:from>
    <xdr:to>
      <xdr:col>19</xdr:col>
      <xdr:colOff>352425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3AAD0-F194-42C0-9757-A97A54C45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23811</xdr:rowOff>
    </xdr:from>
    <xdr:to>
      <xdr:col>21</xdr:col>
      <xdr:colOff>609599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6841-2827-4879-B828-BCDE87584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171450</xdr:rowOff>
    </xdr:from>
    <xdr:to>
      <xdr:col>15</xdr:col>
      <xdr:colOff>590549</xdr:colOff>
      <xdr:row>25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F63CB9-163B-4038-8BA8-473783C7A1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9949" y="361950"/>
              <a:ext cx="7286625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3</xdr:row>
      <xdr:rowOff>14286</xdr:rowOff>
    </xdr:from>
    <xdr:to>
      <xdr:col>19</xdr:col>
      <xdr:colOff>466725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DC654-650E-446E-B7EC-AD55314C3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236.990052430556" createdVersion="6" refreshedVersion="6" minRefreshableVersion="3" recordCount="4114" xr:uid="{1737F235-EDCD-4DAC-8167-767F2CFC02B9}">
  <cacheSource type="worksheet">
    <worksheetSource ref="A1:W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containsInteg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-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te_Category" numFmtId="0">
      <sharedItems count="2">
        <s v="successful"/>
        <s v="unccessful"/>
      </sharedItems>
    </cacheField>
    <cacheField name="Outlier" numFmtId="0">
      <sharedItems count="2">
        <s v="No"/>
        <s v="Yes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4237.730342592593" createdVersion="6" refreshedVersion="6" minRefreshableVersion="3" recordCount="4114" xr:uid="{A6B70FBF-FBDD-4B15-8482-03D14F86424A}">
  <cacheSource type="worksheet">
    <worksheetSource ref="A1:X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containsInteg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- Year" numFmtId="0">
      <sharedItems containsSemiMixedTypes="0" containsString="0" containsNumber="1" containsInteger="1" minValue="2009" maxValue="2017"/>
    </cacheField>
    <cacheField name="State_Category" numFmtId="0">
      <sharedItems/>
    </cacheField>
    <cacheField name="Outlier" numFmtId="0">
      <sharedItems count="2">
        <s v="No"/>
        <s v="Yes"/>
      </sharedItems>
    </cacheField>
    <cacheField name="Duration_Weeks" numFmtId="0">
      <sharedItems containsSemiMixedTypes="0" containsString="0" containsNumber="1" containsInteger="1" minValue="0" maxValue="13" count="14">
        <n v="4"/>
        <n v="1"/>
        <n v="2"/>
        <n v="6"/>
        <n v="5"/>
        <n v="3"/>
        <n v="7"/>
        <n v="9"/>
        <n v="11"/>
        <n v="8"/>
        <n v="10"/>
        <n v="13"/>
        <n v="12"/>
        <n v="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nkPad" refreshedDate="44237.742782754627" backgroundQuery="1" createdVersion="6" refreshedVersion="6" minRefreshableVersion="3" recordCount="0" supportSubquery="1" supportAdvancedDrill="1" xr:uid="{1629A7DF-93B4-4DBC-B469-607EBF1E70DF}">
  <cacheSource type="external" connectionId="1"/>
  <cacheFields count="8">
    <cacheField name="[Range].[State_Category].[State_Category]" caption="State_Category" numFmtId="0" hierarchy="21" level="1">
      <sharedItems count="2">
        <s v="successful"/>
        <s v="un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_Category].&amp;[successful]"/>
            <x15:cachedUniqueName index="1" name="[Range].[State_Category].&amp;[unsuccessful]"/>
          </x15:cachedUniqueNames>
        </ext>
      </extLst>
    </cacheField>
    <cacheField name="[Measures].[Median Backers]" caption="Median Backers" numFmtId="0" hierarchy="23" level="32767"/>
    <cacheField name="[Range].[Outlier].[Outlier]" caption="Outlier" numFmtId="0" hierarchy="22" level="1">
      <sharedItems containsSemiMixedTypes="0" containsNonDate="0" containsString="0"/>
    </cacheField>
    <cacheField name="[Measures].[Average of backers_count]" caption="Average of backers_count" numFmtId="0" hierarchy="27" level="32767"/>
    <cacheField name="[Measures].[Min of backers_count]" caption="Min of backers_count" numFmtId="0" hierarchy="28" level="32767"/>
    <cacheField name="[Measures].[Max of backers_count]" caption="Max of backers_count" numFmtId="0" hierarchy="29" level="32767"/>
    <cacheField name="[Measures].[Var of backers_count]" caption="Var of backers_count" numFmtId="0" hierarchy="34" level="32767"/>
    <cacheField name="[Measures].[StdDev of backers_count]" caption="StdDev of backers_count" numFmtId="0" hierarchy="35" level="32767"/>
  </cacheFields>
  <cacheHierarchies count="3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- Year]" caption="Date Created - Year" attribute="1" defaultMemberUniqueName="[Range].[Date Created - Year].[All]" allUniqueName="[Range].[Date Created - Year].[All]" dimensionUniqueName="[Range]" displayFolder="" count="0" memberValueDatatype="20" unbalanced="0"/>
    <cacheHierarchy uniqueName="[Range].[State_Category]" caption="State_Category" attribute="1" defaultMemberUniqueName="[Range].[State_Category].[All]" allUniqueName="[Range].[State_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utlier]" caption="Outlier" attribute="1" defaultMemberUniqueName="[Range].[Outlier].[All]" allUniqueName="[Range].[Outlier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Median Backers]" caption="Median Backers" measure="1" displayFolder="" measureGroup="Range" count="0" oneField="1">
      <fieldsUsage count="1"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p of backers_count]" caption="Varp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p of backers_count]" caption="StdDevp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Var of backers_count]" caption="Var of backers_coun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 of backers_count]" caption="StdDev of backers_count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"/>
    <n v="63.92"/>
    <x v="0"/>
    <x v="0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"/>
    <n v="185.48"/>
    <x v="0"/>
    <x v="0"/>
    <x v="1"/>
    <d v="2017-03-02T14:24: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"/>
    <n v="15"/>
    <x v="0"/>
    <x v="0"/>
    <x v="2"/>
    <d v="2016-02-15T16:51:23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"/>
    <n v="69.27"/>
    <x v="0"/>
    <x v="0"/>
    <x v="3"/>
    <d v="2014-08-07T12:21:47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"/>
    <n v="190.55"/>
    <x v="0"/>
    <x v="0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"/>
    <n v="93.4"/>
    <x v="0"/>
    <x v="0"/>
    <x v="5"/>
    <d v="2016-07-29T05:35:00"/>
    <x v="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"/>
    <n v="146.88"/>
    <x v="0"/>
    <x v="0"/>
    <x v="6"/>
    <d v="2014-06-14T01:44:10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"/>
    <n v="159.82"/>
    <x v="0"/>
    <x v="0"/>
    <x v="7"/>
    <d v="2016-07-05T01:07:47"/>
    <x v="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"/>
    <n v="291.79000000000002"/>
    <x v="0"/>
    <x v="0"/>
    <x v="8"/>
    <d v="2016-04-15T21:00:00"/>
    <x v="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"/>
    <n v="31.5"/>
    <x v="0"/>
    <x v="0"/>
    <x v="9"/>
    <d v="2016-04-17T02:29:04"/>
    <x v="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"/>
    <n v="158.68"/>
    <x v="0"/>
    <x v="0"/>
    <x v="10"/>
    <d v="2014-06-25T01:37:59"/>
    <x v="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"/>
    <n v="80.33"/>
    <x v="0"/>
    <x v="0"/>
    <x v="11"/>
    <d v="2016-08-22T03:00:00"/>
    <x v="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2"/>
    <n v="59.96"/>
    <x v="0"/>
    <x v="0"/>
    <x v="12"/>
    <d v="2014-07-16T03:00:00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2"/>
    <n v="109.78"/>
    <x v="0"/>
    <x v="0"/>
    <x v="13"/>
    <d v="2016-06-23T20:27:00"/>
    <x v="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"/>
    <n v="147.71"/>
    <x v="0"/>
    <x v="0"/>
    <x v="14"/>
    <d v="2014-07-13T13:59:00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"/>
    <n v="21.76"/>
    <x v="0"/>
    <x v="0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"/>
    <n v="171.84"/>
    <x v="0"/>
    <x v="0"/>
    <x v="16"/>
    <d v="2014-06-16T05:30:00"/>
    <x v="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"/>
    <n v="41.94"/>
    <x v="0"/>
    <x v="0"/>
    <x v="17"/>
    <d v="2014-11-04T18:33:42"/>
    <x v="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"/>
    <n v="93.26"/>
    <x v="0"/>
    <x v="0"/>
    <x v="18"/>
    <d v="2014-09-17T13:00:56"/>
    <x v="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"/>
    <n v="56.14"/>
    <x v="0"/>
    <x v="0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"/>
    <n v="80.16"/>
    <x v="0"/>
    <x v="0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"/>
    <n v="199.9"/>
    <x v="0"/>
    <x v="0"/>
    <x v="21"/>
    <d v="2014-09-26T15:03:09"/>
    <x v="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"/>
    <n v="51.25"/>
    <x v="0"/>
    <x v="0"/>
    <x v="22"/>
    <d v="2015-01-01T07:59:00"/>
    <x v="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"/>
    <n v="103.04"/>
    <x v="0"/>
    <x v="0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"/>
    <n v="66.349999999999994"/>
    <x v="0"/>
    <x v="0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"/>
    <n v="57.14"/>
    <x v="0"/>
    <x v="0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2"/>
    <n v="102.11"/>
    <x v="0"/>
    <x v="0"/>
    <x v="26"/>
    <d v="2014-08-17T12:22:24"/>
    <x v="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"/>
    <n v="148.97"/>
    <x v="0"/>
    <x v="0"/>
    <x v="27"/>
    <d v="2014-11-16T04:57:13"/>
    <x v="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"/>
    <n v="169.61"/>
    <x v="0"/>
    <x v="0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"/>
    <n v="31.62"/>
    <x v="0"/>
    <x v="0"/>
    <x v="29"/>
    <d v="2014-07-22T16:09:28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"/>
    <n v="76.45"/>
    <x v="0"/>
    <x v="0"/>
    <x v="30"/>
    <d v="2014-08-21T07:01:55"/>
    <x v="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n v="13"/>
    <x v="0"/>
    <x v="0"/>
    <x v="31"/>
    <d v="2016-01-25T19:00:34"/>
    <x v="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"/>
    <n v="320.45"/>
    <x v="0"/>
    <x v="0"/>
    <x v="32"/>
    <d v="2016-05-13T03:59:00"/>
    <x v="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"/>
    <n v="83.75"/>
    <x v="0"/>
    <x v="0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"/>
    <n v="49.88"/>
    <x v="0"/>
    <x v="0"/>
    <x v="34"/>
    <d v="2014-08-05T07:43:21"/>
    <x v="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2"/>
    <n v="59.46"/>
    <x v="0"/>
    <x v="0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"/>
    <n v="193.84"/>
    <x v="0"/>
    <x v="0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2"/>
    <n v="159.51"/>
    <x v="0"/>
    <x v="0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"/>
    <n v="41.68"/>
    <x v="0"/>
    <x v="0"/>
    <x v="38"/>
    <d v="2013-05-11T01:22:24"/>
    <x v="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"/>
    <n v="150.9"/>
    <x v="0"/>
    <x v="0"/>
    <x v="39"/>
    <d v="2014-05-25T22:59:00"/>
    <x v="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"/>
    <n v="126.69"/>
    <x v="0"/>
    <x v="0"/>
    <x v="40"/>
    <d v="2014-06-19T04:00:00"/>
    <x v="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n v="105.26"/>
    <x v="0"/>
    <x v="0"/>
    <x v="41"/>
    <d v="2014-10-05T13:39:14"/>
    <x v="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"/>
    <n v="117.51"/>
    <x v="0"/>
    <x v="0"/>
    <x v="42"/>
    <d v="2014-12-28T15:20:26"/>
    <x v="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"/>
    <n v="117.36"/>
    <x v="0"/>
    <x v="0"/>
    <x v="43"/>
    <d v="2014-07-13T00:00:00"/>
    <x v="3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n v="133.33000000000001"/>
    <x v="0"/>
    <x v="0"/>
    <x v="44"/>
    <d v="2014-10-07T02:22:17"/>
    <x v="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"/>
    <n v="98.36"/>
    <x v="0"/>
    <x v="0"/>
    <x v="45"/>
    <d v="2016-04-27T14:58:27"/>
    <x v="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"/>
    <n v="194.44"/>
    <x v="0"/>
    <x v="0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"/>
    <n v="76.87"/>
    <x v="0"/>
    <x v="0"/>
    <x v="47"/>
    <d v="2014-12-19T20:40:07"/>
    <x v="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"/>
    <n v="56.82"/>
    <x v="0"/>
    <x v="0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n v="137.93"/>
    <x v="0"/>
    <x v="0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n v="27.27"/>
    <x v="0"/>
    <x v="0"/>
    <x v="50"/>
    <d v="2015-01-30T17:00:00"/>
    <x v="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"/>
    <n v="118.34"/>
    <x v="0"/>
    <x v="0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"/>
    <n v="223.48"/>
    <x v="0"/>
    <x v="0"/>
    <x v="52"/>
    <d v="2014-07-17T16:50:46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"/>
    <n v="28.11"/>
    <x v="0"/>
    <x v="0"/>
    <x v="53"/>
    <d v="2014-04-04T22:00:00"/>
    <x v="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"/>
    <n v="194.23"/>
    <x v="0"/>
    <x v="0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"/>
    <n v="128.94999999999999"/>
    <x v="0"/>
    <x v="0"/>
    <x v="55"/>
    <d v="2016-05-27T23:15:16"/>
    <x v="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"/>
    <n v="49.32"/>
    <x v="0"/>
    <x v="0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"/>
    <n v="221.52"/>
    <x v="0"/>
    <x v="0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"/>
    <n v="137.21"/>
    <x v="0"/>
    <x v="0"/>
    <x v="58"/>
    <d v="2014-11-19T18:52:52"/>
    <x v="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"/>
    <n v="606.82000000000005"/>
    <x v="0"/>
    <x v="0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"/>
    <n v="43.04"/>
    <x v="0"/>
    <x v="1"/>
    <x v="60"/>
    <d v="2014-03-23T00:00:00"/>
    <x v="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"/>
    <n v="322.39"/>
    <x v="0"/>
    <x v="1"/>
    <x v="61"/>
    <d v="2013-06-06T19:32:37"/>
    <x v="4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2"/>
    <n v="96.71"/>
    <x v="0"/>
    <x v="1"/>
    <x v="62"/>
    <d v="2013-03-03T19:11:18"/>
    <x v="4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"/>
    <n v="35.47"/>
    <x v="0"/>
    <x v="1"/>
    <x v="63"/>
    <d v="2013-12-28T04:59:00"/>
    <x v="4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2"/>
    <n v="86.67"/>
    <x v="0"/>
    <x v="1"/>
    <x v="64"/>
    <d v="2013-07-08T00:26:21"/>
    <x v="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"/>
    <n v="132.05000000000001"/>
    <x v="0"/>
    <x v="1"/>
    <x v="65"/>
    <d v="2014-08-11T05:59:00"/>
    <x v="3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"/>
    <n v="91.23"/>
    <x v="0"/>
    <x v="1"/>
    <x v="66"/>
    <d v="2016-07-18T20:23:40"/>
    <x v="2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"/>
    <n v="116.25"/>
    <x v="0"/>
    <x v="1"/>
    <x v="67"/>
    <d v="2012-07-15T14:00:04"/>
    <x v="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"/>
    <n v="21.19"/>
    <x v="0"/>
    <x v="1"/>
    <x v="68"/>
    <d v="2014-02-23T13:39:51"/>
    <x v="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"/>
    <n v="62.33"/>
    <x v="0"/>
    <x v="1"/>
    <x v="69"/>
    <d v="2011-10-02T06:59:00"/>
    <x v="6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"/>
    <n v="37.409999999999997"/>
    <x v="0"/>
    <x v="1"/>
    <x v="70"/>
    <d v="2011-09-04T21:30:45"/>
    <x v="6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"/>
    <n v="69.72"/>
    <x v="0"/>
    <x v="1"/>
    <x v="71"/>
    <d v="2012-05-28T06:30:57"/>
    <x v="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"/>
    <n v="58.17"/>
    <x v="0"/>
    <x v="1"/>
    <x v="72"/>
    <d v="2012-11-15T00:00:00"/>
    <x v="5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n v="50"/>
    <x v="0"/>
    <x v="1"/>
    <x v="73"/>
    <d v="2011-05-03T03:59:00"/>
    <x v="6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"/>
    <n v="19.47"/>
    <x v="0"/>
    <x v="1"/>
    <x v="74"/>
    <d v="2016-01-21T11:41:35"/>
    <x v="0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"/>
    <n v="85.96"/>
    <x v="0"/>
    <x v="1"/>
    <x v="75"/>
    <d v="2013-04-23T05:01:12"/>
    <x v="4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2"/>
    <n v="30.67"/>
    <x v="0"/>
    <x v="1"/>
    <x v="76"/>
    <d v="2011-12-27T17:35:58"/>
    <x v="6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4"/>
    <n v="60.38"/>
    <x v="0"/>
    <x v="1"/>
    <x v="77"/>
    <d v="2012-05-21T02:59:00"/>
    <x v="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"/>
    <n v="38.6"/>
    <x v="0"/>
    <x v="1"/>
    <x v="78"/>
    <d v="2016-09-01T17:32:01"/>
    <x v="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"/>
    <n v="40.270000000000003"/>
    <x v="0"/>
    <x v="1"/>
    <x v="79"/>
    <d v="2014-04-25T18:38:13"/>
    <x v="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"/>
    <n v="273.83"/>
    <x v="0"/>
    <x v="1"/>
    <x v="80"/>
    <d v="2013-12-10T02:00:56"/>
    <x v="4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2"/>
    <n v="53.04"/>
    <x v="0"/>
    <x v="1"/>
    <x v="81"/>
    <d v="2012-07-14T03:02:00"/>
    <x v="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"/>
    <n v="40.01"/>
    <x v="0"/>
    <x v="1"/>
    <x v="82"/>
    <d v="2011-10-09T19:41:01"/>
    <x v="6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"/>
    <n v="15.77"/>
    <x v="0"/>
    <x v="1"/>
    <x v="83"/>
    <d v="2015-02-22T11:30:00"/>
    <x v="0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n v="71.430000000000007"/>
    <x v="0"/>
    <x v="1"/>
    <x v="84"/>
    <d v="2011-05-15T18:11:26"/>
    <x v="6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"/>
    <n v="71.709999999999994"/>
    <x v="0"/>
    <x v="1"/>
    <x v="85"/>
    <d v="2011-09-23T03:00:37"/>
    <x v="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"/>
    <n v="375.76"/>
    <x v="0"/>
    <x v="1"/>
    <x v="86"/>
    <d v="2015-12-27T14:20:45"/>
    <x v="0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"/>
    <n v="104.6"/>
    <x v="0"/>
    <x v="1"/>
    <x v="87"/>
    <d v="2010-06-03T01:41:00"/>
    <x v="7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"/>
    <n v="60"/>
    <x v="0"/>
    <x v="1"/>
    <x v="88"/>
    <d v="2014-06-22T15:48:51"/>
    <x v="3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"/>
    <n v="123.29"/>
    <x v="0"/>
    <x v="1"/>
    <x v="89"/>
    <d v="2013-06-02T18:03:12"/>
    <x v="4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"/>
    <n v="31.38"/>
    <x v="0"/>
    <x v="1"/>
    <x v="90"/>
    <d v="2011-07-12T07:08:19"/>
    <x v="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"/>
    <n v="78.260000000000005"/>
    <x v="0"/>
    <x v="1"/>
    <x v="91"/>
    <d v="2011-05-17T09:39:24"/>
    <x v="6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"/>
    <n v="122.33"/>
    <x v="0"/>
    <x v="1"/>
    <x v="92"/>
    <d v="2017-02-01T08:00:00"/>
    <x v="2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"/>
    <n v="73.73"/>
    <x v="0"/>
    <x v="1"/>
    <x v="93"/>
    <d v="2012-07-03T21:00:00"/>
    <x v="5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"/>
    <n v="21.67"/>
    <x v="0"/>
    <x v="1"/>
    <x v="94"/>
    <d v="2014-04-07T17:13:42"/>
    <x v="3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"/>
    <n v="21.9"/>
    <x v="0"/>
    <x v="1"/>
    <x v="95"/>
    <d v="2012-02-26T00:07:21"/>
    <x v="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"/>
    <n v="50.59"/>
    <x v="0"/>
    <x v="1"/>
    <x v="96"/>
    <d v="2010-08-01T03:00:00"/>
    <x v="7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"/>
    <n v="53.13"/>
    <x v="0"/>
    <x v="1"/>
    <x v="97"/>
    <d v="2011-07-12T03:14:42"/>
    <x v="6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"/>
    <n v="56.67"/>
    <x v="0"/>
    <x v="1"/>
    <x v="98"/>
    <d v="2012-12-07T23:30:00"/>
    <x v="5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"/>
    <n v="40.78"/>
    <x v="0"/>
    <x v="1"/>
    <x v="99"/>
    <d v="2014-01-22T21:39:59"/>
    <x v="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n v="192.31"/>
    <x v="0"/>
    <x v="1"/>
    <x v="100"/>
    <d v="2012-11-04T19:04:46"/>
    <x v="5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n v="100"/>
    <x v="0"/>
    <x v="1"/>
    <x v="101"/>
    <d v="2013-01-24T18:38:30"/>
    <x v="5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"/>
    <n v="117.92"/>
    <x v="0"/>
    <x v="1"/>
    <x v="102"/>
    <d v="2010-12-23T03:08:53"/>
    <x v="7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"/>
    <n v="27.9"/>
    <x v="0"/>
    <x v="1"/>
    <x v="103"/>
    <d v="2014-03-07T19:20:30"/>
    <x v="3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"/>
    <n v="60"/>
    <x v="0"/>
    <x v="1"/>
    <x v="104"/>
    <d v="2011-04-03T01:00:00"/>
    <x v="6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"/>
    <n v="39.380000000000003"/>
    <x v="0"/>
    <x v="1"/>
    <x v="105"/>
    <d v="2016-05-14T00:00:00"/>
    <x v="2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"/>
    <n v="186.11"/>
    <x v="0"/>
    <x v="1"/>
    <x v="106"/>
    <d v="2012-04-02T18:38:21"/>
    <x v="5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"/>
    <n v="111.38"/>
    <x v="0"/>
    <x v="1"/>
    <x v="107"/>
    <d v="2011-04-24T23:34:47"/>
    <x v="6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"/>
    <n v="78.72"/>
    <x v="0"/>
    <x v="1"/>
    <x v="108"/>
    <d v="2013-05-31T14:42:50"/>
    <x v="4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"/>
    <n v="46.7"/>
    <x v="0"/>
    <x v="1"/>
    <x v="109"/>
    <d v="2011-02-26T00:37:10"/>
    <x v="6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"/>
    <n v="65.38"/>
    <x v="0"/>
    <x v="1"/>
    <x v="110"/>
    <d v="2013-11-14T05:59:00"/>
    <x v="4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2"/>
    <n v="102.08"/>
    <x v="0"/>
    <x v="1"/>
    <x v="111"/>
    <d v="2015-05-31T07:59:47"/>
    <x v="0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"/>
    <n v="64.2"/>
    <x v="0"/>
    <x v="1"/>
    <x v="112"/>
    <d v="2014-04-13T02:00:00"/>
    <x v="3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"/>
    <n v="90.38"/>
    <x v="0"/>
    <x v="1"/>
    <x v="113"/>
    <d v="2011-08-06T15:00:00"/>
    <x v="6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"/>
    <n v="88.57"/>
    <x v="0"/>
    <x v="1"/>
    <x v="114"/>
    <d v="2012-01-13T06:34:48"/>
    <x v="6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"/>
    <n v="28.73"/>
    <x v="0"/>
    <x v="1"/>
    <x v="115"/>
    <d v="2012-02-04T17:44:04"/>
    <x v="5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"/>
    <n v="69.790000000000006"/>
    <x v="0"/>
    <x v="1"/>
    <x v="116"/>
    <d v="2011-04-08T10:55:55"/>
    <x v="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"/>
    <n v="167.49"/>
    <x v="0"/>
    <x v="1"/>
    <x v="117"/>
    <d v="2010-06-09T19:00:00"/>
    <x v="7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"/>
    <n v="144.91"/>
    <x v="0"/>
    <x v="1"/>
    <x v="118"/>
    <d v="2011-07-29T01:17:16"/>
    <x v="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"/>
    <n v="91.84"/>
    <x v="0"/>
    <x v="1"/>
    <x v="119"/>
    <d v="2011-08-13T23:00:00"/>
    <x v="6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  <x v="2"/>
    <x v="120"/>
    <d v="2016-10-03T01:11:47"/>
    <x v="2"/>
    <x v="1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  <x v="2"/>
    <x v="121"/>
    <d v="2015-04-18T10:16:00"/>
    <x v="0"/>
    <x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n v="0"/>
    <x v="0"/>
    <x v="2"/>
    <x v="122"/>
    <d v="2016-10-10T10:21:47"/>
    <x v="2"/>
    <x v="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7"/>
    <x v="0"/>
    <x v="2"/>
    <x v="123"/>
    <d v="2014-10-28T22:00:00"/>
    <x v="3"/>
    <x v="1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n v="0"/>
    <x v="0"/>
    <x v="2"/>
    <x v="124"/>
    <d v="2015-05-15T22:17:22"/>
    <x v="0"/>
    <x v="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"/>
    <n v="11.67"/>
    <x v="0"/>
    <x v="2"/>
    <x v="125"/>
    <d v="2017-02-03T23:51:20"/>
    <x v="2"/>
    <x v="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0"/>
    <n v="106.69"/>
    <x v="0"/>
    <x v="2"/>
    <x v="126"/>
    <d v="2015-06-11T02:00:00"/>
    <x v="0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0"/>
    <n v="47.5"/>
    <x v="0"/>
    <x v="2"/>
    <x v="127"/>
    <d v="2015-04-03T13:59:01"/>
    <x v="0"/>
    <x v="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0"/>
    <n v="311.17"/>
    <x v="0"/>
    <x v="2"/>
    <x v="128"/>
    <d v="2016-10-20T05:28:13"/>
    <x v="2"/>
    <x v="1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n v="0"/>
    <x v="0"/>
    <x v="2"/>
    <x v="129"/>
    <d v="2014-10-30T22:29:43"/>
    <x v="3"/>
    <x v="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n v="0"/>
    <x v="0"/>
    <x v="2"/>
    <x v="130"/>
    <d v="2014-06-16T20:16:00"/>
    <x v="3"/>
    <x v="1"/>
    <x v="0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n v="0"/>
    <x v="0"/>
    <x v="2"/>
    <x v="131"/>
    <d v="2016-07-06T00:00:00"/>
    <x v="2"/>
    <x v="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0"/>
    <n v="94.51"/>
    <x v="0"/>
    <x v="2"/>
    <x v="132"/>
    <d v="2014-11-07T20:30:07"/>
    <x v="3"/>
    <x v="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n v="0"/>
    <x v="0"/>
    <x v="2"/>
    <x v="133"/>
    <d v="2016-05-31T17:31:00"/>
    <x v="2"/>
    <x v="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n v="0"/>
    <x v="0"/>
    <x v="2"/>
    <x v="134"/>
    <d v="2015-09-04T17:00:00"/>
    <x v="0"/>
    <x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"/>
    <n v="80.599999999999994"/>
    <x v="0"/>
    <x v="2"/>
    <x v="135"/>
    <d v="2014-07-01T19:00:00"/>
    <x v="3"/>
    <x v="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n v="0"/>
    <x v="0"/>
    <x v="2"/>
    <x v="136"/>
    <d v="2015-05-16T10:16:00"/>
    <x v="0"/>
    <x v="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n v="0"/>
    <x v="0"/>
    <x v="2"/>
    <x v="137"/>
    <d v="2015-10-12T13:46:33"/>
    <x v="0"/>
    <x v="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0"/>
    <n v="81.239999999999995"/>
    <x v="0"/>
    <x v="2"/>
    <x v="138"/>
    <d v="2015-08-01T04:59:00"/>
    <x v="0"/>
    <x v="1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500"/>
    <x v="0"/>
    <x v="2"/>
    <x v="139"/>
    <d v="2015-07-12T22:06:12"/>
    <x v="0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n v="0"/>
    <x v="0"/>
    <x v="2"/>
    <x v="140"/>
    <d v="2015-03-20T03:45:32"/>
    <x v="0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"/>
    <n v="46.18"/>
    <x v="0"/>
    <x v="2"/>
    <x v="141"/>
    <d v="2015-05-31T03:40:23"/>
    <x v="0"/>
    <x v="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  <x v="2"/>
    <x v="142"/>
    <d v="2014-11-16T22:26:18"/>
    <x v="3"/>
    <x v="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n v="0"/>
    <x v="0"/>
    <x v="2"/>
    <x v="143"/>
    <d v="2016-09-03T05:55:00"/>
    <x v="2"/>
    <x v="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"/>
    <n v="55.95"/>
    <x v="0"/>
    <x v="2"/>
    <x v="144"/>
    <d v="2015-04-13T17:17:52"/>
    <x v="0"/>
    <x v="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0"/>
    <n v="37.56"/>
    <x v="0"/>
    <x v="2"/>
    <x v="145"/>
    <d v="2015-08-11T13:00:52"/>
    <x v="0"/>
    <x v="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"/>
    <n v="38.33"/>
    <x v="0"/>
    <x v="2"/>
    <x v="146"/>
    <d v="2017-01-18T00:23:18"/>
    <x v="2"/>
    <x v="1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n v="0"/>
    <x v="0"/>
    <x v="2"/>
    <x v="147"/>
    <d v="2015-01-08T18:18:00"/>
    <x v="3"/>
    <x v="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  <x v="2"/>
    <x v="148"/>
    <d v="2016-02-27T06:45:36"/>
    <x v="2"/>
    <x v="1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"/>
    <n v="15.33"/>
    <x v="0"/>
    <x v="2"/>
    <x v="149"/>
    <d v="2014-12-25T08:00:00"/>
    <x v="3"/>
    <x v="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"/>
    <n v="449.43"/>
    <x v="0"/>
    <x v="2"/>
    <x v="150"/>
    <d v="2015-05-26T03:53:02"/>
    <x v="0"/>
    <x v="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  <x v="2"/>
    <x v="151"/>
    <d v="2015-06-18T13:13:11"/>
    <x v="0"/>
    <x v="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  <x v="2"/>
    <x v="152"/>
    <d v="2014-09-23T01:51:40"/>
    <x v="3"/>
    <x v="1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"/>
    <n v="35.9"/>
    <x v="0"/>
    <x v="2"/>
    <x v="153"/>
    <d v="2014-12-02T15:04:04"/>
    <x v="3"/>
    <x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0"/>
    <n v="13.33"/>
    <x v="0"/>
    <x v="2"/>
    <x v="154"/>
    <d v="2015-06-03T13:08:15"/>
    <x v="0"/>
    <x v="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  <x v="2"/>
    <x v="155"/>
    <d v="2015-07-23T13:25:35"/>
    <x v="0"/>
    <x v="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0"/>
    <n v="119"/>
    <x v="0"/>
    <x v="2"/>
    <x v="156"/>
    <d v="2014-08-03T02:59:56"/>
    <x v="3"/>
    <x v="1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  <x v="2"/>
    <x v="157"/>
    <d v="2016-02-26T21:52:52"/>
    <x v="2"/>
    <x v="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n v="0"/>
    <x v="0"/>
    <x v="2"/>
    <x v="158"/>
    <d v="2014-10-22T01:50:28"/>
    <x v="3"/>
    <x v="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  <x v="2"/>
    <x v="159"/>
    <d v="2016-07-03T10:25:45"/>
    <x v="2"/>
    <x v="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n v="0"/>
    <x v="0"/>
    <x v="3"/>
    <x v="160"/>
    <d v="2015-08-15T21:54:51"/>
    <x v="0"/>
    <x v="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  <x v="3"/>
    <x v="161"/>
    <d v="2014-07-02T16:29:55"/>
    <x v="3"/>
    <x v="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"/>
    <n v="43.5"/>
    <x v="0"/>
    <x v="3"/>
    <x v="162"/>
    <d v="2014-08-16T23:42:00"/>
    <x v="3"/>
    <x v="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n v="0"/>
    <x v="0"/>
    <x v="3"/>
    <x v="163"/>
    <d v="2015-10-01T00:00:00"/>
    <x v="0"/>
    <x v="1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"/>
    <n v="91.43"/>
    <x v="0"/>
    <x v="3"/>
    <x v="164"/>
    <d v="2014-09-19T18:18:21"/>
    <x v="3"/>
    <x v="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n v="0"/>
    <x v="0"/>
    <x v="3"/>
    <x v="165"/>
    <d v="2016-01-12T15:48:44"/>
    <x v="0"/>
    <x v="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1"/>
    <n v="3000"/>
    <x v="0"/>
    <x v="3"/>
    <x v="166"/>
    <d v="2017-01-16T01:49:22"/>
    <x v="2"/>
    <x v="1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  <x v="3"/>
    <x v="167"/>
    <d v="2015-08-04T22:15:35"/>
    <x v="0"/>
    <x v="1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0"/>
    <n v="108.33"/>
    <x v="0"/>
    <x v="3"/>
    <x v="168"/>
    <d v="2015-03-19T19:02:50"/>
    <x v="0"/>
    <x v="1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"/>
    <n v="56"/>
    <x v="0"/>
    <x v="3"/>
    <x v="169"/>
    <d v="2014-10-18T12:07:39"/>
    <x v="3"/>
    <x v="1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0"/>
    <n v="32.5"/>
    <x v="0"/>
    <x v="3"/>
    <x v="170"/>
    <d v="2015-08-30T05:28:00"/>
    <x v="0"/>
    <x v="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  <x v="3"/>
    <x v="171"/>
    <d v="2016-08-12T04:20:14"/>
    <x v="2"/>
    <x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n v="0"/>
    <x v="0"/>
    <x v="3"/>
    <x v="172"/>
    <d v="2015-03-19T08:28:43"/>
    <x v="0"/>
    <x v="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n v="0"/>
    <x v="0"/>
    <x v="3"/>
    <x v="173"/>
    <d v="2015-02-28T13:45:08"/>
    <x v="0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n v="0"/>
    <x v="0"/>
    <x v="3"/>
    <x v="174"/>
    <d v="2015-05-08T18:12:56"/>
    <x v="0"/>
    <x v="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0"/>
    <n v="49.88"/>
    <x v="0"/>
    <x v="3"/>
    <x v="175"/>
    <d v="2014-08-29T18:40:11"/>
    <x v="3"/>
    <x v="1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n v="0"/>
    <x v="0"/>
    <x v="3"/>
    <x v="176"/>
    <d v="2015-08-05T19:46:39"/>
    <x v="0"/>
    <x v="1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"/>
    <n v="25.71"/>
    <x v="0"/>
    <x v="3"/>
    <x v="177"/>
    <d v="2015-03-24T00:08:46"/>
    <x v="0"/>
    <x v="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n v="0"/>
    <x v="0"/>
    <x v="3"/>
    <x v="178"/>
    <d v="2015-11-26T23:55:45"/>
    <x v="0"/>
    <x v="1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"/>
    <n v="100"/>
    <x v="0"/>
    <x v="3"/>
    <x v="179"/>
    <d v="2016-03-04T01:55:55"/>
    <x v="2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"/>
    <n v="30.85"/>
    <x v="0"/>
    <x v="3"/>
    <x v="180"/>
    <d v="2015-04-13T19:00:00"/>
    <x v="0"/>
    <x v="1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"/>
    <n v="180.5"/>
    <x v="0"/>
    <x v="3"/>
    <x v="181"/>
    <d v="2015-06-22T17:48:15"/>
    <x v="0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n v="0"/>
    <x v="0"/>
    <x v="3"/>
    <x v="182"/>
    <d v="2017-01-07T00:17:12"/>
    <x v="2"/>
    <x v="1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0"/>
    <n v="373.5"/>
    <x v="0"/>
    <x v="3"/>
    <x v="183"/>
    <d v="2014-11-26T20:26:50"/>
    <x v="3"/>
    <x v="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0"/>
    <n v="25.5"/>
    <x v="0"/>
    <x v="3"/>
    <x v="184"/>
    <d v="2014-09-01T03:59:00"/>
    <x v="3"/>
    <x v="1"/>
    <x v="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0"/>
    <n v="220"/>
    <x v="0"/>
    <x v="3"/>
    <x v="185"/>
    <d v="2016-08-18T21:52:19"/>
    <x v="2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n v="0"/>
    <x v="0"/>
    <x v="3"/>
    <x v="186"/>
    <d v="2017-03-03T20:00:00"/>
    <x v="1"/>
    <x v="1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"/>
    <n v="160"/>
    <x v="0"/>
    <x v="3"/>
    <x v="187"/>
    <d v="2015-07-21T06:59:00"/>
    <x v="0"/>
    <x v="1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n v="0"/>
    <x v="0"/>
    <x v="3"/>
    <x v="188"/>
    <d v="2014-09-05T04:23:35"/>
    <x v="3"/>
    <x v="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  <x v="3"/>
    <x v="189"/>
    <d v="2016-09-03T16:34:37"/>
    <x v="2"/>
    <x v="1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  <x v="3"/>
    <x v="190"/>
    <d v="2016-06-16T15:37:26"/>
    <x v="2"/>
    <x v="1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"/>
    <n v="83.33"/>
    <x v="0"/>
    <x v="3"/>
    <x v="191"/>
    <d v="2015-10-02T10:35:38"/>
    <x v="0"/>
    <x v="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7"/>
    <x v="0"/>
    <x v="3"/>
    <x v="192"/>
    <d v="2014-10-17T19:00:32"/>
    <x v="3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n v="0"/>
    <x v="0"/>
    <x v="3"/>
    <x v="193"/>
    <d v="2014-11-28T23:26:06"/>
    <x v="3"/>
    <x v="1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  <x v="3"/>
    <x v="194"/>
    <d v="2016-03-06T23:55:31"/>
    <x v="2"/>
    <x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n v="0"/>
    <x v="0"/>
    <x v="3"/>
    <x v="195"/>
    <d v="2015-07-10T16:05:32"/>
    <x v="0"/>
    <x v="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"/>
    <n v="77.11"/>
    <x v="0"/>
    <x v="3"/>
    <x v="196"/>
    <d v="2015-10-10T21:00:00"/>
    <x v="0"/>
    <x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"/>
    <n v="32.75"/>
    <x v="0"/>
    <x v="3"/>
    <x v="197"/>
    <d v="2017-02-17T21:00:00"/>
    <x v="1"/>
    <x v="1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0"/>
    <n v="46.5"/>
    <x v="0"/>
    <x v="3"/>
    <x v="198"/>
    <d v="2014-10-05T09:12:02"/>
    <x v="3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n v="0"/>
    <x v="0"/>
    <x v="3"/>
    <x v="199"/>
    <d v="2016-09-01T02:58:22"/>
    <x v="2"/>
    <x v="1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"/>
    <n v="87.31"/>
    <x v="0"/>
    <x v="3"/>
    <x v="200"/>
    <d v="2014-09-15T02:00:03"/>
    <x v="3"/>
    <x v="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1"/>
    <n v="54.29"/>
    <x v="0"/>
    <x v="3"/>
    <x v="201"/>
    <d v="2015-02-08T19:38:49"/>
    <x v="0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n v="0"/>
    <x v="0"/>
    <x v="3"/>
    <x v="202"/>
    <d v="2015-10-08T20:59:00"/>
    <x v="0"/>
    <x v="1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"/>
    <n v="93.25"/>
    <x v="0"/>
    <x v="3"/>
    <x v="203"/>
    <d v="2015-01-29T20:21:04"/>
    <x v="3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1"/>
    <n v="117.68"/>
    <x v="0"/>
    <x v="3"/>
    <x v="204"/>
    <d v="2016-08-04T14:00:03"/>
    <x v="2"/>
    <x v="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"/>
    <n v="76.47"/>
    <x v="0"/>
    <x v="3"/>
    <x v="205"/>
    <d v="2015-10-06T15:10:22"/>
    <x v="0"/>
    <x v="1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n v="0"/>
    <x v="0"/>
    <x v="3"/>
    <x v="206"/>
    <d v="2016-08-06T00:06:23"/>
    <x v="2"/>
    <x v="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"/>
    <n v="163.85"/>
    <x v="0"/>
    <x v="3"/>
    <x v="207"/>
    <d v="2015-01-04T04:43:58"/>
    <x v="3"/>
    <x v="1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n v="0"/>
    <x v="0"/>
    <x v="3"/>
    <x v="208"/>
    <d v="2014-12-16T08:52:47"/>
    <x v="3"/>
    <x v="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n v="0"/>
    <x v="0"/>
    <x v="3"/>
    <x v="209"/>
    <d v="2015-07-10T22:08:55"/>
    <x v="0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"/>
    <n v="91.82"/>
    <x v="0"/>
    <x v="3"/>
    <x v="210"/>
    <d v="2015-10-01T05:00:00"/>
    <x v="0"/>
    <x v="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"/>
    <n v="185.83"/>
    <x v="0"/>
    <x v="3"/>
    <x v="211"/>
    <d v="2015-09-19T03:50:17"/>
    <x v="0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  <x v="3"/>
    <x v="212"/>
    <d v="2016-04-16T20:08:40"/>
    <x v="2"/>
    <x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  <x v="3"/>
    <x v="213"/>
    <d v="2015-08-16T14:06:41"/>
    <x v="0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  <x v="3"/>
    <x v="214"/>
    <d v="2015-03-06T15:22:29"/>
    <x v="0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  <x v="3"/>
    <x v="215"/>
    <d v="2016-02-17T23:59:00"/>
    <x v="2"/>
    <x v="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1"/>
    <n v="331.54"/>
    <x v="0"/>
    <x v="3"/>
    <x v="216"/>
    <d v="2015-04-22T22:00:37"/>
    <x v="0"/>
    <x v="1"/>
    <x v="0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0"/>
    <n v="314.29000000000002"/>
    <x v="0"/>
    <x v="3"/>
    <x v="217"/>
    <d v="2014-12-28T15:22:29"/>
    <x v="3"/>
    <x v="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"/>
    <n v="100"/>
    <x v="0"/>
    <x v="3"/>
    <x v="218"/>
    <d v="2015-05-15T15:04:49"/>
    <x v="0"/>
    <x v="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"/>
    <n v="115.99"/>
    <x v="0"/>
    <x v="3"/>
    <x v="219"/>
    <d v="2016-04-01T06:59:00"/>
    <x v="2"/>
    <x v="1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"/>
    <n v="120"/>
    <x v="0"/>
    <x v="3"/>
    <x v="220"/>
    <d v="2015-08-20T20:06:00"/>
    <x v="0"/>
    <x v="1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n v="0"/>
    <x v="0"/>
    <x v="3"/>
    <x v="221"/>
    <d v="2015-03-28T19:06:04"/>
    <x v="0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"/>
    <n v="65"/>
    <x v="0"/>
    <x v="3"/>
    <x v="222"/>
    <d v="2015-03-27T02:39:00"/>
    <x v="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n v="0"/>
    <x v="0"/>
    <x v="3"/>
    <x v="223"/>
    <d v="2016-05-22T01:05:00"/>
    <x v="2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n v="0"/>
    <x v="0"/>
    <x v="3"/>
    <x v="224"/>
    <d v="2015-07-10T05:38:46"/>
    <x v="0"/>
    <x v="1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n v="0"/>
    <x v="0"/>
    <x v="3"/>
    <x v="225"/>
    <d v="2016-04-08T22:04:14"/>
    <x v="2"/>
    <x v="1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"/>
    <n v="125"/>
    <x v="0"/>
    <x v="3"/>
    <x v="226"/>
    <d v="2015-05-31T09:29:00"/>
    <x v="0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n v="0"/>
    <x v="0"/>
    <x v="3"/>
    <x v="227"/>
    <d v="2015-07-09T21:27:21"/>
    <x v="0"/>
    <x v="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n v="0"/>
    <x v="0"/>
    <x v="3"/>
    <x v="228"/>
    <d v="2015-06-01T16:28:25"/>
    <x v="0"/>
    <x v="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n v="0"/>
    <x v="0"/>
    <x v="3"/>
    <x v="229"/>
    <d v="2016-02-13T22:24:57"/>
    <x v="2"/>
    <x v="1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  <x v="3"/>
    <x v="230"/>
    <d v="2015-06-04T18:39:11"/>
    <x v="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n v="0"/>
    <x v="0"/>
    <x v="3"/>
    <x v="231"/>
    <d v="2016-01-02T23:00:51"/>
    <x v="0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0"/>
    <n v="15.71"/>
    <x v="0"/>
    <x v="3"/>
    <x v="232"/>
    <d v="2015-02-27T19:49:06"/>
    <x v="0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n v="0"/>
    <x v="0"/>
    <x v="3"/>
    <x v="233"/>
    <d v="2016-09-29T21:52:52"/>
    <x v="2"/>
    <x v="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"/>
    <n v="80.2"/>
    <x v="0"/>
    <x v="3"/>
    <x v="234"/>
    <d v="2015-06-21T00:50:59"/>
    <x v="0"/>
    <x v="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n v="0"/>
    <x v="0"/>
    <x v="3"/>
    <x v="235"/>
    <d v="2015-07-09T21:48:17"/>
    <x v="0"/>
    <x v="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n v="0"/>
    <x v="0"/>
    <x v="3"/>
    <x v="236"/>
    <d v="2016-01-05T00:00:00"/>
    <x v="0"/>
    <x v="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  <x v="3"/>
    <x v="237"/>
    <d v="2016-03-08T13:51:09"/>
    <x v="2"/>
    <x v="1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n v="0"/>
    <x v="0"/>
    <x v="3"/>
    <x v="238"/>
    <d v="2016-12-30T09:00:00"/>
    <x v="2"/>
    <x v="1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"/>
    <n v="50"/>
    <x v="0"/>
    <x v="3"/>
    <x v="239"/>
    <d v="2015-11-08T12:00:00"/>
    <x v="0"/>
    <x v="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"/>
    <n v="117.85"/>
    <x v="0"/>
    <x v="4"/>
    <x v="240"/>
    <d v="2013-05-05T17:00:11"/>
    <x v="4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"/>
    <n v="109.04"/>
    <x v="0"/>
    <x v="4"/>
    <x v="241"/>
    <d v="2014-12-21T16:45:04"/>
    <x v="3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"/>
    <n v="73.02"/>
    <x v="0"/>
    <x v="4"/>
    <x v="242"/>
    <d v="2011-12-20T11:49:50"/>
    <x v="6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"/>
    <n v="78.2"/>
    <x v="0"/>
    <x v="4"/>
    <x v="243"/>
    <d v="2014-02-22T01:08:24"/>
    <x v="3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"/>
    <n v="47.4"/>
    <x v="0"/>
    <x v="4"/>
    <x v="244"/>
    <d v="2010-03-16T07:06:00"/>
    <x v="7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"/>
    <n v="54.02"/>
    <x v="0"/>
    <x v="4"/>
    <x v="245"/>
    <d v="2012-08-16T01:16:25"/>
    <x v="5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"/>
    <n v="68.489999999999995"/>
    <x v="0"/>
    <x v="4"/>
    <x v="246"/>
    <d v="2010-12-18T09:43:25"/>
    <x v="7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"/>
    <n v="108.15"/>
    <x v="0"/>
    <x v="4"/>
    <x v="247"/>
    <d v="2010-10-16T03:39:00"/>
    <x v="7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"/>
    <n v="589.95000000000005"/>
    <x v="0"/>
    <x v="4"/>
    <x v="248"/>
    <d v="2012-01-07T18:35:09"/>
    <x v="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"/>
    <n v="48.05"/>
    <x v="0"/>
    <x v="4"/>
    <x v="249"/>
    <d v="2010-08-22T17:40:00"/>
    <x v="7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"/>
    <n v="72.48"/>
    <x v="0"/>
    <x v="4"/>
    <x v="250"/>
    <d v="2013-06-06T13:34:51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"/>
    <n v="57.08"/>
    <x v="0"/>
    <x v="4"/>
    <x v="251"/>
    <d v="2012-05-16T19:00:00"/>
    <x v="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2"/>
    <n v="85.44"/>
    <x v="0"/>
    <x v="4"/>
    <x v="252"/>
    <d v="2010-06-01T03:59:00"/>
    <x v="7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"/>
    <n v="215.86"/>
    <x v="0"/>
    <x v="4"/>
    <x v="253"/>
    <d v="2012-02-15T15:37:15"/>
    <x v="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"/>
    <n v="89.39"/>
    <x v="0"/>
    <x v="4"/>
    <x v="254"/>
    <d v="2015-10-17T02:00:00"/>
    <x v="0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"/>
    <n v="45.42"/>
    <x v="0"/>
    <x v="4"/>
    <x v="255"/>
    <d v="2011-03-16T11:38:02"/>
    <x v="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"/>
    <n v="65.760000000000005"/>
    <x v="0"/>
    <x v="4"/>
    <x v="256"/>
    <d v="2013-03-16T18:27:47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"/>
    <n v="66.7"/>
    <x v="0"/>
    <x v="4"/>
    <x v="257"/>
    <d v="2016-05-19T15:02:42"/>
    <x v="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2"/>
    <n v="83.35"/>
    <x v="0"/>
    <x v="4"/>
    <x v="258"/>
    <d v="2011-06-18T01:14:26"/>
    <x v="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"/>
    <n v="105.05"/>
    <x v="0"/>
    <x v="4"/>
    <x v="259"/>
    <d v="2015-04-08T17:42:49"/>
    <x v="0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"/>
    <n v="120.91"/>
    <x v="0"/>
    <x v="4"/>
    <x v="260"/>
    <d v="2010-07-17T09:59:00"/>
    <x v="7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"/>
    <n v="97.64"/>
    <x v="0"/>
    <x v="4"/>
    <x v="261"/>
    <d v="2012-06-07T14:55:00"/>
    <x v="5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"/>
    <n v="41.38"/>
    <x v="0"/>
    <x v="4"/>
    <x v="262"/>
    <d v="2011-02-26T05:57:08"/>
    <x v="6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"/>
    <n v="30.65"/>
    <x v="0"/>
    <x v="4"/>
    <x v="263"/>
    <d v="2012-09-27T22:54:54"/>
    <x v="5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"/>
    <n v="64.95"/>
    <x v="0"/>
    <x v="4"/>
    <x v="264"/>
    <d v="2012-05-11T14:53:15"/>
    <x v="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"/>
    <n v="95.78"/>
    <x v="0"/>
    <x v="4"/>
    <x v="265"/>
    <d v="2010-05-10T20:16:00"/>
    <x v="7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"/>
    <n v="40.42"/>
    <x v="0"/>
    <x v="4"/>
    <x v="266"/>
    <d v="2010-04-23T03:51:00"/>
    <x v="7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"/>
    <n v="78.58"/>
    <x v="0"/>
    <x v="4"/>
    <x v="267"/>
    <d v="2014-06-25T10:51:39"/>
    <x v="3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"/>
    <n v="50.18"/>
    <x v="0"/>
    <x v="4"/>
    <x v="268"/>
    <d v="2011-11-07T04:39:38"/>
    <x v="6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"/>
    <n v="92.25"/>
    <x v="0"/>
    <x v="4"/>
    <x v="269"/>
    <d v="2017-02-22T04:43:42"/>
    <x v="1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2"/>
    <n v="57.54"/>
    <x v="0"/>
    <x v="4"/>
    <x v="270"/>
    <d v="2011-05-25T04:00:00"/>
    <x v="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"/>
    <n v="109.42"/>
    <x v="0"/>
    <x v="4"/>
    <x v="271"/>
    <d v="2014-01-02T08:00:0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2"/>
    <n v="81.89"/>
    <x v="0"/>
    <x v="4"/>
    <x v="272"/>
    <d v="2010-04-28T18:49:00"/>
    <x v="7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"/>
    <n v="45.67"/>
    <x v="0"/>
    <x v="4"/>
    <x v="273"/>
    <d v="2011-07-03T11:57:46"/>
    <x v="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2"/>
    <n v="55.22"/>
    <x v="0"/>
    <x v="4"/>
    <x v="274"/>
    <d v="2012-04-05T06:59:00"/>
    <x v="5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"/>
    <n v="65.3"/>
    <x v="0"/>
    <x v="4"/>
    <x v="275"/>
    <d v="2012-11-10T01:46:06"/>
    <x v="5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"/>
    <n v="95.23"/>
    <x v="0"/>
    <x v="4"/>
    <x v="276"/>
    <d v="2012-04-28T00:57:54"/>
    <x v="5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"/>
    <n v="75.44"/>
    <x v="0"/>
    <x v="4"/>
    <x v="277"/>
    <d v="2015-05-23T21:23:39"/>
    <x v="0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2"/>
    <n v="97.82"/>
    <x v="0"/>
    <x v="4"/>
    <x v="278"/>
    <d v="2012-10-12T00:58:59"/>
    <x v="5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2"/>
    <n v="87.69"/>
    <x v="0"/>
    <x v="4"/>
    <x v="279"/>
    <d v="2017-02-27T02:01:00"/>
    <x v="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2"/>
    <n v="54.75"/>
    <x v="0"/>
    <x v="4"/>
    <x v="280"/>
    <d v="2014-05-30T14:10:35"/>
    <x v="3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"/>
    <n v="83.95"/>
    <x v="0"/>
    <x v="4"/>
    <x v="281"/>
    <d v="2009-08-10T19:26:00"/>
    <x v="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"/>
    <n v="254.39"/>
    <x v="0"/>
    <x v="4"/>
    <x v="282"/>
    <d v="2010-02-22T22:00:00"/>
    <x v="7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"/>
    <n v="101.83"/>
    <x v="0"/>
    <x v="4"/>
    <x v="283"/>
    <d v="2011-06-01T04:59:00"/>
    <x v="6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"/>
    <n v="55.07"/>
    <x v="0"/>
    <x v="4"/>
    <x v="284"/>
    <d v="2012-01-21T17:43:00"/>
    <x v="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"/>
    <n v="56.9"/>
    <x v="0"/>
    <x v="4"/>
    <x v="285"/>
    <d v="2013-09-19T18:08:48"/>
    <x v="4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"/>
    <n v="121.28"/>
    <x v="0"/>
    <x v="4"/>
    <x v="286"/>
    <d v="2013-03-25T18:35:24"/>
    <x v="4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2"/>
    <n v="91.19"/>
    <x v="0"/>
    <x v="4"/>
    <x v="287"/>
    <d v="2012-11-02T04:00:00"/>
    <x v="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"/>
    <n v="115.45"/>
    <x v="0"/>
    <x v="4"/>
    <x v="288"/>
    <d v="2012-06-26T04:03:13"/>
    <x v="5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"/>
    <n v="67.77"/>
    <x v="0"/>
    <x v="4"/>
    <x v="289"/>
    <d v="2013-11-02T10:57:14"/>
    <x v="4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"/>
    <n v="28.58"/>
    <x v="0"/>
    <x v="4"/>
    <x v="290"/>
    <d v="2011-02-02T07:59:00"/>
    <x v="7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"/>
    <n v="46.88"/>
    <x v="0"/>
    <x v="4"/>
    <x v="291"/>
    <d v="2013-05-01T00:01:00"/>
    <x v="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"/>
    <n v="154.41999999999999"/>
    <x v="0"/>
    <x v="4"/>
    <x v="292"/>
    <d v="2011-10-29T03:59:00"/>
    <x v="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"/>
    <n v="201.22"/>
    <x v="0"/>
    <x v="4"/>
    <x v="293"/>
    <d v="2014-04-20T16:01:54"/>
    <x v="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100"/>
    <x v="0"/>
    <x v="4"/>
    <x v="294"/>
    <d v="2010-07-19T16:00:00"/>
    <x v="7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"/>
    <n v="100.08"/>
    <x v="0"/>
    <x v="4"/>
    <x v="295"/>
    <d v="2013-11-01T00:00:00"/>
    <x v="4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"/>
    <n v="230.09"/>
    <x v="0"/>
    <x v="4"/>
    <x v="296"/>
    <d v="2012-09-07T11:24:43"/>
    <x v="5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"/>
    <n v="141.75"/>
    <x v="0"/>
    <x v="4"/>
    <x v="297"/>
    <d v="2015-05-01T03:59:00"/>
    <x v="0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"/>
    <n v="56.34"/>
    <x v="0"/>
    <x v="4"/>
    <x v="298"/>
    <d v="2014-05-09T21:00:00"/>
    <x v="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2"/>
    <n v="73.34"/>
    <x v="0"/>
    <x v="4"/>
    <x v="299"/>
    <d v="2010-11-17T06:24:20"/>
    <x v="7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"/>
    <n v="85.34"/>
    <x v="0"/>
    <x v="4"/>
    <x v="300"/>
    <d v="2011-04-24T23:02:18"/>
    <x v="6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"/>
    <n v="61.5"/>
    <x v="0"/>
    <x v="4"/>
    <x v="301"/>
    <d v="2013-03-19T16:42:15"/>
    <x v="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"/>
    <n v="93.02"/>
    <x v="0"/>
    <x v="4"/>
    <x v="302"/>
    <d v="2012-02-24T20:33:58"/>
    <x v="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"/>
    <n v="50.29"/>
    <x v="0"/>
    <x v="4"/>
    <x v="303"/>
    <d v="2012-06-02T01:42:26"/>
    <x v="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"/>
    <n v="106.43"/>
    <x v="0"/>
    <x v="4"/>
    <x v="304"/>
    <d v="2012-09-01T02:00:00"/>
    <x v="5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"/>
    <n v="51.72"/>
    <x v="0"/>
    <x v="4"/>
    <x v="305"/>
    <d v="2012-03-10T15:07:29"/>
    <x v="5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3"/>
    <n v="36.61"/>
    <x v="0"/>
    <x v="4"/>
    <x v="306"/>
    <d v="2013-03-20T19:05:33"/>
    <x v="4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"/>
    <n v="42.52"/>
    <x v="0"/>
    <x v="4"/>
    <x v="307"/>
    <d v="2013-02-07T22:40:01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"/>
    <n v="62.71"/>
    <x v="0"/>
    <x v="4"/>
    <x v="308"/>
    <d v="2011-03-10T16:40:10"/>
    <x v="6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"/>
    <n v="89.96"/>
    <x v="0"/>
    <x v="4"/>
    <x v="309"/>
    <d v="2012-09-03T18:02:14"/>
    <x v="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"/>
    <n v="28.92"/>
    <x v="0"/>
    <x v="4"/>
    <x v="310"/>
    <d v="2011-10-20T02:00:00"/>
    <x v="6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"/>
    <n v="138.80000000000001"/>
    <x v="0"/>
    <x v="4"/>
    <x v="311"/>
    <d v="2012-01-01T07:59:00"/>
    <x v="6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"/>
    <n v="61.3"/>
    <x v="0"/>
    <x v="4"/>
    <x v="312"/>
    <d v="2013-04-14T21:03:52"/>
    <x v="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"/>
    <n v="80.2"/>
    <x v="0"/>
    <x v="4"/>
    <x v="313"/>
    <d v="2010-08-11T15:59:00"/>
    <x v="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4"/>
    <n v="32.1"/>
    <x v="0"/>
    <x v="4"/>
    <x v="314"/>
    <d v="2013-03-01T19:59:48"/>
    <x v="4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"/>
    <n v="200.89"/>
    <x v="0"/>
    <x v="4"/>
    <x v="315"/>
    <d v="2012-08-22T18:32:14"/>
    <x v="5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"/>
    <n v="108.01"/>
    <x v="0"/>
    <x v="4"/>
    <x v="316"/>
    <d v="2014-12-11T04:59:00"/>
    <x v="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"/>
    <n v="95.7"/>
    <x v="0"/>
    <x v="4"/>
    <x v="317"/>
    <d v="2013-12-11T16:14:43"/>
    <x v="4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3"/>
    <n v="49.88"/>
    <x v="0"/>
    <x v="4"/>
    <x v="318"/>
    <d v="2013-03-26T23:55:51"/>
    <x v="4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"/>
    <n v="110.47"/>
    <x v="0"/>
    <x v="4"/>
    <x v="319"/>
    <d v="2010-02-02T07:59:00"/>
    <x v="8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"/>
    <n v="134.91"/>
    <x v="0"/>
    <x v="4"/>
    <x v="320"/>
    <d v="2015-12-22T23:00:00"/>
    <x v="0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"/>
    <n v="106.62"/>
    <x v="0"/>
    <x v="4"/>
    <x v="321"/>
    <d v="2016-11-08T11:43:06"/>
    <x v="2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"/>
    <n v="145.04"/>
    <x v="0"/>
    <x v="4"/>
    <x v="322"/>
    <d v="2016-05-13T13:40:48"/>
    <x v="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"/>
    <n v="114.59"/>
    <x v="0"/>
    <x v="4"/>
    <x v="323"/>
    <d v="2016-12-21T07:59:00"/>
    <x v="2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"/>
    <n v="105.32"/>
    <x v="0"/>
    <x v="4"/>
    <x v="324"/>
    <d v="2015-08-01T15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"/>
    <n v="70.92"/>
    <x v="0"/>
    <x v="4"/>
    <x v="325"/>
    <d v="2016-12-20T04:30:33"/>
    <x v="2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"/>
    <n v="147.16999999999999"/>
    <x v="0"/>
    <x v="4"/>
    <x v="326"/>
    <d v="2017-03-14T22:57:00"/>
    <x v="1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"/>
    <n v="160.47"/>
    <x v="0"/>
    <x v="4"/>
    <x v="327"/>
    <d v="2015-03-22T08:00:00"/>
    <x v="0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"/>
    <n v="156.05000000000001"/>
    <x v="0"/>
    <x v="4"/>
    <x v="328"/>
    <d v="2015-11-01T04:00:00"/>
    <x v="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"/>
    <n v="63.17"/>
    <x v="0"/>
    <x v="4"/>
    <x v="329"/>
    <d v="2015-11-07T04:00:00"/>
    <x v="0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"/>
    <n v="104.82"/>
    <x v="0"/>
    <x v="4"/>
    <x v="330"/>
    <d v="2013-05-17T03:59:00"/>
    <x v="4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"/>
    <n v="97.36"/>
    <x v="0"/>
    <x v="4"/>
    <x v="331"/>
    <d v="2016-06-17T13:57:14"/>
    <x v="2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"/>
    <n v="203.63"/>
    <x v="0"/>
    <x v="4"/>
    <x v="332"/>
    <d v="2015-10-28T08:00:00"/>
    <x v="0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"/>
    <n v="188.31"/>
    <x v="0"/>
    <x v="4"/>
    <x v="333"/>
    <d v="2016-04-07T14:16:31"/>
    <x v="2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"/>
    <n v="146.65"/>
    <x v="0"/>
    <x v="4"/>
    <x v="334"/>
    <d v="2015-05-15T19:00:00"/>
    <x v="0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"/>
    <n v="109.19"/>
    <x v="0"/>
    <x v="4"/>
    <x v="335"/>
    <d v="2015-05-08T22:00:00"/>
    <x v="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"/>
    <n v="59.25"/>
    <x v="0"/>
    <x v="4"/>
    <x v="336"/>
    <d v="2015-11-13T15:18:38"/>
    <x v="0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"/>
    <n v="97.9"/>
    <x v="0"/>
    <x v="4"/>
    <x v="337"/>
    <d v="2015-03-14T02:05:08"/>
    <x v="0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"/>
    <n v="70"/>
    <x v="0"/>
    <x v="4"/>
    <x v="338"/>
    <d v="2016-09-03T01:00:00"/>
    <x v="2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"/>
    <n v="72.87"/>
    <x v="0"/>
    <x v="4"/>
    <x v="339"/>
    <d v="2015-04-29T18:14:28"/>
    <x v="0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"/>
    <n v="146.35"/>
    <x v="0"/>
    <x v="4"/>
    <x v="340"/>
    <d v="2017-03-08T21:00:00"/>
    <x v="1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"/>
    <n v="67.91"/>
    <x v="0"/>
    <x v="4"/>
    <x v="341"/>
    <d v="2014-10-01T03:59:00"/>
    <x v="3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"/>
    <n v="169.85"/>
    <x v="0"/>
    <x v="4"/>
    <x v="342"/>
    <d v="2016-04-29T18:44:25"/>
    <x v="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"/>
    <n v="58.41"/>
    <x v="0"/>
    <x v="4"/>
    <x v="343"/>
    <d v="2014-11-14T03:00:00"/>
    <x v="3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"/>
    <n v="119.99"/>
    <x v="0"/>
    <x v="4"/>
    <x v="344"/>
    <d v="2015-06-01T02:20:00"/>
    <x v="0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"/>
    <n v="99.86"/>
    <x v="0"/>
    <x v="4"/>
    <x v="345"/>
    <d v="2015-05-20T22:39:50"/>
    <x v="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2"/>
    <n v="90.58"/>
    <x v="0"/>
    <x v="4"/>
    <x v="346"/>
    <d v="2015-10-14T12:00:21"/>
    <x v="0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"/>
    <n v="117.77"/>
    <x v="0"/>
    <x v="4"/>
    <x v="347"/>
    <d v="2015-11-14T12:53:29"/>
    <x v="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"/>
    <n v="86.55"/>
    <x v="0"/>
    <x v="4"/>
    <x v="348"/>
    <d v="2015-08-21T14:05:16"/>
    <x v="0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"/>
    <n v="71.900000000000006"/>
    <x v="0"/>
    <x v="4"/>
    <x v="349"/>
    <d v="2017-02-24T11:58:28"/>
    <x v="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"/>
    <n v="129.82"/>
    <x v="0"/>
    <x v="4"/>
    <x v="350"/>
    <d v="2016-09-11T03:59:00"/>
    <x v="2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"/>
    <n v="44.91"/>
    <x v="0"/>
    <x v="4"/>
    <x v="351"/>
    <d v="2016-04-07T22:09:14"/>
    <x v="2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"/>
    <n v="40.76"/>
    <x v="0"/>
    <x v="4"/>
    <x v="352"/>
    <d v="2014-10-08T04:01:08"/>
    <x v="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"/>
    <n v="103.52"/>
    <x v="0"/>
    <x v="4"/>
    <x v="353"/>
    <d v="2015-11-19T20:00:19"/>
    <x v="0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"/>
    <n v="125.45"/>
    <x v="0"/>
    <x v="4"/>
    <x v="354"/>
    <d v="2016-04-08T18:52:01"/>
    <x v="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"/>
    <n v="246.61"/>
    <x v="0"/>
    <x v="4"/>
    <x v="355"/>
    <d v="2014-12-01T08:03:14"/>
    <x v="3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"/>
    <n v="79.400000000000006"/>
    <x v="0"/>
    <x v="4"/>
    <x v="356"/>
    <d v="2016-03-16T18:16:33"/>
    <x v="2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2"/>
    <n v="86.14"/>
    <x v="0"/>
    <x v="4"/>
    <x v="357"/>
    <d v="2015-04-24T05:19:57"/>
    <x v="0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"/>
    <n v="193.05"/>
    <x v="0"/>
    <x v="4"/>
    <x v="358"/>
    <d v="2016-06-15T15:00:00"/>
    <x v="2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"/>
    <n v="84.02"/>
    <x v="0"/>
    <x v="4"/>
    <x v="359"/>
    <d v="2014-11-14T05:12:00"/>
    <x v="3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"/>
    <n v="139.83000000000001"/>
    <x v="0"/>
    <x v="4"/>
    <x v="360"/>
    <d v="2015-07-23T03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"/>
    <n v="109.82"/>
    <x v="0"/>
    <x v="4"/>
    <x v="361"/>
    <d v="2014-11-23T01:01:46"/>
    <x v="3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"/>
    <n v="139.53"/>
    <x v="0"/>
    <x v="4"/>
    <x v="362"/>
    <d v="2014-08-08T00:00:00"/>
    <x v="3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"/>
    <n v="347.85"/>
    <x v="0"/>
    <x v="4"/>
    <x v="363"/>
    <d v="2010-05-02T19:22:00"/>
    <x v="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"/>
    <n v="68.239999999999995"/>
    <x v="0"/>
    <x v="4"/>
    <x v="364"/>
    <d v="2014-06-21T03:59:00"/>
    <x v="3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"/>
    <n v="239.94"/>
    <x v="0"/>
    <x v="4"/>
    <x v="365"/>
    <d v="2014-02-28T14:33:19"/>
    <x v="3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"/>
    <n v="287.31"/>
    <x v="0"/>
    <x v="4"/>
    <x v="366"/>
    <d v="2012-05-20T19:01:58"/>
    <x v="5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"/>
    <n v="86.85"/>
    <x v="0"/>
    <x v="4"/>
    <x v="367"/>
    <d v="2013-05-01T04:59:0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"/>
    <n v="81.849999999999994"/>
    <x v="0"/>
    <x v="4"/>
    <x v="368"/>
    <d v="2015-03-15T13:32:02"/>
    <x v="0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"/>
    <n v="42.87"/>
    <x v="0"/>
    <x v="4"/>
    <x v="369"/>
    <d v="2012-01-15T13:14:29"/>
    <x v="6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"/>
    <n v="709.42"/>
    <x v="0"/>
    <x v="4"/>
    <x v="370"/>
    <d v="2017-01-06T19:05:00"/>
    <x v="2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"/>
    <n v="161.26"/>
    <x v="0"/>
    <x v="4"/>
    <x v="371"/>
    <d v="2013-02-01T18:25:39"/>
    <x v="5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"/>
    <n v="41.78"/>
    <x v="0"/>
    <x v="4"/>
    <x v="372"/>
    <d v="2016-04-05T16:00:00"/>
    <x v="2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"/>
    <n v="89.89"/>
    <x v="0"/>
    <x v="4"/>
    <x v="373"/>
    <d v="2012-07-18T21:53:18"/>
    <x v="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"/>
    <n v="45.05"/>
    <x v="0"/>
    <x v="4"/>
    <x v="374"/>
    <d v="2011-09-16T21:20:31"/>
    <x v="6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"/>
    <n v="42.86"/>
    <x v="0"/>
    <x v="4"/>
    <x v="375"/>
    <d v="2014-03-01T17:18:00"/>
    <x v="3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"/>
    <n v="54.08"/>
    <x v="0"/>
    <x v="4"/>
    <x v="376"/>
    <d v="2016-08-25T10:51:56"/>
    <x v="2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"/>
    <n v="103.22"/>
    <x v="0"/>
    <x v="4"/>
    <x v="377"/>
    <d v="2015-11-14T07:01:00"/>
    <x v="0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"/>
    <n v="40.4"/>
    <x v="0"/>
    <x v="4"/>
    <x v="378"/>
    <d v="2016-01-25T23:52:00"/>
    <x v="2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"/>
    <n v="116.86"/>
    <x v="0"/>
    <x v="4"/>
    <x v="379"/>
    <d v="2012-05-03T16:31:12"/>
    <x v="5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"/>
    <n v="115.51"/>
    <x v="0"/>
    <x v="4"/>
    <x v="380"/>
    <d v="2016-01-23T17:16:32"/>
    <x v="0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"/>
    <n v="104.31"/>
    <x v="0"/>
    <x v="4"/>
    <x v="381"/>
    <d v="2012-07-30T05:00:00"/>
    <x v="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3"/>
    <n v="69.77"/>
    <x v="0"/>
    <x v="4"/>
    <x v="382"/>
    <d v="2012-09-06T17:01:40"/>
    <x v="5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"/>
    <n v="43.02"/>
    <x v="0"/>
    <x v="4"/>
    <x v="383"/>
    <d v="2014-05-19T02:49:19"/>
    <x v="3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"/>
    <n v="58.54"/>
    <x v="0"/>
    <x v="4"/>
    <x v="384"/>
    <d v="2015-01-06T18:45:47"/>
    <x v="3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"/>
    <n v="111.8"/>
    <x v="0"/>
    <x v="4"/>
    <x v="385"/>
    <d v="2014-11-21T15:01:41"/>
    <x v="3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"/>
    <n v="46.23"/>
    <x v="0"/>
    <x v="4"/>
    <x v="386"/>
    <d v="2015-08-10T22:49:51"/>
    <x v="0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"/>
    <n v="144.69"/>
    <x v="0"/>
    <x v="4"/>
    <x v="387"/>
    <d v="2015-08-15T06:00:00"/>
    <x v="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"/>
    <n v="88.85"/>
    <x v="0"/>
    <x v="4"/>
    <x v="388"/>
    <d v="2016-07-28T01:49:40"/>
    <x v="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2"/>
    <n v="81.75"/>
    <x v="0"/>
    <x v="4"/>
    <x v="389"/>
    <d v="2014-03-07T22:59:00"/>
    <x v="3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71.430000000000007"/>
    <x v="0"/>
    <x v="4"/>
    <x v="390"/>
    <d v="2015-05-08T00:52:52"/>
    <x v="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"/>
    <n v="104.26"/>
    <x v="0"/>
    <x v="4"/>
    <x v="391"/>
    <d v="2011-12-18T00:59:00"/>
    <x v="6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"/>
    <n v="90.62"/>
    <x v="0"/>
    <x v="4"/>
    <x v="392"/>
    <d v="2011-09-08T03:00:00"/>
    <x v="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"/>
    <n v="157.33000000000001"/>
    <x v="0"/>
    <x v="4"/>
    <x v="393"/>
    <d v="2013-10-10T17:00:52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"/>
    <n v="105.18"/>
    <x v="0"/>
    <x v="4"/>
    <x v="394"/>
    <d v="2016-04-17T18:38:02"/>
    <x v="2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"/>
    <n v="58.72"/>
    <x v="0"/>
    <x v="4"/>
    <x v="395"/>
    <d v="2012-04-27T21:32:00"/>
    <x v="5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"/>
    <n v="81.63"/>
    <x v="0"/>
    <x v="4"/>
    <x v="396"/>
    <d v="2012-07-07T13:33:26"/>
    <x v="5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"/>
    <n v="56.46"/>
    <x v="0"/>
    <x v="4"/>
    <x v="397"/>
    <d v="2010-09-01T03:44:00"/>
    <x v="7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"/>
    <n v="140.1"/>
    <x v="0"/>
    <x v="4"/>
    <x v="398"/>
    <d v="2015-04-29T19:02:06"/>
    <x v="0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"/>
    <n v="224.85"/>
    <x v="0"/>
    <x v="4"/>
    <x v="399"/>
    <d v="2016-12-14T12:00:00"/>
    <x v="2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"/>
    <n v="181.13"/>
    <x v="0"/>
    <x v="4"/>
    <x v="400"/>
    <d v="2014-05-17T03:30:00"/>
    <x v="3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"/>
    <n v="711.04"/>
    <x v="0"/>
    <x v="4"/>
    <x v="401"/>
    <d v="2011-08-07T20:12:50"/>
    <x v="6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"/>
    <n v="65.88"/>
    <x v="0"/>
    <x v="4"/>
    <x v="402"/>
    <d v="2015-11-05T13:56:57"/>
    <x v="0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"/>
    <n v="75.19"/>
    <x v="0"/>
    <x v="4"/>
    <x v="403"/>
    <d v="2011-08-10T07:08:00"/>
    <x v="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"/>
    <n v="133.13999999999999"/>
    <x v="0"/>
    <x v="4"/>
    <x v="404"/>
    <d v="2014-02-05T23:04:00"/>
    <x v="3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"/>
    <n v="55.2"/>
    <x v="0"/>
    <x v="4"/>
    <x v="405"/>
    <d v="2014-03-06T02:02:19"/>
    <x v="3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"/>
    <n v="86.16"/>
    <x v="0"/>
    <x v="4"/>
    <x v="406"/>
    <d v="2011-05-09T05:59:00"/>
    <x v="6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"/>
    <n v="92.32"/>
    <x v="0"/>
    <x v="4"/>
    <x v="407"/>
    <d v="2011-11-19T21:54:10"/>
    <x v="6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"/>
    <n v="160.16"/>
    <x v="0"/>
    <x v="4"/>
    <x v="408"/>
    <d v="2013-11-05T18:39:50"/>
    <x v="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"/>
    <n v="45.6"/>
    <x v="0"/>
    <x v="4"/>
    <x v="409"/>
    <d v="2016-07-22T20:42:24"/>
    <x v="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"/>
    <n v="183.29"/>
    <x v="0"/>
    <x v="4"/>
    <x v="410"/>
    <d v="2015-06-18T23:33:17"/>
    <x v="0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"/>
    <n v="125.79"/>
    <x v="0"/>
    <x v="4"/>
    <x v="411"/>
    <d v="2013-12-22T05:00:00"/>
    <x v="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"/>
    <n v="57.65"/>
    <x v="0"/>
    <x v="4"/>
    <x v="412"/>
    <d v="2012-07-25T17:49:38"/>
    <x v="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"/>
    <n v="78.66"/>
    <x v="0"/>
    <x v="4"/>
    <x v="413"/>
    <d v="2012-07-19T21:03:31"/>
    <x v="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"/>
    <n v="91.48"/>
    <x v="0"/>
    <x v="4"/>
    <x v="414"/>
    <d v="2013-10-12T01:31:05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"/>
    <n v="68.099999999999994"/>
    <x v="0"/>
    <x v="4"/>
    <x v="415"/>
    <d v="2014-10-17T12:00:00"/>
    <x v="3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"/>
    <n v="48.09"/>
    <x v="0"/>
    <x v="4"/>
    <x v="416"/>
    <d v="2014-02-08T09:30:31"/>
    <x v="3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"/>
    <n v="202.42"/>
    <x v="0"/>
    <x v="4"/>
    <x v="417"/>
    <d v="2013-04-08T04:33:00"/>
    <x v="4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"/>
    <n v="216.75"/>
    <x v="0"/>
    <x v="4"/>
    <x v="418"/>
    <d v="2015-07-23T06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"/>
    <n v="110.07"/>
    <x v="0"/>
    <x v="4"/>
    <x v="419"/>
    <d v="2013-06-29T20:13:07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"/>
    <x v="0"/>
    <x v="5"/>
    <x v="420"/>
    <d v="2014-03-14T04:40:31"/>
    <x v="3"/>
    <x v="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0"/>
    <n v="50.17"/>
    <x v="0"/>
    <x v="5"/>
    <x v="421"/>
    <d v="2015-08-21T11:47:36"/>
    <x v="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0"/>
    <n v="35.83"/>
    <x v="0"/>
    <x v="5"/>
    <x v="422"/>
    <d v="2014-09-11T06:14:57"/>
    <x v="3"/>
    <x v="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"/>
    <n v="11.77"/>
    <x v="0"/>
    <x v="5"/>
    <x v="423"/>
    <d v="2013-06-05T22:13:50"/>
    <x v="4"/>
    <x v="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0"/>
    <n v="40.78"/>
    <x v="0"/>
    <x v="5"/>
    <x v="424"/>
    <d v="2012-03-26T08:01:39"/>
    <x v="5"/>
    <x v="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  <x v="5"/>
    <x v="425"/>
    <d v="2015-11-27T21:40:04"/>
    <x v="0"/>
    <x v="1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0"/>
    <n v="16.63"/>
    <x v="0"/>
    <x v="5"/>
    <x v="426"/>
    <d v="2016-03-01T17:05:14"/>
    <x v="2"/>
    <x v="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n v="0"/>
    <x v="0"/>
    <x v="5"/>
    <x v="427"/>
    <d v="2015-10-22T18:59:00"/>
    <x v="0"/>
    <x v="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0"/>
    <n v="52"/>
    <x v="0"/>
    <x v="5"/>
    <x v="428"/>
    <d v="2014-06-16T22:00:00"/>
    <x v="3"/>
    <x v="1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n v="0"/>
    <x v="0"/>
    <x v="5"/>
    <x v="429"/>
    <d v="2009-11-27T04:59:00"/>
    <x v="8"/>
    <x v="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0"/>
    <n v="4.8"/>
    <x v="0"/>
    <x v="5"/>
    <x v="430"/>
    <d v="2013-09-11T02:34:27"/>
    <x v="4"/>
    <x v="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"/>
    <n v="51.88"/>
    <x v="0"/>
    <x v="5"/>
    <x v="431"/>
    <d v="2016-07-05T20:54:43"/>
    <x v="2"/>
    <x v="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0"/>
    <n v="71.25"/>
    <x v="0"/>
    <x v="5"/>
    <x v="432"/>
    <d v="2015-10-21T17:26:21"/>
    <x v="0"/>
    <x v="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n v="0"/>
    <x v="0"/>
    <x v="5"/>
    <x v="433"/>
    <d v="2015-10-11T15:07:02"/>
    <x v="0"/>
    <x v="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"/>
    <n v="62.5"/>
    <x v="0"/>
    <x v="5"/>
    <x v="434"/>
    <d v="2013-12-01T21:01:42"/>
    <x v="4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  <x v="5"/>
    <x v="435"/>
    <d v="2013-09-13T17:56:20"/>
    <x v="4"/>
    <x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n v="0"/>
    <x v="0"/>
    <x v="5"/>
    <x v="436"/>
    <d v="2013-07-31T08:41:53"/>
    <x v="4"/>
    <x v="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n v="0"/>
    <x v="0"/>
    <x v="5"/>
    <x v="437"/>
    <d v="2016-10-08T07:38:46"/>
    <x v="2"/>
    <x v="1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0"/>
    <n v="170.55"/>
    <x v="0"/>
    <x v="5"/>
    <x v="438"/>
    <d v="2015-11-18T07:15:58"/>
    <x v="0"/>
    <x v="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n v="0"/>
    <x v="0"/>
    <x v="5"/>
    <x v="439"/>
    <d v="2014-10-17T18:16:58"/>
    <x v="3"/>
    <x v="1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  <x v="5"/>
    <x v="440"/>
    <d v="2016-03-24T22:39:13"/>
    <x v="2"/>
    <x v="1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n v="0"/>
    <x v="0"/>
    <x v="5"/>
    <x v="441"/>
    <d v="2013-11-02T19:03:16"/>
    <x v="4"/>
    <x v="1"/>
    <x v="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0"/>
    <n v="393.59"/>
    <x v="0"/>
    <x v="5"/>
    <x v="442"/>
    <d v="2015-02-19T21:19:43"/>
    <x v="0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  <x v="5"/>
    <x v="443"/>
    <d v="2014-02-10T00:21:41"/>
    <x v="3"/>
    <x v="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"/>
    <n v="50"/>
    <x v="0"/>
    <x v="5"/>
    <x v="444"/>
    <d v="2012-02-15T21:46:01"/>
    <x v="6"/>
    <x v="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  <x v="5"/>
    <x v="445"/>
    <d v="2015-05-21T08:02:55"/>
    <x v="0"/>
    <x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0"/>
    <n v="47.88"/>
    <x v="0"/>
    <x v="5"/>
    <x v="446"/>
    <d v="2015-03-04T02:00:20"/>
    <x v="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  <x v="5"/>
    <x v="447"/>
    <d v="2013-03-23T12:19:23"/>
    <x v="4"/>
    <x v="1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0"/>
    <n v="20.5"/>
    <x v="0"/>
    <x v="5"/>
    <x v="448"/>
    <d v="2014-05-14T18:11:35"/>
    <x v="3"/>
    <x v="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0"/>
    <n v="9"/>
    <x v="0"/>
    <x v="5"/>
    <x v="449"/>
    <d v="2013-10-17T13:38:05"/>
    <x v="4"/>
    <x v="1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"/>
    <n v="56.57"/>
    <x v="0"/>
    <x v="5"/>
    <x v="450"/>
    <d v="2014-02-14T22:43:20"/>
    <x v="3"/>
    <x v="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n v="0"/>
    <x v="0"/>
    <x v="5"/>
    <x v="451"/>
    <d v="2014-01-25T17:09:51"/>
    <x v="4"/>
    <x v="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1"/>
    <n v="40"/>
    <x v="0"/>
    <x v="5"/>
    <x v="452"/>
    <d v="2015-05-13T16:53:35"/>
    <x v="0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  <x v="5"/>
    <x v="453"/>
    <d v="2015-02-19T19:47:59"/>
    <x v="0"/>
    <x v="1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"/>
    <n v="16.399999999999999"/>
    <x v="0"/>
    <x v="5"/>
    <x v="454"/>
    <d v="2014-11-26T13:14:00"/>
    <x v="3"/>
    <x v="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  <x v="5"/>
    <x v="455"/>
    <d v="2012-04-17T00:31:00"/>
    <x v="5"/>
    <x v="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"/>
    <n v="20.329999999999998"/>
    <x v="0"/>
    <x v="5"/>
    <x v="456"/>
    <d v="2013-10-22T03:59:00"/>
    <x v="4"/>
    <x v="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n v="0"/>
    <x v="0"/>
    <x v="5"/>
    <x v="457"/>
    <d v="2014-08-16T18:25:12"/>
    <x v="3"/>
    <x v="1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0"/>
    <n v="16.760000000000002"/>
    <x v="0"/>
    <x v="5"/>
    <x v="458"/>
    <d v="2013-05-14T16:47:40"/>
    <x v="4"/>
    <x v="1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  <x v="5"/>
    <x v="459"/>
    <d v="2011-11-13T16:22:07"/>
    <x v="6"/>
    <x v="1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  <x v="5"/>
    <x v="460"/>
    <d v="2014-06-01T04:00:00"/>
    <x v="3"/>
    <x v="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n v="0"/>
    <x v="0"/>
    <x v="5"/>
    <x v="461"/>
    <d v="2013-06-02T20:19:27"/>
    <x v="4"/>
    <x v="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n v="0"/>
    <x v="0"/>
    <x v="5"/>
    <x v="462"/>
    <d v="2011-08-10T03:02:21"/>
    <x v="6"/>
    <x v="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0"/>
    <n v="113.64"/>
    <x v="0"/>
    <x v="5"/>
    <x v="463"/>
    <d v="2011-09-24T17:02:33"/>
    <x v="6"/>
    <x v="1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  <x v="5"/>
    <x v="464"/>
    <d v="2016-05-18T20:22:15"/>
    <x v="2"/>
    <x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0"/>
    <n v="17.25"/>
    <x v="0"/>
    <x v="5"/>
    <x v="465"/>
    <d v="2014-06-27T02:52:54"/>
    <x v="3"/>
    <x v="1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"/>
    <n v="15.2"/>
    <x v="0"/>
    <x v="5"/>
    <x v="466"/>
    <d v="2012-09-07T22:37:44"/>
    <x v="5"/>
    <x v="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"/>
    <n v="110.64"/>
    <x v="0"/>
    <x v="5"/>
    <x v="467"/>
    <d v="2012-09-28T16:18:54"/>
    <x v="5"/>
    <x v="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n v="0"/>
    <x v="0"/>
    <x v="5"/>
    <x v="468"/>
    <d v="2012-07-11T03:51:05"/>
    <x v="5"/>
    <x v="1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n v="0"/>
    <x v="0"/>
    <x v="5"/>
    <x v="469"/>
    <d v="2014-09-05T23:45:24"/>
    <x v="3"/>
    <x v="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0"/>
    <n v="25.5"/>
    <x v="0"/>
    <x v="5"/>
    <x v="470"/>
    <d v="2014-01-16T04:00:00"/>
    <x v="4"/>
    <x v="1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"/>
    <n v="38.479999999999997"/>
    <x v="0"/>
    <x v="5"/>
    <x v="471"/>
    <d v="2014-04-19T16:19:39"/>
    <x v="3"/>
    <x v="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"/>
    <n v="28.2"/>
    <x v="0"/>
    <x v="5"/>
    <x v="472"/>
    <d v="2014-08-23T22:08:38"/>
    <x v="3"/>
    <x v="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0"/>
    <n v="61.5"/>
    <x v="0"/>
    <x v="5"/>
    <x v="473"/>
    <d v="2014-09-17T16:45:19"/>
    <x v="3"/>
    <x v="1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  <x v="5"/>
    <x v="474"/>
    <d v="2017-02-17T07:53:49"/>
    <x v="1"/>
    <x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n v="0"/>
    <x v="0"/>
    <x v="5"/>
    <x v="475"/>
    <d v="2015-05-06T02:04:03"/>
    <x v="0"/>
    <x v="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0"/>
    <n v="39.57"/>
    <x v="0"/>
    <x v="5"/>
    <x v="476"/>
    <d v="2014-06-03T03:59:00"/>
    <x v="3"/>
    <x v="1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n v="0"/>
    <x v="0"/>
    <x v="5"/>
    <x v="477"/>
    <d v="2012-05-18T20:02:14"/>
    <x v="5"/>
    <x v="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n v="0"/>
    <x v="0"/>
    <x v="5"/>
    <x v="478"/>
    <d v="2015-04-01T20:51:49"/>
    <x v="0"/>
    <x v="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"/>
    <n v="88.8"/>
    <x v="0"/>
    <x v="5"/>
    <x v="479"/>
    <d v="2014-11-21T10:47:15"/>
    <x v="3"/>
    <x v="1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"/>
    <n v="55.46"/>
    <x v="0"/>
    <x v="5"/>
    <x v="480"/>
    <d v="2013-08-09T12:00:15"/>
    <x v="4"/>
    <x v="1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0"/>
    <n v="87.14"/>
    <x v="0"/>
    <x v="5"/>
    <x v="481"/>
    <d v="2012-10-10T16:08:09"/>
    <x v="5"/>
    <x v="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  <x v="5"/>
    <x v="482"/>
    <d v="2016-04-14T14:34:00"/>
    <x v="2"/>
    <x v="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1"/>
    <n v="51.22"/>
    <x v="0"/>
    <x v="5"/>
    <x v="483"/>
    <d v="2013-01-29T04:44:32"/>
    <x v="5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5"/>
    <x v="0"/>
    <x v="5"/>
    <x v="484"/>
    <d v="2015-11-05T23:32:52"/>
    <x v="0"/>
    <x v="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"/>
    <n v="66.52"/>
    <x v="0"/>
    <x v="5"/>
    <x v="485"/>
    <d v="2013-05-17T12:08:19"/>
    <x v="4"/>
    <x v="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  <x v="5"/>
    <x v="486"/>
    <d v="2014-06-01T22:37:19"/>
    <x v="3"/>
    <x v="1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n v="0"/>
    <x v="0"/>
    <x v="5"/>
    <x v="487"/>
    <d v="2016-12-25T15:16:34"/>
    <x v="2"/>
    <x v="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n v="0"/>
    <x v="0"/>
    <x v="5"/>
    <x v="488"/>
    <d v="2017-01-09T01:18:20"/>
    <x v="2"/>
    <x v="1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7"/>
    <x v="0"/>
    <x v="5"/>
    <x v="489"/>
    <d v="2012-01-05T11:33:00"/>
    <x v="6"/>
    <x v="1"/>
    <x v="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n v="0"/>
    <x v="0"/>
    <x v="5"/>
    <x v="490"/>
    <d v="2012-08-22T23:14:45"/>
    <x v="5"/>
    <x v="1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n v="0"/>
    <x v="0"/>
    <x v="5"/>
    <x v="491"/>
    <d v="2016-01-27T23:34:59"/>
    <x v="0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n v="0"/>
    <x v="0"/>
    <x v="5"/>
    <x v="492"/>
    <d v="2016-10-13T00:50:30"/>
    <x v="2"/>
    <x v="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n v="0"/>
    <x v="0"/>
    <x v="5"/>
    <x v="493"/>
    <d v="2015-05-20T17:25:38"/>
    <x v="0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"/>
    <x v="0"/>
    <x v="5"/>
    <x v="494"/>
    <d v="2014-07-03T03:00:00"/>
    <x v="3"/>
    <x v="1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n v="0"/>
    <x v="0"/>
    <x v="5"/>
    <x v="495"/>
    <d v="2015-07-16T19:51:45"/>
    <x v="0"/>
    <x v="1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  <x v="5"/>
    <x v="496"/>
    <d v="2014-02-10T22:21:14"/>
    <x v="4"/>
    <x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0"/>
    <n v="10"/>
    <x v="0"/>
    <x v="5"/>
    <x v="497"/>
    <d v="2014-12-25T05:00:00"/>
    <x v="3"/>
    <x v="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0"/>
    <n v="136.09"/>
    <x v="0"/>
    <x v="5"/>
    <x v="498"/>
    <d v="2011-12-23T18:17:29"/>
    <x v="6"/>
    <x v="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0"/>
    <n v="73.459999999999994"/>
    <x v="0"/>
    <x v="5"/>
    <x v="499"/>
    <d v="2009-10-12T20:59:00"/>
    <x v="8"/>
    <x v="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0"/>
    <n v="53.75"/>
    <x v="0"/>
    <x v="5"/>
    <x v="500"/>
    <d v="2010-05-08T22:16:00"/>
    <x v="7"/>
    <x v="1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n v="0"/>
    <x v="0"/>
    <x v="5"/>
    <x v="501"/>
    <d v="2011-07-09T05:37:31"/>
    <x v="6"/>
    <x v="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0"/>
    <n v="57.5"/>
    <x v="0"/>
    <x v="5"/>
    <x v="502"/>
    <d v="2012-03-18T12:17:05"/>
    <x v="5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0"/>
    <n v="12.67"/>
    <x v="0"/>
    <x v="5"/>
    <x v="503"/>
    <d v="2015-01-17T12:38:23"/>
    <x v="3"/>
    <x v="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0"/>
    <n v="67"/>
    <x v="0"/>
    <x v="5"/>
    <x v="504"/>
    <d v="2012-04-10T22:36:27"/>
    <x v="5"/>
    <x v="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"/>
    <x v="0"/>
    <x v="5"/>
    <x v="505"/>
    <d v="2015-12-25T02:21:26"/>
    <x v="0"/>
    <x v="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  <x v="5"/>
    <x v="506"/>
    <d v="2013-08-10T13:15:20"/>
    <x v="4"/>
    <x v="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0"/>
    <n v="64"/>
    <x v="0"/>
    <x v="5"/>
    <x v="507"/>
    <d v="2012-10-19T23:00:57"/>
    <x v="5"/>
    <x v="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"/>
    <n v="133.33000000000001"/>
    <x v="0"/>
    <x v="5"/>
    <x v="508"/>
    <d v="2012-05-25T14:14:00"/>
    <x v="5"/>
    <x v="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  <x v="5"/>
    <x v="509"/>
    <d v="2015-06-28T15:09:30"/>
    <x v="0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n v="0"/>
    <x v="0"/>
    <x v="5"/>
    <x v="510"/>
    <d v="2016-03-01T04:13:59"/>
    <x v="2"/>
    <x v="1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"/>
    <n v="30"/>
    <x v="0"/>
    <x v="5"/>
    <x v="511"/>
    <d v="2013-04-06T06:16:22"/>
    <x v="4"/>
    <x v="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  <x v="5"/>
    <x v="512"/>
    <d v="2016-11-20T18:48:47"/>
    <x v="2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"/>
    <n v="102.38"/>
    <x v="0"/>
    <x v="5"/>
    <x v="513"/>
    <d v="2016-08-15T07:00:00"/>
    <x v="2"/>
    <x v="1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0"/>
    <n v="16.670000000000002"/>
    <x v="0"/>
    <x v="5"/>
    <x v="514"/>
    <d v="2014-08-09T14:44:07"/>
    <x v="3"/>
    <x v="1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"/>
    <n v="725.03"/>
    <x v="0"/>
    <x v="5"/>
    <x v="515"/>
    <d v="2015-12-29T11:46:41"/>
    <x v="0"/>
    <x v="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n v="0"/>
    <x v="0"/>
    <x v="5"/>
    <x v="516"/>
    <d v="2015-05-27T18:41:20"/>
    <x v="0"/>
    <x v="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0"/>
    <n v="68.33"/>
    <x v="0"/>
    <x v="5"/>
    <x v="517"/>
    <d v="2017-02-02T14:46:01"/>
    <x v="1"/>
    <x v="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n v="0"/>
    <x v="0"/>
    <x v="5"/>
    <x v="518"/>
    <d v="2015-09-06T14:46:00"/>
    <x v="0"/>
    <x v="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"/>
    <n v="39.229999999999997"/>
    <x v="0"/>
    <x v="5"/>
    <x v="519"/>
    <d v="2012-12-05T09:23:41"/>
    <x v="5"/>
    <x v="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"/>
    <n v="150.15"/>
    <x v="1"/>
    <x v="6"/>
    <x v="520"/>
    <d v="2015-12-10T16:51:01"/>
    <x v="0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"/>
    <n v="93.43"/>
    <x v="1"/>
    <x v="6"/>
    <x v="521"/>
    <d v="2016-11-01T04:59:00"/>
    <x v="2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"/>
    <n v="110.97"/>
    <x v="1"/>
    <x v="6"/>
    <x v="522"/>
    <d v="2016-03-20T23:58:45"/>
    <x v="2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"/>
    <n v="71.790000000000006"/>
    <x v="1"/>
    <x v="6"/>
    <x v="523"/>
    <d v="2015-09-21T03:11:16"/>
    <x v="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"/>
    <n v="29.26"/>
    <x v="1"/>
    <x v="6"/>
    <x v="524"/>
    <d v="2016-06-01T17:12:49"/>
    <x v="2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1000"/>
    <x v="1"/>
    <x v="6"/>
    <x v="525"/>
    <d v="2014-09-13T09:37:21"/>
    <x v="3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"/>
    <n v="74.349999999999994"/>
    <x v="1"/>
    <x v="6"/>
    <x v="526"/>
    <d v="2015-08-07T17:00:00"/>
    <x v="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"/>
    <n v="63.83"/>
    <x v="1"/>
    <x v="6"/>
    <x v="527"/>
    <d v="2017-02-17T16:05:00"/>
    <x v="1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"/>
    <n v="44.33"/>
    <x v="1"/>
    <x v="6"/>
    <x v="528"/>
    <d v="2015-06-21T21:20:00"/>
    <x v="0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"/>
    <n v="86.94"/>
    <x v="1"/>
    <x v="6"/>
    <x v="529"/>
    <d v="2017-01-11T05:00:00"/>
    <x v="2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"/>
    <n v="126.55"/>
    <x v="1"/>
    <x v="6"/>
    <x v="530"/>
    <d v="2015-06-24T02:00:00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129.03"/>
    <x v="1"/>
    <x v="6"/>
    <x v="531"/>
    <d v="2016-12-17T06:59:00"/>
    <x v="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"/>
    <n v="71.239999999999995"/>
    <x v="1"/>
    <x v="6"/>
    <x v="532"/>
    <d v="2016-05-13T00:10:08"/>
    <x v="2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"/>
    <n v="117.88"/>
    <x v="1"/>
    <x v="6"/>
    <x v="533"/>
    <d v="2016-05-16T10:26:05"/>
    <x v="2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"/>
    <n v="327.08"/>
    <x v="1"/>
    <x v="6"/>
    <x v="534"/>
    <d v="2015-11-01T23:00:00"/>
    <x v="0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"/>
    <n v="34.75"/>
    <x v="1"/>
    <x v="6"/>
    <x v="535"/>
    <d v="2017-01-06T13:05:05"/>
    <x v="2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"/>
    <n v="100.06"/>
    <x v="1"/>
    <x v="6"/>
    <x v="536"/>
    <d v="2015-08-03T18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"/>
    <n v="40.85"/>
    <x v="1"/>
    <x v="6"/>
    <x v="537"/>
    <d v="2015-11-04T19:26:31"/>
    <x v="0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"/>
    <n v="252.02"/>
    <x v="1"/>
    <x v="6"/>
    <x v="538"/>
    <d v="2016-05-13T19:04:23"/>
    <x v="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"/>
    <n v="25.16"/>
    <x v="1"/>
    <x v="6"/>
    <x v="539"/>
    <d v="2016-07-05T01:11:47"/>
    <x v="2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  <x v="7"/>
    <x v="540"/>
    <d v="2015-02-04T19:36:46"/>
    <x v="0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"/>
    <n v="25"/>
    <x v="2"/>
    <x v="7"/>
    <x v="541"/>
    <d v="2015-10-29T01:07:14"/>
    <x v="0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  <x v="7"/>
    <x v="542"/>
    <d v="2016-05-03T16:41:56"/>
    <x v="2"/>
    <x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  <x v="7"/>
    <x v="543"/>
    <d v="2014-11-01T02:12:42"/>
    <x v="3"/>
    <x v="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0"/>
    <n v="3"/>
    <x v="2"/>
    <x v="7"/>
    <x v="544"/>
    <d v="2016-07-04T15:46:00"/>
    <x v="2"/>
    <x v="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"/>
    <n v="402.71"/>
    <x v="2"/>
    <x v="7"/>
    <x v="545"/>
    <d v="2015-11-15T15:13:09"/>
    <x v="0"/>
    <x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  <x v="7"/>
    <x v="546"/>
    <d v="2015-10-17T16:01:55"/>
    <x v="0"/>
    <x v="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n v="0"/>
    <x v="2"/>
    <x v="7"/>
    <x v="547"/>
    <d v="2016-02-10T16:42:44"/>
    <x v="2"/>
    <x v="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  <x v="7"/>
    <x v="548"/>
    <d v="2015-10-29T21:40:48"/>
    <x v="0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0"/>
    <n v="8.5"/>
    <x v="2"/>
    <x v="7"/>
    <x v="549"/>
    <d v="2015-07-08T15:17:02"/>
    <x v="0"/>
    <x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"/>
    <n v="8.75"/>
    <x v="2"/>
    <x v="7"/>
    <x v="550"/>
    <d v="2017-01-31T05:00:00"/>
    <x v="1"/>
    <x v="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0"/>
    <n v="135.04"/>
    <x v="2"/>
    <x v="7"/>
    <x v="551"/>
    <d v="2015-08-01T17:53:00"/>
    <x v="0"/>
    <x v="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n v="0"/>
    <x v="2"/>
    <x v="7"/>
    <x v="552"/>
    <d v="2016-01-09T14:48:16"/>
    <x v="0"/>
    <x v="1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  <x v="7"/>
    <x v="553"/>
    <d v="2014-11-14T18:16:31"/>
    <x v="3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"/>
    <n v="64.36"/>
    <x v="2"/>
    <x v="7"/>
    <x v="554"/>
    <d v="2014-10-19T16:26:12"/>
    <x v="3"/>
    <x v="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n v="0"/>
    <x v="2"/>
    <x v="7"/>
    <x v="555"/>
    <d v="2016-06-12T08:29:03"/>
    <x v="2"/>
    <x v="1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0"/>
    <n v="200"/>
    <x v="2"/>
    <x v="7"/>
    <x v="556"/>
    <d v="2016-01-06T20:38:37"/>
    <x v="0"/>
    <x v="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"/>
    <n v="68.3"/>
    <x v="2"/>
    <x v="7"/>
    <x v="557"/>
    <d v="2016-12-02T23:36:43"/>
    <x v="2"/>
    <x v="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n v="0"/>
    <x v="2"/>
    <x v="7"/>
    <x v="558"/>
    <d v="2015-03-24T20:11:45"/>
    <x v="0"/>
    <x v="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  <x v="7"/>
    <x v="559"/>
    <d v="2015-12-13T06:47:40"/>
    <x v="0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  <x v="7"/>
    <x v="560"/>
    <d v="2014-12-17T18:30:45"/>
    <x v="3"/>
    <x v="1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  <x v="7"/>
    <x v="561"/>
    <d v="2015-10-26T15:48:33"/>
    <x v="0"/>
    <x v="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n v="0"/>
    <x v="2"/>
    <x v="7"/>
    <x v="562"/>
    <d v="2016-12-18T09:20:15"/>
    <x v="2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  <x v="7"/>
    <x v="563"/>
    <d v="2015-02-17T01:40:47"/>
    <x v="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  <x v="7"/>
    <x v="564"/>
    <d v="2016-03-12T22:37:55"/>
    <x v="2"/>
    <x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n v="0"/>
    <x v="2"/>
    <x v="7"/>
    <x v="565"/>
    <d v="2015-07-10T18:50:49"/>
    <x v="0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  <x v="7"/>
    <x v="566"/>
    <d v="2016-07-14T16:25:33"/>
    <x v="2"/>
    <x v="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n v="0"/>
    <x v="2"/>
    <x v="7"/>
    <x v="567"/>
    <d v="2015-01-01T20:13:14"/>
    <x v="3"/>
    <x v="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"/>
    <n v="49"/>
    <x v="2"/>
    <x v="7"/>
    <x v="568"/>
    <d v="2016-01-16T11:00:00"/>
    <x v="0"/>
    <x v="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"/>
    <n v="20"/>
    <x v="2"/>
    <x v="7"/>
    <x v="569"/>
    <d v="2016-01-01T20:20:12"/>
    <x v="0"/>
    <x v="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  <x v="7"/>
    <x v="570"/>
    <d v="2016-02-18T19:09:29"/>
    <x v="2"/>
    <x v="1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  <x v="7"/>
    <x v="571"/>
    <d v="2015-07-27T03:59:00"/>
    <x v="0"/>
    <x v="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n v="0"/>
    <x v="2"/>
    <x v="7"/>
    <x v="572"/>
    <d v="2015-11-04T18:11:28"/>
    <x v="0"/>
    <x v="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"/>
    <x v="2"/>
    <x v="7"/>
    <x v="573"/>
    <d v="2015-01-18T01:12:00"/>
    <x v="3"/>
    <x v="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"/>
    <n v="20"/>
    <x v="2"/>
    <x v="7"/>
    <x v="574"/>
    <d v="2016-10-19T10:38:27"/>
    <x v="2"/>
    <x v="1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  <x v="7"/>
    <x v="575"/>
    <d v="2015-06-13T16:37:23"/>
    <x v="0"/>
    <x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  <x v="7"/>
    <x v="576"/>
    <d v="2015-03-28T10:19:12"/>
    <x v="0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  <x v="7"/>
    <x v="577"/>
    <d v="2016-05-20T14:08:22"/>
    <x v="2"/>
    <x v="1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  <x v="7"/>
    <x v="578"/>
    <d v="2015-09-07T13:53:13"/>
    <x v="0"/>
    <x v="1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0"/>
    <n v="35"/>
    <x v="2"/>
    <x v="7"/>
    <x v="579"/>
    <d v="2014-12-25T20:27:03"/>
    <x v="3"/>
    <x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  <x v="7"/>
    <x v="580"/>
    <d v="2016-09-22T21:47:47"/>
    <x v="2"/>
    <x v="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n v="0"/>
    <x v="2"/>
    <x v="7"/>
    <x v="581"/>
    <d v="2015-08-02T00:18:24"/>
    <x v="0"/>
    <x v="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n v="0"/>
    <x v="2"/>
    <x v="7"/>
    <x v="582"/>
    <d v="2015-03-15T18:00:00"/>
    <x v="0"/>
    <x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  <x v="7"/>
    <x v="583"/>
    <d v="2015-03-19T21:31:27"/>
    <x v="0"/>
    <x v="1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"/>
    <n v="5"/>
    <x v="2"/>
    <x v="7"/>
    <x v="584"/>
    <d v="2015-03-16T16:11:56"/>
    <x v="0"/>
    <x v="1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n v="0"/>
    <x v="2"/>
    <x v="7"/>
    <x v="585"/>
    <d v="2015-12-01T00:00:00"/>
    <x v="0"/>
    <x v="1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"/>
    <n v="14"/>
    <x v="2"/>
    <x v="7"/>
    <x v="586"/>
    <d v="2015-02-15T20:30:07"/>
    <x v="0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0"/>
    <n v="389.29"/>
    <x v="2"/>
    <x v="7"/>
    <x v="587"/>
    <d v="2015-04-16T18:10:33"/>
    <x v="0"/>
    <x v="1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0"/>
    <n v="150.5"/>
    <x v="2"/>
    <x v="7"/>
    <x v="588"/>
    <d v="2016-11-17T19:28:06"/>
    <x v="2"/>
    <x v="1"/>
    <x v="0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  <x v="7"/>
    <x v="589"/>
    <d v="2015-07-08T14:44:59"/>
    <x v="0"/>
    <x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0"/>
    <n v="24.78"/>
    <x v="2"/>
    <x v="7"/>
    <x v="590"/>
    <d v="2016-02-08T13:01:00"/>
    <x v="2"/>
    <x v="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  <x v="7"/>
    <x v="591"/>
    <d v="2015-07-22T13:02:10"/>
    <x v="0"/>
    <x v="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0"/>
    <n v="250"/>
    <x v="2"/>
    <x v="7"/>
    <x v="592"/>
    <d v="2014-12-03T05:34:20"/>
    <x v="3"/>
    <x v="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"/>
    <n v="16.43"/>
    <x v="2"/>
    <x v="7"/>
    <x v="593"/>
    <d v="2015-04-06T15:15:45"/>
    <x v="0"/>
    <x v="1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  <x v="7"/>
    <x v="594"/>
    <d v="2016-04-16T18:43:26"/>
    <x v="2"/>
    <x v="1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  <x v="7"/>
    <x v="595"/>
    <d v="2015-05-04T01:40:38"/>
    <x v="0"/>
    <x v="1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  <x v="7"/>
    <x v="596"/>
    <d v="2016-11-02T21:31:32"/>
    <x v="2"/>
    <x v="1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  <x v="7"/>
    <x v="597"/>
    <d v="2016-07-31T16:00:00"/>
    <x v="2"/>
    <x v="1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"/>
    <n v="121.43"/>
    <x v="2"/>
    <x v="7"/>
    <x v="598"/>
    <d v="2014-12-05T00:03:01"/>
    <x v="3"/>
    <x v="1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  <x v="7"/>
    <x v="599"/>
    <d v="2015-03-08T15:16:00"/>
    <x v="0"/>
    <x v="1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"/>
    <n v="100"/>
    <x v="2"/>
    <x v="7"/>
    <x v="600"/>
    <d v="2015-05-09T19:09:22"/>
    <x v="0"/>
    <x v="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0"/>
    <n v="23.33"/>
    <x v="2"/>
    <x v="7"/>
    <x v="601"/>
    <d v="2014-12-26T20:35:39"/>
    <x v="3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n v="0"/>
    <x v="2"/>
    <x v="7"/>
    <x v="602"/>
    <d v="2015-06-18T19:03:35"/>
    <x v="0"/>
    <x v="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0"/>
    <n v="45.39"/>
    <x v="2"/>
    <x v="7"/>
    <x v="603"/>
    <d v="2014-08-14T15:20:23"/>
    <x v="3"/>
    <x v="1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n v="0"/>
    <x v="2"/>
    <x v="7"/>
    <x v="604"/>
    <d v="2014-08-28T00:50:56"/>
    <x v="3"/>
    <x v="1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0"/>
    <n v="16.38"/>
    <x v="2"/>
    <x v="7"/>
    <x v="605"/>
    <d v="2015-08-23T08:35:08"/>
    <x v="0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  <x v="7"/>
    <x v="606"/>
    <d v="2015-05-24T15:00:00"/>
    <x v="0"/>
    <x v="1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n v="0"/>
    <x v="2"/>
    <x v="7"/>
    <x v="607"/>
    <d v="2015-11-22T20:48:56"/>
    <x v="0"/>
    <x v="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"/>
    <n v="292.2"/>
    <x v="2"/>
    <x v="7"/>
    <x v="608"/>
    <d v="2015-06-15T22:06:20"/>
    <x v="0"/>
    <x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"/>
    <n v="5"/>
    <x v="2"/>
    <x v="7"/>
    <x v="609"/>
    <d v="2015-11-29T01:49:04"/>
    <x v="0"/>
    <x v="1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n v="0"/>
    <x v="2"/>
    <x v="7"/>
    <x v="610"/>
    <d v="2015-04-22T19:56:26"/>
    <x v="0"/>
    <x v="1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n v="0"/>
    <x v="2"/>
    <x v="7"/>
    <x v="611"/>
    <d v="2016-01-19T13:27:17"/>
    <x v="0"/>
    <x v="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n v="0"/>
    <x v="2"/>
    <x v="7"/>
    <x v="612"/>
    <d v="2016-09-02T00:45:46"/>
    <x v="2"/>
    <x v="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"/>
    <n v="105.93"/>
    <x v="2"/>
    <x v="7"/>
    <x v="613"/>
    <d v="2015-10-01T04:59:00"/>
    <x v="0"/>
    <x v="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n v="0"/>
    <x v="2"/>
    <x v="7"/>
    <x v="614"/>
    <d v="2016-06-24T01:29:00"/>
    <x v="2"/>
    <x v="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n v="0"/>
    <x v="2"/>
    <x v="7"/>
    <x v="615"/>
    <d v="2015-09-25T02:55:59"/>
    <x v="0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n v="0"/>
    <x v="2"/>
    <x v="7"/>
    <x v="616"/>
    <d v="2017-02-25T09:01:47"/>
    <x v="1"/>
    <x v="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"/>
    <n v="20"/>
    <x v="2"/>
    <x v="7"/>
    <x v="617"/>
    <d v="2015-05-08T08:14:03"/>
    <x v="0"/>
    <x v="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n v="0"/>
    <x v="2"/>
    <x v="7"/>
    <x v="618"/>
    <d v="2015-12-09T19:26:43"/>
    <x v="0"/>
    <x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  <x v="7"/>
    <x v="619"/>
    <d v="2014-11-25T16:36:30"/>
    <x v="3"/>
    <x v="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"/>
    <n v="300"/>
    <x v="2"/>
    <x v="7"/>
    <x v="620"/>
    <d v="2014-08-25T17:12:18"/>
    <x v="3"/>
    <x v="1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0"/>
    <n v="87"/>
    <x v="2"/>
    <x v="7"/>
    <x v="621"/>
    <d v="2016-07-07T23:42:17"/>
    <x v="2"/>
    <x v="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0"/>
    <n v="37.89"/>
    <x v="2"/>
    <x v="7"/>
    <x v="622"/>
    <d v="2016-07-01T18:35:38"/>
    <x v="2"/>
    <x v="1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n v="0"/>
    <x v="2"/>
    <x v="7"/>
    <x v="623"/>
    <d v="2015-05-28T00:13:17"/>
    <x v="0"/>
    <x v="1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n v="0"/>
    <x v="2"/>
    <x v="7"/>
    <x v="624"/>
    <d v="2015-05-14T23:44:01"/>
    <x v="0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n v="0"/>
    <x v="2"/>
    <x v="7"/>
    <x v="625"/>
    <d v="2017-03-26T20:29:37"/>
    <x v="1"/>
    <x v="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"/>
    <n v="111.41"/>
    <x v="2"/>
    <x v="7"/>
    <x v="626"/>
    <d v="2015-08-15T13:22:00"/>
    <x v="0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  <x v="7"/>
    <x v="627"/>
    <d v="2016-03-14T23:00:00"/>
    <x v="2"/>
    <x v="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n v="0"/>
    <x v="2"/>
    <x v="7"/>
    <x v="628"/>
    <d v="2014-07-13T16:37:37"/>
    <x v="3"/>
    <x v="1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7"/>
    <x v="2"/>
    <x v="7"/>
    <x v="629"/>
    <d v="2016-05-14T15:18:28"/>
    <x v="2"/>
    <x v="1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  <x v="7"/>
    <x v="630"/>
    <d v="2015-09-06T05:10:00"/>
    <x v="0"/>
    <x v="1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0"/>
    <n v="76.67"/>
    <x v="2"/>
    <x v="7"/>
    <x v="631"/>
    <d v="2016-05-28T18:32:09"/>
    <x v="2"/>
    <x v="1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n v="0"/>
    <x v="2"/>
    <x v="7"/>
    <x v="632"/>
    <d v="2015-11-25T16:49:25"/>
    <x v="0"/>
    <x v="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"/>
    <n v="49.8"/>
    <x v="2"/>
    <x v="7"/>
    <x v="633"/>
    <d v="2016-06-17T23:00:00"/>
    <x v="2"/>
    <x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  <x v="7"/>
    <x v="634"/>
    <d v="2015-02-26T22:17:09"/>
    <x v="0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  <x v="7"/>
    <x v="635"/>
    <d v="2015-04-12T02:12:42"/>
    <x v="0"/>
    <x v="1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  <x v="7"/>
    <x v="636"/>
    <d v="2015-06-06T10:47:00"/>
    <x v="0"/>
    <x v="1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n v="0"/>
    <x v="2"/>
    <x v="7"/>
    <x v="637"/>
    <d v="2017-02-25T23:04:00"/>
    <x v="1"/>
    <x v="1"/>
    <x v="0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n v="3"/>
    <x v="2"/>
    <x v="7"/>
    <x v="638"/>
    <d v="2017-03-25T13:14:22"/>
    <x v="1"/>
    <x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  <x v="7"/>
    <x v="639"/>
    <d v="2014-10-13T13:59:55"/>
    <x v="3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"/>
    <n v="50.5"/>
    <x v="2"/>
    <x v="8"/>
    <x v="640"/>
    <d v="2016-11-24T23:00:00"/>
    <x v="2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"/>
    <n v="151.32"/>
    <x v="2"/>
    <x v="8"/>
    <x v="641"/>
    <d v="2015-08-13T13:40:48"/>
    <x v="0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5"/>
    <n v="134.36000000000001"/>
    <x v="2"/>
    <x v="8"/>
    <x v="642"/>
    <d v="2015-08-19T15:37:54"/>
    <x v="0"/>
    <x v="0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"/>
    <n v="174.03"/>
    <x v="2"/>
    <x v="8"/>
    <x v="643"/>
    <d v="2015-05-31T15:24:35"/>
    <x v="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"/>
    <n v="73.489999999999995"/>
    <x v="2"/>
    <x v="8"/>
    <x v="644"/>
    <d v="2014-10-29T01:00:00"/>
    <x v="3"/>
    <x v="0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3"/>
    <n v="23.52"/>
    <x v="2"/>
    <x v="8"/>
    <x v="645"/>
    <d v="2016-08-12T00:37:54"/>
    <x v="2"/>
    <x v="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"/>
    <n v="39.07"/>
    <x v="2"/>
    <x v="8"/>
    <x v="646"/>
    <d v="2014-08-11T20:27:47"/>
    <x v="3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"/>
    <n v="125.94"/>
    <x v="2"/>
    <x v="8"/>
    <x v="647"/>
    <d v="2016-03-17T17:25:49"/>
    <x v="2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"/>
    <n v="1644"/>
    <x v="2"/>
    <x v="8"/>
    <x v="648"/>
    <d v="2014-10-14T16:38:28"/>
    <x v="3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"/>
    <n v="42.67"/>
    <x v="2"/>
    <x v="8"/>
    <x v="649"/>
    <d v="2014-09-16T21:53:33"/>
    <x v="3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"/>
    <n v="35.130000000000003"/>
    <x v="2"/>
    <x v="8"/>
    <x v="650"/>
    <d v="2014-12-19T01:53:04"/>
    <x v="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"/>
    <n v="239.35"/>
    <x v="2"/>
    <x v="8"/>
    <x v="651"/>
    <d v="2014-12-13T00:25:11"/>
    <x v="3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"/>
    <n v="107.64"/>
    <x v="2"/>
    <x v="8"/>
    <x v="652"/>
    <d v="2016-12-01T17:34:10"/>
    <x v="2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"/>
    <n v="95.83"/>
    <x v="2"/>
    <x v="8"/>
    <x v="653"/>
    <d v="2015-08-20T14:50:40"/>
    <x v="0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3"/>
    <n v="31.66"/>
    <x v="2"/>
    <x v="8"/>
    <x v="654"/>
    <d v="2015-07-08T22:58:33"/>
    <x v="0"/>
    <x v="0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"/>
    <n v="42.89"/>
    <x v="2"/>
    <x v="8"/>
    <x v="655"/>
    <d v="2015-03-12T21:58:32"/>
    <x v="0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"/>
    <n v="122.74"/>
    <x v="2"/>
    <x v="8"/>
    <x v="656"/>
    <d v="2016-04-17T18:18:39"/>
    <x v="2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"/>
    <n v="190.45"/>
    <x v="2"/>
    <x v="8"/>
    <x v="657"/>
    <d v="2015-12-23T20:17:52"/>
    <x v="0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"/>
    <n v="109.34"/>
    <x v="2"/>
    <x v="8"/>
    <x v="658"/>
    <d v="2015-07-26T18:00:00"/>
    <x v="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"/>
    <n v="143.66999999999999"/>
    <x v="2"/>
    <x v="8"/>
    <x v="659"/>
    <d v="2015-08-23T14:14:55"/>
    <x v="0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0"/>
    <n v="84.94"/>
    <x v="2"/>
    <x v="8"/>
    <x v="660"/>
    <d v="2014-11-09T18:47:59"/>
    <x v="3"/>
    <x v="1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"/>
    <n v="10.56"/>
    <x v="2"/>
    <x v="8"/>
    <x v="661"/>
    <d v="2016-10-23T15:29:19"/>
    <x v="2"/>
    <x v="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  <x v="8"/>
    <x v="662"/>
    <d v="2015-01-16T10:30:47"/>
    <x v="3"/>
    <x v="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  <x v="8"/>
    <x v="663"/>
    <d v="2015-07-18T20:14:16"/>
    <x v="0"/>
    <x v="1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0"/>
    <n v="31.17"/>
    <x v="2"/>
    <x v="8"/>
    <x v="664"/>
    <d v="2015-04-13T15:59:35"/>
    <x v="0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"/>
    <n v="155.33000000000001"/>
    <x v="2"/>
    <x v="8"/>
    <x v="665"/>
    <d v="2017-01-13T17:04:21"/>
    <x v="2"/>
    <x v="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  <x v="8"/>
    <x v="666"/>
    <d v="2014-08-17T19:58:18"/>
    <x v="3"/>
    <x v="1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"/>
    <n v="178.93"/>
    <x v="2"/>
    <x v="8"/>
    <x v="667"/>
    <d v="2016-10-29T08:57:43"/>
    <x v="2"/>
    <x v="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0"/>
    <n v="27.36"/>
    <x v="2"/>
    <x v="8"/>
    <x v="668"/>
    <d v="2015-05-11T19:57:02"/>
    <x v="0"/>
    <x v="1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"/>
    <n v="1536.25"/>
    <x v="2"/>
    <x v="8"/>
    <x v="669"/>
    <d v="2016-07-06T15:00:58"/>
    <x v="2"/>
    <x v="1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"/>
    <n v="85"/>
    <x v="2"/>
    <x v="8"/>
    <x v="670"/>
    <d v="2016-06-19T08:10:00"/>
    <x v="2"/>
    <x v="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"/>
    <n v="788.53"/>
    <x v="2"/>
    <x v="8"/>
    <x v="671"/>
    <d v="2015-01-14T04:00:00"/>
    <x v="3"/>
    <x v="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"/>
    <n v="50.3"/>
    <x v="2"/>
    <x v="8"/>
    <x v="672"/>
    <d v="2015-01-01T04:59:00"/>
    <x v="3"/>
    <x v="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"/>
    <x v="2"/>
    <x v="8"/>
    <x v="673"/>
    <d v="2014-09-01T20:10:17"/>
    <x v="3"/>
    <x v="1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  <x v="8"/>
    <x v="674"/>
    <d v="2014-08-12T02:47:07"/>
    <x v="3"/>
    <x v="1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"/>
    <n v="34.270000000000003"/>
    <x v="2"/>
    <x v="8"/>
    <x v="675"/>
    <d v="2015-01-01T06:59:00"/>
    <x v="3"/>
    <x v="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0"/>
    <n v="61.29"/>
    <x v="2"/>
    <x v="8"/>
    <x v="676"/>
    <d v="2015-02-07T18:26:21"/>
    <x v="0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"/>
    <n v="133.25"/>
    <x v="2"/>
    <x v="8"/>
    <x v="677"/>
    <d v="2016-06-28T09:41:35"/>
    <x v="2"/>
    <x v="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0"/>
    <n v="65.180000000000007"/>
    <x v="2"/>
    <x v="8"/>
    <x v="678"/>
    <d v="2016-05-21T09:02:18"/>
    <x v="2"/>
    <x v="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"/>
    <n v="93.9"/>
    <x v="2"/>
    <x v="8"/>
    <x v="679"/>
    <d v="2016-09-03T16:41:49"/>
    <x v="2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"/>
    <n v="150.65"/>
    <x v="2"/>
    <x v="8"/>
    <x v="680"/>
    <d v="2014-09-17T12:02:11"/>
    <x v="3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  <x v="8"/>
    <x v="681"/>
    <d v="2016-10-26T19:20:04"/>
    <x v="2"/>
    <x v="1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  <x v="8"/>
    <x v="682"/>
    <d v="2017-03-14T17:22:02"/>
    <x v="1"/>
    <x v="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"/>
    <n v="99.33"/>
    <x v="2"/>
    <x v="8"/>
    <x v="683"/>
    <d v="2016-10-31T21:36:04"/>
    <x v="2"/>
    <x v="1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0"/>
    <n v="177.39"/>
    <x v="2"/>
    <x v="8"/>
    <x v="684"/>
    <d v="2014-07-25T03:00:00"/>
    <x v="3"/>
    <x v="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"/>
    <n v="55.3"/>
    <x v="2"/>
    <x v="8"/>
    <x v="685"/>
    <d v="2015-01-12T20:47:52"/>
    <x v="3"/>
    <x v="1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n v="0"/>
    <x v="2"/>
    <x v="8"/>
    <x v="686"/>
    <d v="2015-08-03T16:09:30"/>
    <x v="0"/>
    <x v="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0"/>
    <n v="591.66999999999996"/>
    <x v="2"/>
    <x v="8"/>
    <x v="687"/>
    <d v="2017-02-05T18:00:53"/>
    <x v="2"/>
    <x v="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1"/>
    <n v="405.5"/>
    <x v="2"/>
    <x v="8"/>
    <x v="688"/>
    <d v="2015-10-15T02:30:53"/>
    <x v="0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1"/>
    <n v="343.15"/>
    <x v="2"/>
    <x v="8"/>
    <x v="689"/>
    <d v="2016-12-08T04:59:00"/>
    <x v="2"/>
    <x v="1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"/>
    <n v="72.59"/>
    <x v="2"/>
    <x v="8"/>
    <x v="690"/>
    <d v="2016-09-09T06:00:00"/>
    <x v="2"/>
    <x v="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"/>
    <n v="26"/>
    <x v="2"/>
    <x v="8"/>
    <x v="691"/>
    <d v="2015-07-01T00:40:46"/>
    <x v="0"/>
    <x v="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0"/>
    <n v="6.5"/>
    <x v="2"/>
    <x v="8"/>
    <x v="692"/>
    <d v="2016-12-22T09:01:03"/>
    <x v="2"/>
    <x v="1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"/>
    <n v="119.39"/>
    <x v="2"/>
    <x v="8"/>
    <x v="693"/>
    <d v="2015-04-30T19:23:47"/>
    <x v="0"/>
    <x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9"/>
    <x v="2"/>
    <x v="8"/>
    <x v="694"/>
    <d v="2017-02-01T15:55:59"/>
    <x v="1"/>
    <x v="1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0"/>
    <n v="90.86"/>
    <x v="2"/>
    <x v="8"/>
    <x v="695"/>
    <d v="2014-10-31T12:30:20"/>
    <x v="3"/>
    <x v="1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  <x v="8"/>
    <x v="696"/>
    <d v="2014-07-25T22:15:02"/>
    <x v="3"/>
    <x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"/>
    <n v="20.34"/>
    <x v="2"/>
    <x v="8"/>
    <x v="697"/>
    <d v="2016-02-03T12:33:09"/>
    <x v="2"/>
    <x v="1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"/>
    <n v="530.69000000000005"/>
    <x v="2"/>
    <x v="8"/>
    <x v="698"/>
    <d v="2014-09-18T02:00:00"/>
    <x v="3"/>
    <x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1"/>
    <n v="120.39"/>
    <x v="2"/>
    <x v="8"/>
    <x v="699"/>
    <d v="2013-11-22T16:00:00"/>
    <x v="4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0"/>
    <n v="13"/>
    <x v="2"/>
    <x v="8"/>
    <x v="700"/>
    <d v="2017-01-10T16:31:21"/>
    <x v="2"/>
    <x v="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"/>
    <n v="291.33"/>
    <x v="2"/>
    <x v="8"/>
    <x v="701"/>
    <d v="2014-07-23T15:54:40"/>
    <x v="3"/>
    <x v="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"/>
    <n v="124.92"/>
    <x v="2"/>
    <x v="8"/>
    <x v="702"/>
    <d v="2016-11-24T18:26:27"/>
    <x v="2"/>
    <x v="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0"/>
    <n v="119.57"/>
    <x v="2"/>
    <x v="8"/>
    <x v="703"/>
    <d v="2017-01-31T23:32:00"/>
    <x v="2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"/>
    <n v="120.25"/>
    <x v="2"/>
    <x v="8"/>
    <x v="704"/>
    <d v="2017-02-20T04:37:48"/>
    <x v="2"/>
    <x v="1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"/>
    <n v="195.4"/>
    <x v="2"/>
    <x v="8"/>
    <x v="705"/>
    <d v="2017-01-21T11:47:58"/>
    <x v="2"/>
    <x v="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n v="0"/>
    <x v="2"/>
    <x v="8"/>
    <x v="706"/>
    <d v="2016-12-14T18:39:00"/>
    <x v="2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1"/>
    <n v="117.7"/>
    <x v="2"/>
    <x v="8"/>
    <x v="707"/>
    <d v="2017-01-01T15:55:27"/>
    <x v="2"/>
    <x v="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"/>
    <n v="23.95"/>
    <x v="2"/>
    <x v="8"/>
    <x v="708"/>
    <d v="2014-09-13T13:56:40"/>
    <x v="3"/>
    <x v="1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  <x v="8"/>
    <x v="709"/>
    <d v="2014-12-05T00:59:19"/>
    <x v="3"/>
    <x v="1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n v="0"/>
    <x v="2"/>
    <x v="8"/>
    <x v="710"/>
    <d v="2014-08-20T00:44:00"/>
    <x v="3"/>
    <x v="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"/>
    <n v="99.97"/>
    <x v="2"/>
    <x v="8"/>
    <x v="711"/>
    <d v="2016-12-14T12:01:08"/>
    <x v="2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  <x v="8"/>
    <x v="712"/>
    <d v="2016-02-14T16:20:32"/>
    <x v="2"/>
    <x v="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"/>
    <n v="199"/>
    <x v="2"/>
    <x v="8"/>
    <x v="713"/>
    <d v="2016-06-05T12:42:12"/>
    <x v="2"/>
    <x v="1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"/>
    <n v="80.319999999999993"/>
    <x v="2"/>
    <x v="8"/>
    <x v="714"/>
    <d v="2017-02-28T18:54:42"/>
    <x v="2"/>
    <x v="1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0"/>
    <n v="115.75"/>
    <x v="2"/>
    <x v="8"/>
    <x v="715"/>
    <d v="2015-11-05T03:10:40"/>
    <x v="0"/>
    <x v="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"/>
    <n v="44.69"/>
    <x v="2"/>
    <x v="8"/>
    <x v="716"/>
    <d v="2014-12-01T00:00:00"/>
    <x v="3"/>
    <x v="1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  <x v="8"/>
    <x v="717"/>
    <d v="2014-09-05T20:30:02"/>
    <x v="3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"/>
    <n v="22.5"/>
    <x v="2"/>
    <x v="8"/>
    <x v="718"/>
    <d v="2017-02-18T05:59:00"/>
    <x v="1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0"/>
    <n v="19.399999999999999"/>
    <x v="2"/>
    <x v="8"/>
    <x v="719"/>
    <d v="2016-02-23T00:57:56"/>
    <x v="2"/>
    <x v="1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"/>
    <n v="66.709999999999994"/>
    <x v="3"/>
    <x v="9"/>
    <x v="720"/>
    <d v="2012-01-29T15:34:51"/>
    <x v="5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"/>
    <n v="84.14"/>
    <x v="3"/>
    <x v="9"/>
    <x v="721"/>
    <d v="2014-08-01T13:43:27"/>
    <x v="3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"/>
    <n v="215.73"/>
    <x v="3"/>
    <x v="9"/>
    <x v="722"/>
    <d v="2012-04-08T18:19:38"/>
    <x v="5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"/>
    <n v="54.69"/>
    <x v="3"/>
    <x v="9"/>
    <x v="723"/>
    <d v="2015-07-30T03:59:00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"/>
    <n v="51.63"/>
    <x v="3"/>
    <x v="9"/>
    <x v="724"/>
    <d v="2011-06-30T15:19:23"/>
    <x v="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"/>
    <n v="143.36000000000001"/>
    <x v="3"/>
    <x v="9"/>
    <x v="725"/>
    <d v="2015-12-13T15:01:52"/>
    <x v="0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"/>
    <n v="72.430000000000007"/>
    <x v="3"/>
    <x v="9"/>
    <x v="726"/>
    <d v="2013-04-12T01:01:27"/>
    <x v="4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2"/>
    <n v="36.53"/>
    <x v="3"/>
    <x v="9"/>
    <x v="727"/>
    <d v="2013-01-14T21:20:00"/>
    <x v="5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"/>
    <n v="60.9"/>
    <x v="3"/>
    <x v="9"/>
    <x v="728"/>
    <d v="2011-08-21T20:05:57"/>
    <x v="6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"/>
    <n v="43.55"/>
    <x v="3"/>
    <x v="9"/>
    <x v="729"/>
    <d v="2012-09-19T04:27:41"/>
    <x v="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"/>
    <n v="99.77"/>
    <x v="3"/>
    <x v="9"/>
    <x v="730"/>
    <d v="2011-12-07T17:53:11"/>
    <x v="6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"/>
    <n v="88.73"/>
    <x v="3"/>
    <x v="9"/>
    <x v="731"/>
    <d v="2012-01-22T06:00:00"/>
    <x v="6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2"/>
    <n v="4.92"/>
    <x v="3"/>
    <x v="9"/>
    <x v="732"/>
    <d v="2013-09-29T10:11:01"/>
    <x v="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"/>
    <n v="17.82"/>
    <x v="3"/>
    <x v="9"/>
    <x v="733"/>
    <d v="2013-12-20T10:04:52"/>
    <x v="4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"/>
    <n v="187.19"/>
    <x v="3"/>
    <x v="9"/>
    <x v="734"/>
    <d v="2015-05-09T05:00:00"/>
    <x v="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"/>
    <n v="234.81"/>
    <x v="3"/>
    <x v="9"/>
    <x v="735"/>
    <d v="2014-12-04T00:39:00"/>
    <x v="3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"/>
    <n v="105.05"/>
    <x v="3"/>
    <x v="9"/>
    <x v="736"/>
    <d v="2013-11-21T04:59:00"/>
    <x v="4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"/>
    <n v="56.67"/>
    <x v="3"/>
    <x v="9"/>
    <x v="737"/>
    <d v="2014-02-14T20:00:00"/>
    <x v="3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"/>
    <n v="39.049999999999997"/>
    <x v="3"/>
    <x v="9"/>
    <x v="738"/>
    <d v="2014-12-01T04:59:00"/>
    <x v="3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2"/>
    <n v="68.349999999999994"/>
    <x v="3"/>
    <x v="9"/>
    <x v="739"/>
    <d v="2014-08-11T12:03:49"/>
    <x v="3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"/>
    <n v="169.58"/>
    <x v="3"/>
    <x v="9"/>
    <x v="740"/>
    <d v="2015-06-21T03:31:22"/>
    <x v="0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"/>
    <n v="141.41999999999999"/>
    <x v="3"/>
    <x v="9"/>
    <x v="741"/>
    <d v="2013-06-11T15:33:26"/>
    <x v="4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"/>
    <n v="67.39"/>
    <x v="3"/>
    <x v="9"/>
    <x v="742"/>
    <d v="2014-03-21T21:01:52"/>
    <x v="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"/>
    <n v="54.27"/>
    <x v="3"/>
    <x v="9"/>
    <x v="743"/>
    <d v="2012-04-16T21:00:00"/>
    <x v="5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"/>
    <n v="82.52"/>
    <x v="3"/>
    <x v="9"/>
    <x v="744"/>
    <d v="2012-12-13T22:58:23"/>
    <x v="5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2"/>
    <n v="53.73"/>
    <x v="3"/>
    <x v="9"/>
    <x v="745"/>
    <d v="2013-05-03T13:44:05"/>
    <x v="4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"/>
    <n v="34.21"/>
    <x v="3"/>
    <x v="9"/>
    <x v="746"/>
    <d v="2012-09-23T03:59:00"/>
    <x v="5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"/>
    <n v="127.33"/>
    <x v="3"/>
    <x v="9"/>
    <x v="747"/>
    <d v="2015-01-15T10:54:00"/>
    <x v="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"/>
    <n v="45.57"/>
    <x v="3"/>
    <x v="9"/>
    <x v="748"/>
    <d v="2014-08-10T20:19:26"/>
    <x v="3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"/>
    <n v="95.96"/>
    <x v="3"/>
    <x v="9"/>
    <x v="749"/>
    <d v="2017-01-28T22:35:30"/>
    <x v="2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"/>
    <n v="77.27"/>
    <x v="3"/>
    <x v="9"/>
    <x v="750"/>
    <d v="2013-02-24T21:04:32"/>
    <x v="4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"/>
    <n v="57.34"/>
    <x v="3"/>
    <x v="9"/>
    <x v="751"/>
    <d v="2011-08-04T15:07:55"/>
    <x v="6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"/>
    <n v="53.19"/>
    <x v="3"/>
    <x v="9"/>
    <x v="752"/>
    <d v="2016-10-16T11:00:00"/>
    <x v="2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"/>
    <n v="492.31"/>
    <x v="3"/>
    <x v="9"/>
    <x v="753"/>
    <d v="2015-02-14T14:09:51"/>
    <x v="0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"/>
    <n v="42.35"/>
    <x v="3"/>
    <x v="9"/>
    <x v="754"/>
    <d v="2013-01-05T17:58:41"/>
    <x v="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"/>
    <n v="37.47"/>
    <x v="3"/>
    <x v="9"/>
    <x v="755"/>
    <d v="2013-05-20T00:41:00"/>
    <x v="4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"/>
    <n v="37.450000000000003"/>
    <x v="3"/>
    <x v="9"/>
    <x v="756"/>
    <d v="2011-04-18T17:24:19"/>
    <x v="6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"/>
    <n v="33.06"/>
    <x v="3"/>
    <x v="9"/>
    <x v="757"/>
    <d v="2012-12-06T01:18:34"/>
    <x v="5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"/>
    <n v="134.21"/>
    <x v="3"/>
    <x v="9"/>
    <x v="758"/>
    <d v="2010-10-08T20:04:28"/>
    <x v="7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"/>
    <n v="51.47"/>
    <x v="3"/>
    <x v="9"/>
    <x v="759"/>
    <d v="2014-07-09T07:55:39"/>
    <x v="3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n v="0"/>
    <x v="3"/>
    <x v="10"/>
    <x v="760"/>
    <d v="2016-11-26T19:20:13"/>
    <x v="2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0"/>
    <n v="39.17"/>
    <x v="3"/>
    <x v="10"/>
    <x v="761"/>
    <d v="2014-02-02T18:02:06"/>
    <x v="3"/>
    <x v="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n v="0"/>
    <x v="3"/>
    <x v="10"/>
    <x v="762"/>
    <d v="2016-12-04T06:00:00"/>
    <x v="2"/>
    <x v="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  <x v="10"/>
    <x v="763"/>
    <d v="2013-08-15T10:43:28"/>
    <x v="4"/>
    <x v="1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n v="0"/>
    <x v="3"/>
    <x v="10"/>
    <x v="764"/>
    <d v="2015-09-10T04:09:21"/>
    <x v="0"/>
    <x v="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"/>
    <n v="57.3"/>
    <x v="3"/>
    <x v="10"/>
    <x v="765"/>
    <d v="2014-10-19T13:01:24"/>
    <x v="3"/>
    <x v="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n v="0"/>
    <x v="3"/>
    <x v="10"/>
    <x v="766"/>
    <d v="2015-02-16T18:48:03"/>
    <x v="0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0"/>
    <n v="59"/>
    <x v="3"/>
    <x v="10"/>
    <x v="767"/>
    <d v="2015-05-21T03:26:50"/>
    <x v="0"/>
    <x v="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n v="0"/>
    <x v="3"/>
    <x v="10"/>
    <x v="768"/>
    <d v="2013-12-16T04:58:10"/>
    <x v="4"/>
    <x v="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"/>
    <n v="31.85"/>
    <x v="3"/>
    <x v="10"/>
    <x v="769"/>
    <d v="2013-12-26T23:54:54"/>
    <x v="4"/>
    <x v="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n v="0"/>
    <x v="3"/>
    <x v="10"/>
    <x v="770"/>
    <d v="2013-02-24T23:59:29"/>
    <x v="4"/>
    <x v="1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  <x v="10"/>
    <x v="771"/>
    <d v="2016-01-30T19:46:42"/>
    <x v="0"/>
    <x v="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0"/>
    <n v="50"/>
    <x v="3"/>
    <x v="10"/>
    <x v="772"/>
    <d v="2009-11-01T03:59:00"/>
    <x v="8"/>
    <x v="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"/>
    <n v="16"/>
    <x v="3"/>
    <x v="10"/>
    <x v="773"/>
    <d v="2015-05-10T23:01:00"/>
    <x v="0"/>
    <x v="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1"/>
    <n v="39"/>
    <x v="3"/>
    <x v="10"/>
    <x v="774"/>
    <d v="2014-02-23T18:43:38"/>
    <x v="3"/>
    <x v="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0"/>
    <n v="34"/>
    <x v="3"/>
    <x v="10"/>
    <x v="775"/>
    <d v="2011-12-16T01:26:35"/>
    <x v="6"/>
    <x v="1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1"/>
    <n v="63.12"/>
    <x v="3"/>
    <x v="10"/>
    <x v="776"/>
    <d v="2015-10-11T05:00:00"/>
    <x v="0"/>
    <x v="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"/>
    <n v="7"/>
    <x v="3"/>
    <x v="10"/>
    <x v="777"/>
    <d v="2013-07-31T23:32:57"/>
    <x v="4"/>
    <x v="1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  <x v="10"/>
    <x v="778"/>
    <d v="2014-04-30T16:51:20"/>
    <x v="3"/>
    <x v="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0"/>
    <n v="66.67"/>
    <x v="3"/>
    <x v="10"/>
    <x v="779"/>
    <d v="2010-10-15T04:00:00"/>
    <x v="7"/>
    <x v="1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"/>
    <n v="38.520000000000003"/>
    <x v="4"/>
    <x v="11"/>
    <x v="780"/>
    <d v="2011-05-03T16:10:25"/>
    <x v="6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"/>
    <n v="42.61"/>
    <x v="4"/>
    <x v="11"/>
    <x v="781"/>
    <d v="2013-06-08T00:01:14"/>
    <x v="4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50"/>
    <x v="4"/>
    <x v="11"/>
    <x v="782"/>
    <d v="2012-08-25T18:11:42"/>
    <x v="5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"/>
    <n v="63.49"/>
    <x v="4"/>
    <x v="11"/>
    <x v="783"/>
    <d v="2012-04-27T22:00:00"/>
    <x v="5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"/>
    <n v="102.5"/>
    <x v="4"/>
    <x v="11"/>
    <x v="784"/>
    <d v="2014-03-17T02:35:19"/>
    <x v="3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2"/>
    <n v="31.14"/>
    <x v="4"/>
    <x v="11"/>
    <x v="785"/>
    <d v="2013-02-28T14:15:15"/>
    <x v="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"/>
    <n v="162.27000000000001"/>
    <x v="4"/>
    <x v="11"/>
    <x v="786"/>
    <d v="2012-05-11T15:47:00"/>
    <x v="5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"/>
    <n v="80.59"/>
    <x v="4"/>
    <x v="11"/>
    <x v="787"/>
    <d v="2013-11-01T15:03:46"/>
    <x v="4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"/>
    <n v="59.85"/>
    <x v="4"/>
    <x v="11"/>
    <x v="788"/>
    <d v="2012-07-07T03:59:00"/>
    <x v="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"/>
    <n v="132.86000000000001"/>
    <x v="4"/>
    <x v="11"/>
    <x v="789"/>
    <d v="2013-01-21T07:59:00"/>
    <x v="4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"/>
    <n v="92.55"/>
    <x v="4"/>
    <x v="11"/>
    <x v="790"/>
    <d v="2013-02-01T01:08:59"/>
    <x v="4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"/>
    <n v="60.86"/>
    <x v="4"/>
    <x v="11"/>
    <x v="791"/>
    <d v="2013-11-13T05:59:00"/>
    <x v="4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"/>
    <n v="41.85"/>
    <x v="4"/>
    <x v="11"/>
    <x v="792"/>
    <d v="2013-11-07T21:58:03"/>
    <x v="4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"/>
    <n v="88.33"/>
    <x v="4"/>
    <x v="11"/>
    <x v="793"/>
    <d v="2013-07-03T04:59:00"/>
    <x v="4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"/>
    <n v="158.96"/>
    <x v="4"/>
    <x v="11"/>
    <x v="794"/>
    <d v="2011-09-05T17:06:00"/>
    <x v="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"/>
    <n v="85.05"/>
    <x v="4"/>
    <x v="11"/>
    <x v="795"/>
    <d v="2012-04-07T04:59:00"/>
    <x v="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"/>
    <n v="112.61"/>
    <x v="4"/>
    <x v="11"/>
    <x v="796"/>
    <d v="2013-09-15T21:10:00"/>
    <x v="4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"/>
    <n v="45.44"/>
    <x v="4"/>
    <x v="11"/>
    <x v="797"/>
    <d v="2012-04-29T04:00:00"/>
    <x v="5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"/>
    <n v="46.22"/>
    <x v="4"/>
    <x v="11"/>
    <x v="798"/>
    <d v="2014-09-30T14:09:47"/>
    <x v="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"/>
    <n v="178.61"/>
    <x v="4"/>
    <x v="11"/>
    <x v="799"/>
    <d v="2012-04-27T16:00:46"/>
    <x v="5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2"/>
    <n v="40.75"/>
    <x v="4"/>
    <x v="11"/>
    <x v="800"/>
    <d v="2014-09-11T10:24:14"/>
    <x v="3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"/>
    <n v="43.73"/>
    <x v="4"/>
    <x v="11"/>
    <x v="801"/>
    <d v="2011-07-01T19:05:20"/>
    <x v="6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"/>
    <n v="81.069999999999993"/>
    <x v="4"/>
    <x v="11"/>
    <x v="802"/>
    <d v="2012-09-17T04:05:00"/>
    <x v="5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"/>
    <n v="74.61"/>
    <x v="4"/>
    <x v="11"/>
    <x v="803"/>
    <d v="2011-05-29T01:00:00"/>
    <x v="6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305.56"/>
    <x v="4"/>
    <x v="11"/>
    <x v="804"/>
    <d v="2011-07-23T03:59:00"/>
    <x v="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"/>
    <n v="58.33"/>
    <x v="4"/>
    <x v="11"/>
    <x v="805"/>
    <d v="2011-07-16T23:00:00"/>
    <x v="6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"/>
    <n v="117.68"/>
    <x v="4"/>
    <x v="11"/>
    <x v="806"/>
    <d v="2011-09-07T16:35:39"/>
    <x v="6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"/>
    <n v="73.77"/>
    <x v="4"/>
    <x v="11"/>
    <x v="807"/>
    <d v="2017-03-01T02:00:00"/>
    <x v="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104.65"/>
    <x v="4"/>
    <x v="11"/>
    <x v="808"/>
    <d v="2014-12-22T04:59:00"/>
    <x v="3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"/>
    <n v="79.83"/>
    <x v="4"/>
    <x v="11"/>
    <x v="809"/>
    <d v="2014-01-19T20:00:30"/>
    <x v="4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"/>
    <n v="58.33"/>
    <x v="4"/>
    <x v="11"/>
    <x v="810"/>
    <d v="2012-09-01T01:21:02"/>
    <x v="5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"/>
    <n v="86.67"/>
    <x v="4"/>
    <x v="11"/>
    <x v="811"/>
    <d v="2013-07-10T16:52:00"/>
    <x v="4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2"/>
    <n v="27.61"/>
    <x v="4"/>
    <x v="11"/>
    <x v="812"/>
    <d v="2013-03-01T13:58:00"/>
    <x v="4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2"/>
    <n v="25"/>
    <x v="4"/>
    <x v="11"/>
    <x v="813"/>
    <d v="2012-07-20T23:02:45"/>
    <x v="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"/>
    <n v="45.46"/>
    <x v="4"/>
    <x v="11"/>
    <x v="814"/>
    <d v="2011-05-31T18:04:00"/>
    <x v="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"/>
    <n v="99.53"/>
    <x v="4"/>
    <x v="11"/>
    <x v="815"/>
    <d v="2014-11-01T22:01:43"/>
    <x v="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"/>
    <n v="39.31"/>
    <x v="4"/>
    <x v="11"/>
    <x v="816"/>
    <d v="2013-04-09T06:30:00"/>
    <x v="4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"/>
    <n v="89.42"/>
    <x v="4"/>
    <x v="11"/>
    <x v="817"/>
    <d v="2012-03-11T04:59:00"/>
    <x v="5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2"/>
    <n v="28.68"/>
    <x v="4"/>
    <x v="11"/>
    <x v="818"/>
    <d v="2012-08-07T17:01:00"/>
    <x v="5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"/>
    <n v="31.07"/>
    <x v="4"/>
    <x v="11"/>
    <x v="819"/>
    <d v="2013-12-21T04:44:00"/>
    <x v="4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"/>
    <n v="70.55"/>
    <x v="4"/>
    <x v="11"/>
    <x v="820"/>
    <d v="2014-06-09T05:00:00"/>
    <x v="3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224.13"/>
    <x v="4"/>
    <x v="11"/>
    <x v="821"/>
    <d v="2015-05-04T04:01:00"/>
    <x v="0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"/>
    <n v="51.81"/>
    <x v="4"/>
    <x v="11"/>
    <x v="822"/>
    <d v="2012-10-05T22:44:10"/>
    <x v="5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2"/>
    <n v="43.52"/>
    <x v="4"/>
    <x v="11"/>
    <x v="823"/>
    <d v="2015-03-22T22:20:52"/>
    <x v="0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"/>
    <n v="39.82"/>
    <x v="4"/>
    <x v="11"/>
    <x v="824"/>
    <d v="2010-04-18T06:59:00"/>
    <x v="7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"/>
    <n v="126.81"/>
    <x v="4"/>
    <x v="11"/>
    <x v="825"/>
    <d v="2012-10-29T07:21:24"/>
    <x v="5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"/>
    <n v="113.88"/>
    <x v="4"/>
    <x v="11"/>
    <x v="826"/>
    <d v="2012-03-25T23:55:30"/>
    <x v="5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"/>
    <n v="28.18"/>
    <x v="4"/>
    <x v="11"/>
    <x v="827"/>
    <d v="2012-02-14T19:49:00"/>
    <x v="5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"/>
    <n v="36.61"/>
    <x v="4"/>
    <x v="11"/>
    <x v="828"/>
    <d v="2012-06-25T16:24:00"/>
    <x v="5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"/>
    <n v="32.5"/>
    <x v="4"/>
    <x v="11"/>
    <x v="829"/>
    <d v="2016-07-13T19:14:00"/>
    <x v="2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"/>
    <n v="60.66"/>
    <x v="4"/>
    <x v="11"/>
    <x v="830"/>
    <d v="2013-03-22T11:37:05"/>
    <x v="4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"/>
    <n v="175"/>
    <x v="4"/>
    <x v="11"/>
    <x v="831"/>
    <d v="2012-04-27T15:31:34"/>
    <x v="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"/>
    <n v="97.99"/>
    <x v="4"/>
    <x v="11"/>
    <x v="832"/>
    <d v="2012-01-21T08:13:00"/>
    <x v="6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"/>
    <n v="148.78"/>
    <x v="4"/>
    <x v="11"/>
    <x v="833"/>
    <d v="2014-04-19T21:04:35"/>
    <x v="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"/>
    <n v="96.08"/>
    <x v="4"/>
    <x v="11"/>
    <x v="834"/>
    <d v="2013-07-01T03:59:00"/>
    <x v="4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"/>
    <n v="58.63"/>
    <x v="4"/>
    <x v="11"/>
    <x v="835"/>
    <d v="2012-05-19T03:00:00"/>
    <x v="5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"/>
    <n v="109.71"/>
    <x v="4"/>
    <x v="11"/>
    <x v="836"/>
    <d v="2013-10-07T01:21:58"/>
    <x v="4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"/>
    <n v="49.11"/>
    <x v="4"/>
    <x v="11"/>
    <x v="837"/>
    <d v="2014-05-01T23:57:42"/>
    <x v="3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"/>
    <n v="47.67"/>
    <x v="4"/>
    <x v="11"/>
    <x v="838"/>
    <d v="2012-01-17T21:33:05"/>
    <x v="6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"/>
    <n v="60.74"/>
    <x v="4"/>
    <x v="11"/>
    <x v="839"/>
    <d v="2012-09-22T18:19:16"/>
    <x v="5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"/>
    <n v="63.38"/>
    <x v="4"/>
    <x v="12"/>
    <x v="840"/>
    <d v="2016-09-24T05:26:27"/>
    <x v="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"/>
    <n v="53.89"/>
    <x v="4"/>
    <x v="12"/>
    <x v="841"/>
    <d v="2014-11-10T21:07:43"/>
    <x v="3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"/>
    <n v="66.87"/>
    <x v="4"/>
    <x v="12"/>
    <x v="842"/>
    <d v="2013-10-14T03:59:00"/>
    <x v="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3"/>
    <n v="63.1"/>
    <x v="4"/>
    <x v="12"/>
    <x v="843"/>
    <d v="2016-12-08T08:00:00"/>
    <x v="2"/>
    <x v="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2"/>
    <n v="36.630000000000003"/>
    <x v="4"/>
    <x v="12"/>
    <x v="844"/>
    <d v="2014-11-01T04:59:00"/>
    <x v="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"/>
    <n v="34.01"/>
    <x v="4"/>
    <x v="12"/>
    <x v="845"/>
    <d v="2016-09-05T03:59:00"/>
    <x v="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"/>
    <n v="28.55"/>
    <x v="4"/>
    <x v="12"/>
    <x v="846"/>
    <d v="2014-03-10T14:00:00"/>
    <x v="3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"/>
    <n v="10"/>
    <x v="4"/>
    <x v="12"/>
    <x v="847"/>
    <d v="2015-07-10T19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8.75"/>
    <x v="4"/>
    <x v="12"/>
    <x v="848"/>
    <d v="2015-04-14T19:00:33"/>
    <x v="0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"/>
    <n v="41.7"/>
    <x v="4"/>
    <x v="12"/>
    <x v="849"/>
    <d v="2015-03-16T02:34:24"/>
    <x v="0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2"/>
    <n v="46.67"/>
    <x v="4"/>
    <x v="12"/>
    <x v="850"/>
    <d v="2016-04-25T04:59:00"/>
    <x v="2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"/>
    <n v="37.270000000000003"/>
    <x v="4"/>
    <x v="12"/>
    <x v="851"/>
    <d v="2016-07-31T19:45:00"/>
    <x v="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"/>
    <n v="59.26"/>
    <x v="4"/>
    <x v="12"/>
    <x v="852"/>
    <d v="2016-10-24T21:00:00"/>
    <x v="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30"/>
    <x v="4"/>
    <x v="12"/>
    <x v="853"/>
    <d v="2015-02-16T19:58:29"/>
    <x v="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"/>
    <n v="65.86"/>
    <x v="4"/>
    <x v="12"/>
    <x v="854"/>
    <d v="2016-12-28T05:05:46"/>
    <x v="2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"/>
    <n v="31.91"/>
    <x v="4"/>
    <x v="12"/>
    <x v="855"/>
    <d v="2016-07-24T03:00:17"/>
    <x v="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"/>
    <n v="19.46"/>
    <x v="4"/>
    <x v="12"/>
    <x v="856"/>
    <d v="2016-10-25T19:00:00"/>
    <x v="2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50"/>
    <x v="4"/>
    <x v="12"/>
    <x v="857"/>
    <d v="2015-11-25T14:57:11"/>
    <x v="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"/>
    <n v="22.74"/>
    <x v="4"/>
    <x v="12"/>
    <x v="858"/>
    <d v="2015-04-15T22:59:00"/>
    <x v="0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"/>
    <n v="42.72"/>
    <x v="4"/>
    <x v="12"/>
    <x v="859"/>
    <d v="2015-06-04T00:00:00"/>
    <x v="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"/>
    <n v="52.92"/>
    <x v="4"/>
    <x v="13"/>
    <x v="860"/>
    <d v="2013-11-22T12:35:13"/>
    <x v="4"/>
    <x v="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0"/>
    <n v="50.5"/>
    <x v="4"/>
    <x v="13"/>
    <x v="861"/>
    <d v="2016-09-16T23:10:04"/>
    <x v="2"/>
    <x v="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  <x v="13"/>
    <x v="862"/>
    <d v="2013-11-11T14:19:08"/>
    <x v="4"/>
    <x v="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0"/>
    <n v="18"/>
    <x v="4"/>
    <x v="13"/>
    <x v="863"/>
    <d v="2012-02-12T02:49:26"/>
    <x v="5"/>
    <x v="1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"/>
    <n v="34.18"/>
    <x v="4"/>
    <x v="13"/>
    <x v="864"/>
    <d v="2013-10-16T09:59:00"/>
    <x v="4"/>
    <x v="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0"/>
    <n v="22.5"/>
    <x v="4"/>
    <x v="13"/>
    <x v="865"/>
    <d v="2013-01-16T18:33:17"/>
    <x v="5"/>
    <x v="1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"/>
    <n v="58.18"/>
    <x v="4"/>
    <x v="13"/>
    <x v="866"/>
    <d v="2015-02-28T15:10:00"/>
    <x v="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"/>
    <n v="109.18"/>
    <x v="4"/>
    <x v="13"/>
    <x v="867"/>
    <d v="2009-12-01T04:59:00"/>
    <x v="8"/>
    <x v="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  <x v="13"/>
    <x v="868"/>
    <d v="2014-01-07T00:39:58"/>
    <x v="4"/>
    <x v="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"/>
    <n v="346.67"/>
    <x v="4"/>
    <x v="13"/>
    <x v="869"/>
    <d v="2013-04-08T19:17:37"/>
    <x v="4"/>
    <x v="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  <x v="13"/>
    <x v="870"/>
    <d v="2013-09-01T00:32:03"/>
    <x v="4"/>
    <x v="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0"/>
    <n v="27.08"/>
    <x v="4"/>
    <x v="13"/>
    <x v="871"/>
    <d v="2013-11-29T14:28:15"/>
    <x v="4"/>
    <x v="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"/>
    <n v="32.5"/>
    <x v="4"/>
    <x v="13"/>
    <x v="872"/>
    <d v="2011-03-10T19:48:47"/>
    <x v="6"/>
    <x v="1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0"/>
    <n v="9"/>
    <x v="4"/>
    <x v="13"/>
    <x v="873"/>
    <d v="2012-11-11T05:00:40"/>
    <x v="5"/>
    <x v="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"/>
    <n v="34.76"/>
    <x v="4"/>
    <x v="13"/>
    <x v="874"/>
    <d v="2013-05-04T14:00:34"/>
    <x v="4"/>
    <x v="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n v="0"/>
    <x v="4"/>
    <x v="13"/>
    <x v="875"/>
    <d v="2015-09-21T17:22:11"/>
    <x v="0"/>
    <x v="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0"/>
    <n v="28.58"/>
    <x v="4"/>
    <x v="13"/>
    <x v="876"/>
    <d v="2013-02-04T11:55:27"/>
    <x v="4"/>
    <x v="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1"/>
    <n v="46.59"/>
    <x v="4"/>
    <x v="13"/>
    <x v="877"/>
    <d v="2013-12-19T18:56:00"/>
    <x v="4"/>
    <x v="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0"/>
    <n v="32.5"/>
    <x v="4"/>
    <x v="13"/>
    <x v="878"/>
    <d v="2010-12-23T05:35:24"/>
    <x v="7"/>
    <x v="1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"/>
    <n v="21.47"/>
    <x v="4"/>
    <x v="13"/>
    <x v="879"/>
    <d v="2012-05-29T19:55:05"/>
    <x v="5"/>
    <x v="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0"/>
    <n v="14.13"/>
    <x v="4"/>
    <x v="14"/>
    <x v="880"/>
    <d v="2012-10-30T07:42:18"/>
    <x v="5"/>
    <x v="1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"/>
    <n v="30"/>
    <x v="4"/>
    <x v="14"/>
    <x v="881"/>
    <d v="2012-01-14T06:01:26"/>
    <x v="6"/>
    <x v="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"/>
    <n v="21.57"/>
    <x v="4"/>
    <x v="14"/>
    <x v="882"/>
    <d v="2011-09-06T20:39:10"/>
    <x v="6"/>
    <x v="1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"/>
    <n v="83.38"/>
    <x v="4"/>
    <x v="14"/>
    <x v="883"/>
    <d v="2016-03-02T22:27:15"/>
    <x v="2"/>
    <x v="1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"/>
    <n v="10"/>
    <x v="4"/>
    <x v="14"/>
    <x v="884"/>
    <d v="2012-05-12T02:31:00"/>
    <x v="5"/>
    <x v="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1"/>
    <n v="35.71"/>
    <x v="4"/>
    <x v="14"/>
    <x v="885"/>
    <d v="2016-12-30T22:35:11"/>
    <x v="2"/>
    <x v="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"/>
    <n v="29.29"/>
    <x v="4"/>
    <x v="14"/>
    <x v="886"/>
    <d v="2016-09-15T20:53:33"/>
    <x v="2"/>
    <x v="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n v="0"/>
    <x v="4"/>
    <x v="14"/>
    <x v="887"/>
    <d v="2012-05-27T23:00:55"/>
    <x v="5"/>
    <x v="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0"/>
    <n v="18"/>
    <x v="4"/>
    <x v="14"/>
    <x v="888"/>
    <d v="2011-09-01T06:00:00"/>
    <x v="6"/>
    <x v="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0"/>
    <n v="73.760000000000005"/>
    <x v="4"/>
    <x v="14"/>
    <x v="889"/>
    <d v="2014-10-05T18:49:03"/>
    <x v="3"/>
    <x v="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0"/>
    <n v="31.25"/>
    <x v="4"/>
    <x v="14"/>
    <x v="890"/>
    <d v="2013-11-21T17:46:19"/>
    <x v="4"/>
    <x v="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0"/>
    <n v="28.89"/>
    <x v="4"/>
    <x v="14"/>
    <x v="891"/>
    <d v="2014-08-21T00:45:30"/>
    <x v="3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"/>
    <n v="143.82"/>
    <x v="4"/>
    <x v="14"/>
    <x v="892"/>
    <d v="2010-08-01T04:00:00"/>
    <x v="7"/>
    <x v="1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"/>
    <n v="40"/>
    <x v="4"/>
    <x v="14"/>
    <x v="893"/>
    <d v="2015-04-01T20:32:43"/>
    <x v="0"/>
    <x v="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"/>
    <n v="147.81"/>
    <x v="4"/>
    <x v="14"/>
    <x v="894"/>
    <d v="2016-06-05T23:33:30"/>
    <x v="2"/>
    <x v="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0"/>
    <n v="27.86"/>
    <x v="4"/>
    <x v="14"/>
    <x v="895"/>
    <d v="2010-10-25T03:03:49"/>
    <x v="7"/>
    <x v="1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"/>
    <n v="44.44"/>
    <x v="4"/>
    <x v="14"/>
    <x v="896"/>
    <d v="2015-08-28T04:00:00"/>
    <x v="0"/>
    <x v="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n v="0"/>
    <x v="4"/>
    <x v="14"/>
    <x v="897"/>
    <d v="2012-11-28T17:31:48"/>
    <x v="5"/>
    <x v="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0"/>
    <n v="35"/>
    <x v="4"/>
    <x v="14"/>
    <x v="898"/>
    <d v="2012-01-15T18:11:50"/>
    <x v="6"/>
    <x v="1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"/>
    <n v="35"/>
    <x v="4"/>
    <x v="14"/>
    <x v="899"/>
    <d v="2011-05-28T02:22:42"/>
    <x v="6"/>
    <x v="1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  <x v="13"/>
    <x v="900"/>
    <d v="2016-03-30T19:23:22"/>
    <x v="2"/>
    <x v="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n v="0"/>
    <x v="4"/>
    <x v="13"/>
    <x v="901"/>
    <d v="2010-06-08T19:11:00"/>
    <x v="7"/>
    <x v="1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  <x v="13"/>
    <x v="902"/>
    <d v="2014-08-30T15:30:00"/>
    <x v="3"/>
    <x v="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0"/>
    <n v="40"/>
    <x v="4"/>
    <x v="13"/>
    <x v="903"/>
    <d v="2012-09-23T02:25:00"/>
    <x v="5"/>
    <x v="1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"/>
    <x v="4"/>
    <x v="13"/>
    <x v="904"/>
    <d v="2016-01-03T01:55:37"/>
    <x v="0"/>
    <x v="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0"/>
    <n v="32.67"/>
    <x v="4"/>
    <x v="13"/>
    <x v="905"/>
    <d v="2011-01-24T05:45:26"/>
    <x v="7"/>
    <x v="1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n v="0"/>
    <x v="4"/>
    <x v="13"/>
    <x v="906"/>
    <d v="2014-03-13T03:33:10"/>
    <x v="3"/>
    <x v="1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n v="0"/>
    <x v="4"/>
    <x v="13"/>
    <x v="907"/>
    <d v="2011-09-11T04:37:03"/>
    <x v="6"/>
    <x v="1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n v="0"/>
    <x v="4"/>
    <x v="13"/>
    <x v="908"/>
    <d v="2010-07-27T04:59:00"/>
    <x v="7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0"/>
    <n v="65"/>
    <x v="4"/>
    <x v="13"/>
    <x v="909"/>
    <d v="2012-07-23T04:00:00"/>
    <x v="5"/>
    <x v="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"/>
    <n v="24.6"/>
    <x v="4"/>
    <x v="13"/>
    <x v="910"/>
    <d v="2017-03-03T13:05:19"/>
    <x v="1"/>
    <x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n v="0"/>
    <x v="4"/>
    <x v="13"/>
    <x v="911"/>
    <d v="2014-01-24T00:07:25"/>
    <x v="3"/>
    <x v="1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"/>
    <n v="15"/>
    <x v="4"/>
    <x v="13"/>
    <x v="912"/>
    <d v="2012-12-11T03:37:27"/>
    <x v="5"/>
    <x v="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0"/>
    <n v="82.58"/>
    <x v="4"/>
    <x v="13"/>
    <x v="913"/>
    <d v="2012-05-05T03:20:19"/>
    <x v="5"/>
    <x v="1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n v="0"/>
    <x v="4"/>
    <x v="13"/>
    <x v="914"/>
    <d v="2012-08-25T18:19:07"/>
    <x v="5"/>
    <x v="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0"/>
    <n v="41.67"/>
    <x v="4"/>
    <x v="13"/>
    <x v="915"/>
    <d v="2012-03-01T04:59:00"/>
    <x v="5"/>
    <x v="1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n v="0"/>
    <x v="4"/>
    <x v="13"/>
    <x v="916"/>
    <d v="2010-10-22T05:00:00"/>
    <x v="7"/>
    <x v="1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"/>
    <n v="30"/>
    <x v="4"/>
    <x v="13"/>
    <x v="917"/>
    <d v="2014-07-14T02:30:00"/>
    <x v="3"/>
    <x v="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0"/>
    <n v="19.600000000000001"/>
    <x v="4"/>
    <x v="13"/>
    <x v="918"/>
    <d v="2014-12-01T22:59:21"/>
    <x v="3"/>
    <x v="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0"/>
    <n v="100"/>
    <x v="4"/>
    <x v="13"/>
    <x v="919"/>
    <d v="2012-12-19T15:24:05"/>
    <x v="5"/>
    <x v="1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n v="0"/>
    <x v="4"/>
    <x v="13"/>
    <x v="920"/>
    <d v="2013-11-14T17:07:02"/>
    <x v="4"/>
    <x v="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"/>
    <n v="231.75"/>
    <x v="4"/>
    <x v="13"/>
    <x v="921"/>
    <d v="2011-12-12T05:06:16"/>
    <x v="6"/>
    <x v="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"/>
    <n v="189.33"/>
    <x v="4"/>
    <x v="13"/>
    <x v="922"/>
    <d v="2014-10-01T12:43:13"/>
    <x v="3"/>
    <x v="1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0"/>
    <n v="55"/>
    <x v="4"/>
    <x v="13"/>
    <x v="923"/>
    <d v="2014-11-22T00:02:03"/>
    <x v="3"/>
    <x v="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"/>
    <n v="21.8"/>
    <x v="4"/>
    <x v="13"/>
    <x v="924"/>
    <d v="2013-02-13T22:37:49"/>
    <x v="4"/>
    <x v="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0"/>
    <n v="32"/>
    <x v="4"/>
    <x v="13"/>
    <x v="925"/>
    <d v="2013-11-27T22:08:31"/>
    <x v="4"/>
    <x v="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n v="0"/>
    <x v="4"/>
    <x v="13"/>
    <x v="926"/>
    <d v="2010-07-08T22:40:00"/>
    <x v="7"/>
    <x v="1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n v="0"/>
    <x v="4"/>
    <x v="13"/>
    <x v="927"/>
    <d v="2012-05-14T19:44:55"/>
    <x v="5"/>
    <x v="1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"/>
    <n v="56.25"/>
    <x v="4"/>
    <x v="13"/>
    <x v="928"/>
    <d v="2012-11-18T00:00:00"/>
    <x v="5"/>
    <x v="1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n v="0"/>
    <x v="4"/>
    <x v="13"/>
    <x v="929"/>
    <d v="2012-04-09T04:42:49"/>
    <x v="5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"/>
    <n v="69"/>
    <x v="4"/>
    <x v="13"/>
    <x v="930"/>
    <d v="2010-06-25T21:32:00"/>
    <x v="7"/>
    <x v="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0"/>
    <n v="18.71"/>
    <x v="4"/>
    <x v="13"/>
    <x v="931"/>
    <d v="2014-03-16T22:00:00"/>
    <x v="3"/>
    <x v="1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"/>
    <n v="46.03"/>
    <x v="4"/>
    <x v="13"/>
    <x v="932"/>
    <d v="2013-03-22T22:15:45"/>
    <x v="4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"/>
    <n v="60"/>
    <x v="4"/>
    <x v="13"/>
    <x v="933"/>
    <d v="2014-05-12T04:03:29"/>
    <x v="3"/>
    <x v="1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"/>
    <n v="50.67"/>
    <x v="4"/>
    <x v="13"/>
    <x v="934"/>
    <d v="2014-05-04T06:00:00"/>
    <x v="3"/>
    <x v="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0"/>
    <n v="25"/>
    <x v="4"/>
    <x v="13"/>
    <x v="935"/>
    <d v="2016-01-29T08:00:29"/>
    <x v="0"/>
    <x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n v="0"/>
    <x v="4"/>
    <x v="13"/>
    <x v="936"/>
    <d v="2012-01-18T20:00:00"/>
    <x v="6"/>
    <x v="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0"/>
    <n v="20"/>
    <x v="4"/>
    <x v="13"/>
    <x v="937"/>
    <d v="2013-11-03T20:09:17"/>
    <x v="4"/>
    <x v="1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  <x v="13"/>
    <x v="938"/>
    <d v="2012-09-02T11:30:48"/>
    <x v="5"/>
    <x v="1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0"/>
    <n v="20"/>
    <x v="4"/>
    <x v="13"/>
    <x v="939"/>
    <d v="2013-06-30T19:58:00"/>
    <x v="4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"/>
    <n v="110.29"/>
    <x v="2"/>
    <x v="8"/>
    <x v="940"/>
    <d v="2015-08-11T00:12:06"/>
    <x v="0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0"/>
    <n v="37.450000000000003"/>
    <x v="2"/>
    <x v="8"/>
    <x v="941"/>
    <d v="2017-02-10T02:19:05"/>
    <x v="1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0"/>
    <n v="41.75"/>
    <x v="2"/>
    <x v="8"/>
    <x v="942"/>
    <d v="2016-02-18T20:14:20"/>
    <x v="2"/>
    <x v="1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0"/>
    <n v="24.08"/>
    <x v="2"/>
    <x v="8"/>
    <x v="943"/>
    <d v="2016-11-29T17:01:45"/>
    <x v="2"/>
    <x v="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"/>
    <n v="69.41"/>
    <x v="2"/>
    <x v="8"/>
    <x v="944"/>
    <d v="2016-04-18T14:00:00"/>
    <x v="2"/>
    <x v="1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0"/>
    <n v="155.25"/>
    <x v="2"/>
    <x v="8"/>
    <x v="945"/>
    <d v="2017-02-18T23:59:00"/>
    <x v="2"/>
    <x v="1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0"/>
    <n v="57.2"/>
    <x v="2"/>
    <x v="8"/>
    <x v="946"/>
    <d v="2016-09-09T18:00:48"/>
    <x v="2"/>
    <x v="1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n v="0"/>
    <x v="2"/>
    <x v="8"/>
    <x v="947"/>
    <d v="2016-06-30T18:45:06"/>
    <x v="2"/>
    <x v="1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"/>
    <n v="60"/>
    <x v="2"/>
    <x v="8"/>
    <x v="948"/>
    <d v="2016-03-12T19:52:44"/>
    <x v="2"/>
    <x v="1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0"/>
    <n v="39"/>
    <x v="2"/>
    <x v="8"/>
    <x v="949"/>
    <d v="2016-02-21T01:02:56"/>
    <x v="0"/>
    <x v="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"/>
    <n v="58.42"/>
    <x v="2"/>
    <x v="8"/>
    <x v="950"/>
    <d v="2016-01-17T18:01:01"/>
    <x v="0"/>
    <x v="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0"/>
    <n v="158.63999999999999"/>
    <x v="2"/>
    <x v="8"/>
    <x v="951"/>
    <d v="2016-06-04T15:41:12"/>
    <x v="2"/>
    <x v="1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"/>
    <n v="99.86"/>
    <x v="2"/>
    <x v="8"/>
    <x v="952"/>
    <d v="2016-11-18T15:43:32"/>
    <x v="2"/>
    <x v="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"/>
    <n v="25.2"/>
    <x v="2"/>
    <x v="8"/>
    <x v="953"/>
    <d v="2015-01-25T03:56:39"/>
    <x v="3"/>
    <x v="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"/>
    <n v="89.19"/>
    <x v="2"/>
    <x v="8"/>
    <x v="954"/>
    <d v="2015-08-20T20:00:39"/>
    <x v="0"/>
    <x v="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0"/>
    <n v="182.62"/>
    <x v="2"/>
    <x v="8"/>
    <x v="955"/>
    <d v="2016-09-13T07:05:00"/>
    <x v="2"/>
    <x v="1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0"/>
    <n v="50.65"/>
    <x v="2"/>
    <x v="8"/>
    <x v="956"/>
    <d v="2015-04-26T20:55:59"/>
    <x v="0"/>
    <x v="1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0"/>
    <n v="33.29"/>
    <x v="2"/>
    <x v="8"/>
    <x v="957"/>
    <d v="2016-11-17T14:15:33"/>
    <x v="2"/>
    <x v="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"/>
    <n v="51.82"/>
    <x v="2"/>
    <x v="8"/>
    <x v="958"/>
    <d v="2015-04-10T04:59:00"/>
    <x v="0"/>
    <x v="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"/>
    <n v="113.63"/>
    <x v="2"/>
    <x v="8"/>
    <x v="959"/>
    <d v="2015-01-19T04:11:05"/>
    <x v="3"/>
    <x v="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"/>
    <n v="136.46"/>
    <x v="2"/>
    <x v="8"/>
    <x v="960"/>
    <d v="2017-03-14T14:02:35"/>
    <x v="1"/>
    <x v="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"/>
    <n v="364.35"/>
    <x v="2"/>
    <x v="8"/>
    <x v="961"/>
    <d v="2017-02-20T19:00:00"/>
    <x v="1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"/>
    <n v="19.239999999999998"/>
    <x v="2"/>
    <x v="8"/>
    <x v="962"/>
    <d v="2016-02-11T17:05:53"/>
    <x v="2"/>
    <x v="1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0"/>
    <n v="41.89"/>
    <x v="2"/>
    <x v="8"/>
    <x v="963"/>
    <d v="2016-10-17T15:15:19"/>
    <x v="2"/>
    <x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"/>
    <n v="30.31"/>
    <x v="2"/>
    <x v="8"/>
    <x v="964"/>
    <d v="2015-09-01T15:05:19"/>
    <x v="0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0"/>
    <n v="49.67"/>
    <x v="2"/>
    <x v="8"/>
    <x v="965"/>
    <d v="2016-10-26T03:59:00"/>
    <x v="2"/>
    <x v="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"/>
    <n v="59.2"/>
    <x v="2"/>
    <x v="8"/>
    <x v="966"/>
    <d v="2016-10-06T15:15:32"/>
    <x v="2"/>
    <x v="1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"/>
    <n v="43.98"/>
    <x v="2"/>
    <x v="8"/>
    <x v="967"/>
    <d v="2016-04-22T05:06:14"/>
    <x v="2"/>
    <x v="1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0"/>
    <n v="26.5"/>
    <x v="2"/>
    <x v="8"/>
    <x v="968"/>
    <d v="2014-08-15T20:20:34"/>
    <x v="3"/>
    <x v="1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"/>
    <n v="1272.73"/>
    <x v="2"/>
    <x v="8"/>
    <x v="969"/>
    <d v="2017-02-09T07:16:47"/>
    <x v="1"/>
    <x v="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"/>
    <n v="164"/>
    <x v="2"/>
    <x v="8"/>
    <x v="970"/>
    <d v="2017-01-23T04:59:00"/>
    <x v="2"/>
    <x v="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  <x v="8"/>
    <x v="971"/>
    <d v="2015-06-01T17:01:00"/>
    <x v="0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"/>
    <n v="153.88999999999999"/>
    <x v="2"/>
    <x v="8"/>
    <x v="972"/>
    <d v="2014-09-04T06:59:00"/>
    <x v="3"/>
    <x v="1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0"/>
    <n v="51.38"/>
    <x v="2"/>
    <x v="8"/>
    <x v="973"/>
    <d v="2015-11-09T01:21:33"/>
    <x v="0"/>
    <x v="1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"/>
    <n v="93.33"/>
    <x v="2"/>
    <x v="8"/>
    <x v="974"/>
    <d v="2016-03-25T16:59:16"/>
    <x v="2"/>
    <x v="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0"/>
    <n v="108.63"/>
    <x v="2"/>
    <x v="8"/>
    <x v="975"/>
    <d v="2016-06-28T16:43:05"/>
    <x v="2"/>
    <x v="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0"/>
    <n v="160.5"/>
    <x v="2"/>
    <x v="8"/>
    <x v="976"/>
    <d v="2015-08-14T01:24:57"/>
    <x v="0"/>
    <x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"/>
    <n v="75.75"/>
    <x v="2"/>
    <x v="8"/>
    <x v="977"/>
    <d v="2016-02-21T22:36:37"/>
    <x v="2"/>
    <x v="1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1"/>
    <n v="790.84"/>
    <x v="2"/>
    <x v="8"/>
    <x v="978"/>
    <d v="2016-02-25T07:25:01"/>
    <x v="2"/>
    <x v="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1"/>
    <n v="301.94"/>
    <x v="2"/>
    <x v="8"/>
    <x v="979"/>
    <d v="2016-06-20T18:59:00"/>
    <x v="2"/>
    <x v="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"/>
    <n v="47.94"/>
    <x v="2"/>
    <x v="8"/>
    <x v="980"/>
    <d v="2014-11-30T22:42:02"/>
    <x v="3"/>
    <x v="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  <x v="8"/>
    <x v="981"/>
    <d v="2014-08-09T22:43:42"/>
    <x v="3"/>
    <x v="1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  <x v="8"/>
    <x v="982"/>
    <d v="2016-10-02T18:04:46"/>
    <x v="2"/>
    <x v="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"/>
    <n v="171.79"/>
    <x v="2"/>
    <x v="8"/>
    <x v="983"/>
    <d v="2016-08-23T20:54:00"/>
    <x v="2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0"/>
    <n v="35.33"/>
    <x v="2"/>
    <x v="8"/>
    <x v="984"/>
    <d v="2015-03-28T01:46:48"/>
    <x v="0"/>
    <x v="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0"/>
    <n v="82.09"/>
    <x v="2"/>
    <x v="8"/>
    <x v="985"/>
    <d v="2015-12-31T23:00:00"/>
    <x v="0"/>
    <x v="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"/>
    <n v="110.87"/>
    <x v="2"/>
    <x v="8"/>
    <x v="986"/>
    <d v="2016-01-10T00:00:00"/>
    <x v="0"/>
    <x v="1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"/>
    <n v="161.22"/>
    <x v="2"/>
    <x v="8"/>
    <x v="987"/>
    <d v="2014-06-23T07:04:10"/>
    <x v="3"/>
    <x v="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n v="0"/>
    <x v="2"/>
    <x v="8"/>
    <x v="988"/>
    <d v="2016-10-01T08:33:45"/>
    <x v="2"/>
    <x v="1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0"/>
    <n v="52.41"/>
    <x v="2"/>
    <x v="8"/>
    <x v="989"/>
    <d v="2016-09-28T22:24:55"/>
    <x v="2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  <x v="8"/>
    <x v="990"/>
    <d v="2014-09-03T18:49:24"/>
    <x v="3"/>
    <x v="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0"/>
    <n v="30.29"/>
    <x v="2"/>
    <x v="8"/>
    <x v="991"/>
    <d v="2016-07-12T18:51:00"/>
    <x v="2"/>
    <x v="1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  <x v="8"/>
    <x v="992"/>
    <d v="2016-05-07T21:11:59"/>
    <x v="2"/>
    <x v="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"/>
    <n v="89.6"/>
    <x v="2"/>
    <x v="8"/>
    <x v="993"/>
    <d v="2016-11-12T05:00:00"/>
    <x v="2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0"/>
    <n v="424.45"/>
    <x v="2"/>
    <x v="8"/>
    <x v="994"/>
    <d v="2014-11-30T22:59:00"/>
    <x v="3"/>
    <x v="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0"/>
    <n v="80.67"/>
    <x v="2"/>
    <x v="8"/>
    <x v="995"/>
    <d v="2014-11-29T16:00:00"/>
    <x v="3"/>
    <x v="1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0"/>
    <n v="13"/>
    <x v="2"/>
    <x v="8"/>
    <x v="996"/>
    <d v="2014-07-27T15:27:00"/>
    <x v="3"/>
    <x v="1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0"/>
    <n v="8.1300000000000008"/>
    <x v="2"/>
    <x v="8"/>
    <x v="997"/>
    <d v="2014-11-28T03:28:17"/>
    <x v="3"/>
    <x v="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1"/>
    <n v="153.43"/>
    <x v="2"/>
    <x v="8"/>
    <x v="998"/>
    <d v="2015-11-19T05:03:21"/>
    <x v="0"/>
    <x v="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0"/>
    <n v="292.08"/>
    <x v="2"/>
    <x v="8"/>
    <x v="999"/>
    <d v="2014-11-13T08:02:00"/>
    <x v="3"/>
    <x v="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0"/>
    <n v="3304"/>
    <x v="2"/>
    <x v="8"/>
    <x v="1000"/>
    <d v="2017-03-15T00:26:00"/>
    <x v="1"/>
    <x v="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"/>
    <n v="1300"/>
    <x v="2"/>
    <x v="8"/>
    <x v="1001"/>
    <d v="2017-01-30T17:16:53"/>
    <x v="2"/>
    <x v="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"/>
    <n v="134.55000000000001"/>
    <x v="2"/>
    <x v="8"/>
    <x v="1002"/>
    <d v="2015-12-17T05:59:00"/>
    <x v="0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"/>
    <n v="214.07"/>
    <x v="2"/>
    <x v="8"/>
    <x v="1003"/>
    <d v="2017-03-16T16:01:01"/>
    <x v="1"/>
    <x v="1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1"/>
    <n v="216.34"/>
    <x v="2"/>
    <x v="8"/>
    <x v="1004"/>
    <d v="2016-02-18T17:00:27"/>
    <x v="2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1"/>
    <n v="932.31"/>
    <x v="2"/>
    <x v="8"/>
    <x v="1005"/>
    <d v="2015-10-30T14:59:43"/>
    <x v="0"/>
    <x v="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0"/>
    <n v="29.25"/>
    <x v="2"/>
    <x v="8"/>
    <x v="1006"/>
    <d v="2014-12-12T07:11:00"/>
    <x v="3"/>
    <x v="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"/>
    <n v="174.95"/>
    <x v="2"/>
    <x v="8"/>
    <x v="1007"/>
    <d v="2016-12-14T15:00:23"/>
    <x v="2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  <x v="8"/>
    <x v="1008"/>
    <d v="2016-12-28T19:25:15"/>
    <x v="2"/>
    <x v="1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"/>
    <n v="65"/>
    <x v="2"/>
    <x v="8"/>
    <x v="1009"/>
    <d v="2016-06-19T14:30:46"/>
    <x v="2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  <x v="8"/>
    <x v="1010"/>
    <d v="2016-09-05T02:59:00"/>
    <x v="2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  <x v="8"/>
    <x v="1011"/>
    <d v="2014-12-18T21:33:15"/>
    <x v="3"/>
    <x v="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"/>
    <n v="1389.36"/>
    <x v="2"/>
    <x v="8"/>
    <x v="1012"/>
    <d v="2017-01-24T10:34:12"/>
    <x v="2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"/>
    <n v="95.91"/>
    <x v="2"/>
    <x v="8"/>
    <x v="1013"/>
    <d v="2015-12-29T20:00:00"/>
    <x v="0"/>
    <x v="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"/>
    <n v="191.25"/>
    <x v="2"/>
    <x v="8"/>
    <x v="1014"/>
    <d v="2015-01-01T00:03:35"/>
    <x v="3"/>
    <x v="1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0"/>
    <n v="40"/>
    <x v="2"/>
    <x v="8"/>
    <x v="1015"/>
    <d v="2015-11-25T22:04:55"/>
    <x v="0"/>
    <x v="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0"/>
    <n v="74.790000000000006"/>
    <x v="2"/>
    <x v="8"/>
    <x v="1016"/>
    <d v="2016-04-07T01:34:16"/>
    <x v="2"/>
    <x v="1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"/>
    <n v="161.12"/>
    <x v="2"/>
    <x v="8"/>
    <x v="1017"/>
    <d v="2015-11-21T17:12:15"/>
    <x v="0"/>
    <x v="1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0"/>
    <n v="88.71"/>
    <x v="2"/>
    <x v="8"/>
    <x v="1018"/>
    <d v="2016-07-14T11:48:53"/>
    <x v="2"/>
    <x v="1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"/>
    <n v="53.25"/>
    <x v="2"/>
    <x v="8"/>
    <x v="1019"/>
    <d v="2015-02-04T23:22:29"/>
    <x v="0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"/>
    <n v="106.2"/>
    <x v="4"/>
    <x v="15"/>
    <x v="1020"/>
    <d v="2015-06-02T00:47:00"/>
    <x v="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4"/>
    <n v="22.08"/>
    <x v="4"/>
    <x v="15"/>
    <x v="1021"/>
    <d v="2015-10-17T04:00:00"/>
    <x v="0"/>
    <x v="0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"/>
    <n v="31.05"/>
    <x v="4"/>
    <x v="15"/>
    <x v="1022"/>
    <d v="2015-05-17T15:31:17"/>
    <x v="0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"/>
    <n v="36.21"/>
    <x v="4"/>
    <x v="15"/>
    <x v="1023"/>
    <d v="2015-06-20T22:04:21"/>
    <x v="0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"/>
    <n v="388.98"/>
    <x v="4"/>
    <x v="15"/>
    <x v="1024"/>
    <d v="2016-01-31T13:56:03"/>
    <x v="2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"/>
    <n v="71.849999999999994"/>
    <x v="4"/>
    <x v="15"/>
    <x v="1025"/>
    <d v="2015-03-16T19:00:37"/>
    <x v="0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"/>
    <n v="57.38"/>
    <x v="4"/>
    <x v="15"/>
    <x v="1026"/>
    <d v="2016-03-31T08:46:56"/>
    <x v="2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"/>
    <n v="69.67"/>
    <x v="4"/>
    <x v="15"/>
    <x v="1027"/>
    <d v="2014-10-23T00:49:07"/>
    <x v="3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"/>
    <n v="45.99"/>
    <x v="4"/>
    <x v="15"/>
    <x v="1028"/>
    <d v="2017-03-06T20:00:00"/>
    <x v="1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"/>
    <n v="79.260000000000005"/>
    <x v="4"/>
    <x v="15"/>
    <x v="1029"/>
    <d v="2015-04-04T21:59:00"/>
    <x v="0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"/>
    <n v="43.03"/>
    <x v="4"/>
    <x v="15"/>
    <x v="1030"/>
    <d v="2016-09-12T11:35:49"/>
    <x v="2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"/>
    <n v="108.48"/>
    <x v="4"/>
    <x v="15"/>
    <x v="1031"/>
    <d v="2015-12-16T18:20:10"/>
    <x v="0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"/>
    <n v="61.03"/>
    <x v="4"/>
    <x v="15"/>
    <x v="1032"/>
    <d v="2016-06-23T16:00:25"/>
    <x v="2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"/>
    <n v="50.59"/>
    <x v="4"/>
    <x v="15"/>
    <x v="1033"/>
    <d v="2016-12-12T17:34:40"/>
    <x v="2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"/>
    <n v="39.159999999999997"/>
    <x v="4"/>
    <x v="15"/>
    <x v="1034"/>
    <d v="2016-08-05T03:59:00"/>
    <x v="2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"/>
    <n v="65.16"/>
    <x v="4"/>
    <x v="15"/>
    <x v="1035"/>
    <d v="2015-02-11T15:23:40"/>
    <x v="0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"/>
    <n v="23.96"/>
    <x v="4"/>
    <x v="15"/>
    <x v="1036"/>
    <d v="2013-01-07T08:00:00"/>
    <x v="5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"/>
    <n v="48.62"/>
    <x v="4"/>
    <x v="15"/>
    <x v="1037"/>
    <d v="2015-05-18T05:00:00"/>
    <x v="0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"/>
    <n v="35.74"/>
    <x v="4"/>
    <x v="15"/>
    <x v="1038"/>
    <d v="2016-03-19T04:33:43"/>
    <x v="2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"/>
    <n v="21.37"/>
    <x v="4"/>
    <x v="15"/>
    <x v="1039"/>
    <d v="2016-12-13T07:59:00"/>
    <x v="2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  <x v="16"/>
    <x v="1040"/>
    <d v="2016-08-27T17:00:09"/>
    <x v="2"/>
    <x v="1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n v="0"/>
    <x v="5"/>
    <x v="16"/>
    <x v="1041"/>
    <d v="2014-07-31T01:26:32"/>
    <x v="3"/>
    <x v="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0"/>
    <n v="10"/>
    <x v="5"/>
    <x v="16"/>
    <x v="1042"/>
    <d v="2014-09-12T10:00:00"/>
    <x v="3"/>
    <x v="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0"/>
    <n v="29.24"/>
    <x v="5"/>
    <x v="16"/>
    <x v="1043"/>
    <d v="2015-05-20T06:04:15"/>
    <x v="0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  <x v="16"/>
    <x v="1044"/>
    <d v="2015-03-05T20:27:00"/>
    <x v="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0"/>
    <n v="33.25"/>
    <x v="5"/>
    <x v="16"/>
    <x v="1045"/>
    <d v="2014-08-23T20:59:10"/>
    <x v="3"/>
    <x v="1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n v="0"/>
    <x v="5"/>
    <x v="16"/>
    <x v="1046"/>
    <d v="2015-12-26T20:26:00"/>
    <x v="0"/>
    <x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  <x v="16"/>
    <x v="1047"/>
    <d v="2014-11-05T20:38:35"/>
    <x v="3"/>
    <x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0"/>
    <n v="53"/>
    <x v="5"/>
    <x v="16"/>
    <x v="1048"/>
    <d v="2016-09-25T01:16:29"/>
    <x v="2"/>
    <x v="1"/>
    <x v="0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n v="0"/>
    <x v="5"/>
    <x v="16"/>
    <x v="1049"/>
    <d v="2016-02-12T10:20:45"/>
    <x v="2"/>
    <x v="1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n v="0"/>
    <x v="5"/>
    <x v="16"/>
    <x v="1050"/>
    <d v="2015-09-14T19:07:57"/>
    <x v="0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n v="0"/>
    <x v="5"/>
    <x v="16"/>
    <x v="1051"/>
    <d v="2014-08-27T00:20:25"/>
    <x v="3"/>
    <x v="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n v="0"/>
    <x v="5"/>
    <x v="16"/>
    <x v="1052"/>
    <d v="2016-06-06T20:09:00"/>
    <x v="2"/>
    <x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"/>
    <n v="15"/>
    <x v="5"/>
    <x v="16"/>
    <x v="1053"/>
    <d v="2017-03-06T04:08:52"/>
    <x v="1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n v="0"/>
    <x v="5"/>
    <x v="16"/>
    <x v="1054"/>
    <d v="2014-08-10T22:00:00"/>
    <x v="3"/>
    <x v="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n v="0"/>
    <x v="5"/>
    <x v="16"/>
    <x v="1055"/>
    <d v="2016-03-07T23:49:05"/>
    <x v="2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n v="0"/>
    <x v="5"/>
    <x v="16"/>
    <x v="1056"/>
    <d v="2015-04-24T16:16:17"/>
    <x v="0"/>
    <x v="1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n v="0"/>
    <x v="5"/>
    <x v="16"/>
    <x v="1057"/>
    <d v="2016-12-04T21:54:43"/>
    <x v="2"/>
    <x v="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n v="0"/>
    <x v="5"/>
    <x v="16"/>
    <x v="1058"/>
    <d v="2015-03-26T00:00:00"/>
    <x v="0"/>
    <x v="1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n v="0"/>
    <x v="5"/>
    <x v="16"/>
    <x v="1059"/>
    <d v="2015-03-13T17:57:36"/>
    <x v="0"/>
    <x v="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"/>
    <n v="50"/>
    <x v="5"/>
    <x v="16"/>
    <x v="1060"/>
    <d v="2015-04-15T21:54:53"/>
    <x v="0"/>
    <x v="1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n v="0"/>
    <x v="5"/>
    <x v="16"/>
    <x v="1061"/>
    <d v="2016-05-02T01:00:00"/>
    <x v="2"/>
    <x v="1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1"/>
    <n v="47.5"/>
    <x v="5"/>
    <x v="16"/>
    <x v="1062"/>
    <d v="2016-07-12T19:22:21"/>
    <x v="2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n v="0"/>
    <x v="5"/>
    <x v="16"/>
    <x v="1063"/>
    <d v="2016-08-31T00:44:22"/>
    <x v="2"/>
    <x v="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0"/>
    <n v="65.67"/>
    <x v="6"/>
    <x v="17"/>
    <x v="1064"/>
    <d v="2013-07-07T05:28:23"/>
    <x v="4"/>
    <x v="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0"/>
    <n v="16.2"/>
    <x v="6"/>
    <x v="17"/>
    <x v="1065"/>
    <d v="2014-02-19T09:08:42"/>
    <x v="3"/>
    <x v="1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0"/>
    <n v="34.130000000000003"/>
    <x v="6"/>
    <x v="17"/>
    <x v="1066"/>
    <d v="2013-08-04T23:06:22"/>
    <x v="4"/>
    <x v="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"/>
    <n v="13"/>
    <x v="6"/>
    <x v="17"/>
    <x v="1067"/>
    <d v="2013-12-21T20:32:11"/>
    <x v="4"/>
    <x v="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  <x v="17"/>
    <x v="1068"/>
    <d v="2016-04-10T07:54:24"/>
    <x v="2"/>
    <x v="1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"/>
    <n v="40.479999999999997"/>
    <x v="6"/>
    <x v="17"/>
    <x v="1069"/>
    <d v="2013-11-26T06:30:59"/>
    <x v="4"/>
    <x v="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"/>
    <n v="35"/>
    <x v="6"/>
    <x v="17"/>
    <x v="1070"/>
    <d v="2012-10-01T00:17:02"/>
    <x v="5"/>
    <x v="1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n v="0"/>
    <x v="6"/>
    <x v="17"/>
    <x v="1071"/>
    <d v="2015-11-17T19:04:53"/>
    <x v="0"/>
    <x v="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  <x v="17"/>
    <x v="1072"/>
    <d v="2014-02-05T19:58:17"/>
    <x v="3"/>
    <x v="1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0"/>
    <n v="10"/>
    <x v="6"/>
    <x v="17"/>
    <x v="1073"/>
    <d v="2011-10-16T23:09:01"/>
    <x v="6"/>
    <x v="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0"/>
    <n v="113.57"/>
    <x v="6"/>
    <x v="17"/>
    <x v="1074"/>
    <d v="2014-01-04T04:09:05"/>
    <x v="4"/>
    <x v="1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0"/>
    <n v="15"/>
    <x v="6"/>
    <x v="17"/>
    <x v="1075"/>
    <d v="2012-05-06T21:41:56"/>
    <x v="5"/>
    <x v="1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1"/>
    <n v="48.28"/>
    <x v="6"/>
    <x v="17"/>
    <x v="1076"/>
    <d v="2014-09-11T09:04:10"/>
    <x v="3"/>
    <x v="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"/>
    <n v="43.98"/>
    <x v="6"/>
    <x v="17"/>
    <x v="1077"/>
    <d v="2016-01-14T04:00:11"/>
    <x v="0"/>
    <x v="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0"/>
    <n v="9"/>
    <x v="6"/>
    <x v="17"/>
    <x v="1078"/>
    <d v="2011-07-22T04:42:01"/>
    <x v="6"/>
    <x v="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0"/>
    <n v="37.67"/>
    <x v="6"/>
    <x v="17"/>
    <x v="1079"/>
    <d v="2016-05-14T13:35:36"/>
    <x v="2"/>
    <x v="1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0"/>
    <n v="18.579999999999998"/>
    <x v="6"/>
    <x v="17"/>
    <x v="1080"/>
    <d v="2014-05-11T03:18:53"/>
    <x v="3"/>
    <x v="1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  <x v="17"/>
    <x v="1081"/>
    <d v="2015-01-28T22:14:52"/>
    <x v="3"/>
    <x v="1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"/>
    <n v="18.670000000000002"/>
    <x v="6"/>
    <x v="17"/>
    <x v="1082"/>
    <d v="2012-08-10T21:44:48"/>
    <x v="5"/>
    <x v="1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"/>
    <n v="410"/>
    <x v="6"/>
    <x v="17"/>
    <x v="1083"/>
    <d v="2014-08-02T15:49:43"/>
    <x v="3"/>
    <x v="1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n v="0"/>
    <x v="6"/>
    <x v="17"/>
    <x v="1084"/>
    <d v="2014-08-08T21:53:24"/>
    <x v="3"/>
    <x v="1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0"/>
    <n v="114"/>
    <x v="6"/>
    <x v="17"/>
    <x v="1085"/>
    <d v="2016-03-14T15:06:15"/>
    <x v="2"/>
    <x v="1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  <x v="17"/>
    <x v="1086"/>
    <d v="2014-08-24T20:48:11"/>
    <x v="3"/>
    <x v="1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n v="0"/>
    <x v="6"/>
    <x v="17"/>
    <x v="1087"/>
    <d v="2014-06-15T17:08:07"/>
    <x v="3"/>
    <x v="1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"/>
    <n v="43.42"/>
    <x v="6"/>
    <x v="17"/>
    <x v="1088"/>
    <d v="2014-04-24T19:11:07"/>
    <x v="3"/>
    <x v="1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0"/>
    <n v="23.96"/>
    <x v="6"/>
    <x v="17"/>
    <x v="1089"/>
    <d v="2015-06-26T04:32:55"/>
    <x v="0"/>
    <x v="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  <x v="17"/>
    <x v="1090"/>
    <d v="2015-05-29T04:27:33"/>
    <x v="0"/>
    <x v="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"/>
    <n v="12.5"/>
    <x v="6"/>
    <x v="17"/>
    <x v="1091"/>
    <d v="2016-04-10T18:41:12"/>
    <x v="2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0"/>
    <n v="3"/>
    <x v="6"/>
    <x v="17"/>
    <x v="1092"/>
    <d v="2013-01-06T00:37:18"/>
    <x v="5"/>
    <x v="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"/>
    <n v="10.56"/>
    <x v="6"/>
    <x v="17"/>
    <x v="1093"/>
    <d v="2016-02-11T23:22:17"/>
    <x v="2"/>
    <x v="1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"/>
    <n v="122"/>
    <x v="6"/>
    <x v="17"/>
    <x v="1094"/>
    <d v="2011-10-09T17:07:13"/>
    <x v="6"/>
    <x v="1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0"/>
    <n v="267.81"/>
    <x v="6"/>
    <x v="17"/>
    <x v="1095"/>
    <d v="2013-08-30T12:53:40"/>
    <x v="4"/>
    <x v="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"/>
    <n v="74.209999999999994"/>
    <x v="6"/>
    <x v="17"/>
    <x v="1096"/>
    <d v="2014-10-04T03:30:00"/>
    <x v="3"/>
    <x v="1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"/>
    <x v="6"/>
    <x v="17"/>
    <x v="1097"/>
    <d v="2014-03-02T19:01:17"/>
    <x v="3"/>
    <x v="1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0"/>
    <n v="81.95"/>
    <x v="6"/>
    <x v="17"/>
    <x v="1098"/>
    <d v="2014-04-13T18:18:15"/>
    <x v="3"/>
    <x v="1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"/>
    <n v="25"/>
    <x v="6"/>
    <x v="17"/>
    <x v="1099"/>
    <d v="2015-05-13T20:04:28"/>
    <x v="0"/>
    <x v="1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0"/>
    <n v="10"/>
    <x v="6"/>
    <x v="17"/>
    <x v="1100"/>
    <d v="2016-02-14T02:39:31"/>
    <x v="2"/>
    <x v="1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"/>
    <x v="6"/>
    <x v="17"/>
    <x v="1101"/>
    <d v="2016-07-14T18:12:00"/>
    <x v="2"/>
    <x v="1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0"/>
    <n v="17.71"/>
    <x v="6"/>
    <x v="17"/>
    <x v="1102"/>
    <d v="2013-12-09T05:59:00"/>
    <x v="4"/>
    <x v="1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0"/>
    <n v="16.2"/>
    <x v="6"/>
    <x v="17"/>
    <x v="1103"/>
    <d v="2016-06-18T05:19:50"/>
    <x v="2"/>
    <x v="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0"/>
    <n v="80.3"/>
    <x v="6"/>
    <x v="17"/>
    <x v="1104"/>
    <d v="2014-06-11T09:50:21"/>
    <x v="3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  <x v="17"/>
    <x v="1105"/>
    <d v="2014-03-24T02:15:27"/>
    <x v="3"/>
    <x v="1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"/>
    <n v="23.57"/>
    <x v="6"/>
    <x v="17"/>
    <x v="1106"/>
    <d v="2012-04-04T16:46:15"/>
    <x v="5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n v="0"/>
    <x v="6"/>
    <x v="17"/>
    <x v="1107"/>
    <d v="2014-07-23T20:40:24"/>
    <x v="3"/>
    <x v="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0"/>
    <n v="34.880000000000003"/>
    <x v="6"/>
    <x v="17"/>
    <x v="1108"/>
    <d v="2012-04-13T14:17:15"/>
    <x v="5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  <x v="17"/>
    <x v="1109"/>
    <d v="2016-11-18T19:03:10"/>
    <x v="2"/>
    <x v="1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"/>
    <n v="23.18"/>
    <x v="6"/>
    <x v="17"/>
    <x v="1110"/>
    <d v="2012-12-07T22:23:42"/>
    <x v="5"/>
    <x v="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  <x v="17"/>
    <x v="1111"/>
    <d v="2016-01-08T04:53:10"/>
    <x v="0"/>
    <x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"/>
    <n v="100.23"/>
    <x v="6"/>
    <x v="17"/>
    <x v="1112"/>
    <d v="2015-01-19T08:30:00"/>
    <x v="3"/>
    <x v="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"/>
    <n v="5"/>
    <x v="6"/>
    <x v="17"/>
    <x v="1113"/>
    <d v="2014-08-14T23:27:00"/>
    <x v="3"/>
    <x v="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"/>
    <x v="6"/>
    <x v="17"/>
    <x v="1114"/>
    <d v="2013-10-09T08:18:07"/>
    <x v="4"/>
    <x v="1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  <x v="17"/>
    <x v="1115"/>
    <d v="2016-03-30T15:41:35"/>
    <x v="2"/>
    <x v="1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0000000000001"/>
    <x v="6"/>
    <x v="17"/>
    <x v="1116"/>
    <d v="2012-06-09T20:20:08"/>
    <x v="5"/>
    <x v="1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0"/>
    <n v="10.38"/>
    <x v="6"/>
    <x v="17"/>
    <x v="1117"/>
    <d v="2015-12-25T14:21:53"/>
    <x v="0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0"/>
    <n v="36.33"/>
    <x v="6"/>
    <x v="17"/>
    <x v="1118"/>
    <d v="2014-04-05T02:59:39"/>
    <x v="3"/>
    <x v="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  <x v="17"/>
    <x v="1119"/>
    <d v="2014-04-06T19:01:04"/>
    <x v="3"/>
    <x v="1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n v="0"/>
    <x v="6"/>
    <x v="17"/>
    <x v="1120"/>
    <d v="2011-10-28T20:56:40"/>
    <x v="6"/>
    <x v="1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  <x v="17"/>
    <x v="1121"/>
    <d v="2016-03-13T21:25:16"/>
    <x v="2"/>
    <x v="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n v="0"/>
    <x v="6"/>
    <x v="17"/>
    <x v="1122"/>
    <d v="2013-05-30T16:53:45"/>
    <x v="4"/>
    <x v="1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7"/>
    <x v="6"/>
    <x v="17"/>
    <x v="1123"/>
    <d v="2014-04-19T12:34:08"/>
    <x v="3"/>
    <x v="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"/>
    <x v="6"/>
    <x v="18"/>
    <x v="1124"/>
    <d v="2015-04-30T16:00:51"/>
    <x v="0"/>
    <x v="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n v="0"/>
    <x v="6"/>
    <x v="18"/>
    <x v="1125"/>
    <d v="2015-09-25T14:58:50"/>
    <x v="0"/>
    <x v="1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"/>
    <n v="5"/>
    <x v="6"/>
    <x v="18"/>
    <x v="1126"/>
    <d v="2016-07-14T07:51:34"/>
    <x v="2"/>
    <x v="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0"/>
    <n v="25.43"/>
    <x v="6"/>
    <x v="18"/>
    <x v="1127"/>
    <d v="2014-11-14T21:30:00"/>
    <x v="3"/>
    <x v="1"/>
    <x v="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n v="1"/>
    <x v="6"/>
    <x v="18"/>
    <x v="1128"/>
    <d v="2014-08-07T15:35:17"/>
    <x v="3"/>
    <x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  <x v="18"/>
    <x v="1129"/>
    <d v="2016-06-05T06:21:33"/>
    <x v="2"/>
    <x v="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7"/>
    <x v="6"/>
    <x v="18"/>
    <x v="1130"/>
    <d v="2014-11-26T00:55:00"/>
    <x v="3"/>
    <x v="1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n v="0"/>
    <x v="6"/>
    <x v="18"/>
    <x v="1131"/>
    <d v="2015-12-24T21:47:48"/>
    <x v="0"/>
    <x v="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"/>
    <n v="110.62"/>
    <x v="6"/>
    <x v="18"/>
    <x v="1132"/>
    <d v="2017-01-01T02:46:11"/>
    <x v="2"/>
    <x v="1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"/>
    <n v="20"/>
    <x v="6"/>
    <x v="18"/>
    <x v="1133"/>
    <d v="2014-07-31T09:46:21"/>
    <x v="3"/>
    <x v="1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  <x v="18"/>
    <x v="1134"/>
    <d v="2014-11-29T04:33:00"/>
    <x v="3"/>
    <x v="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"/>
    <n v="50"/>
    <x v="6"/>
    <x v="18"/>
    <x v="1135"/>
    <d v="2016-08-06T23:44:54"/>
    <x v="2"/>
    <x v="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0"/>
    <n v="45"/>
    <x v="6"/>
    <x v="18"/>
    <x v="1136"/>
    <d v="2015-12-19T16:07:09"/>
    <x v="0"/>
    <x v="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"/>
    <n v="253.21"/>
    <x v="6"/>
    <x v="18"/>
    <x v="1137"/>
    <d v="2016-04-23T19:40:21"/>
    <x v="2"/>
    <x v="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  <x v="18"/>
    <x v="1138"/>
    <d v="2017-01-21T21:45:31"/>
    <x v="1"/>
    <x v="1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  <x v="18"/>
    <x v="1139"/>
    <d v="2015-01-01T08:20:26"/>
    <x v="3"/>
    <x v="1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n v="0"/>
    <x v="6"/>
    <x v="18"/>
    <x v="1140"/>
    <d v="2015-08-06T11:05:21"/>
    <x v="0"/>
    <x v="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n v="0"/>
    <x v="6"/>
    <x v="18"/>
    <x v="1141"/>
    <d v="2015-07-09T16:47:30"/>
    <x v="0"/>
    <x v="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n v="0"/>
    <x v="6"/>
    <x v="18"/>
    <x v="1142"/>
    <d v="2015-02-17T00:08:47"/>
    <x v="0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  <x v="18"/>
    <x v="1143"/>
    <d v="2015-12-17T04:38:46"/>
    <x v="0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n v="0"/>
    <x v="7"/>
    <x v="19"/>
    <x v="1144"/>
    <d v="2015-04-29T04:22:00"/>
    <x v="0"/>
    <x v="1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  <x v="19"/>
    <x v="1145"/>
    <d v="2014-10-02T17:56:32"/>
    <x v="3"/>
    <x v="1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0"/>
    <n v="44.17"/>
    <x v="7"/>
    <x v="19"/>
    <x v="1146"/>
    <d v="2014-05-02T22:52:53"/>
    <x v="3"/>
    <x v="1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n v="0"/>
    <x v="7"/>
    <x v="19"/>
    <x v="1147"/>
    <d v="2014-10-19T23:19:43"/>
    <x v="3"/>
    <x v="1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"/>
    <x v="7"/>
    <x v="19"/>
    <x v="1148"/>
    <d v="2016-12-01T05:06:21"/>
    <x v="2"/>
    <x v="1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  <x v="19"/>
    <x v="1149"/>
    <d v="2016-06-16T17:02:46"/>
    <x v="2"/>
    <x v="1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"/>
    <n v="42"/>
    <x v="7"/>
    <x v="19"/>
    <x v="1150"/>
    <d v="2016-01-08T22:54:35"/>
    <x v="0"/>
    <x v="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n v="0"/>
    <x v="7"/>
    <x v="19"/>
    <x v="1151"/>
    <d v="2015-09-07T02:27:43"/>
    <x v="0"/>
    <x v="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0"/>
    <n v="60.73"/>
    <x v="7"/>
    <x v="19"/>
    <x v="1152"/>
    <d v="2015-05-15T17:01:52"/>
    <x v="0"/>
    <x v="1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"/>
    <n v="50"/>
    <x v="7"/>
    <x v="19"/>
    <x v="1153"/>
    <d v="2015-06-18T17:08:25"/>
    <x v="0"/>
    <x v="1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0"/>
    <n v="108.33"/>
    <x v="7"/>
    <x v="19"/>
    <x v="1154"/>
    <d v="2015-09-06T02:36:46"/>
    <x v="0"/>
    <x v="1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"/>
    <n v="23.5"/>
    <x v="7"/>
    <x v="19"/>
    <x v="1155"/>
    <d v="2014-08-14T18:20:08"/>
    <x v="3"/>
    <x v="1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n v="0"/>
    <x v="7"/>
    <x v="19"/>
    <x v="1156"/>
    <d v="2015-02-24T01:42:42"/>
    <x v="0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0"/>
    <n v="50.33"/>
    <x v="7"/>
    <x v="19"/>
    <x v="1157"/>
    <d v="2014-12-05T16:04:40"/>
    <x v="3"/>
    <x v="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7"/>
    <x v="7"/>
    <x v="19"/>
    <x v="1158"/>
    <d v="2014-12-09T02:12:08"/>
    <x v="3"/>
    <x v="1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n v="0"/>
    <x v="7"/>
    <x v="19"/>
    <x v="1159"/>
    <d v="2015-06-30T15:45:00"/>
    <x v="0"/>
    <x v="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0"/>
    <n v="60.79"/>
    <x v="7"/>
    <x v="19"/>
    <x v="1160"/>
    <d v="2015-03-28T02:43:06"/>
    <x v="0"/>
    <x v="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n v="0"/>
    <x v="7"/>
    <x v="19"/>
    <x v="1161"/>
    <d v="2015-05-19T15:06:29"/>
    <x v="0"/>
    <x v="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  <x v="19"/>
    <x v="1162"/>
    <d v="2014-09-25T16:24:24"/>
    <x v="3"/>
    <x v="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n v="0"/>
    <x v="7"/>
    <x v="19"/>
    <x v="1163"/>
    <d v="2014-08-09T17:22:00"/>
    <x v="3"/>
    <x v="1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n v="0"/>
    <x v="7"/>
    <x v="19"/>
    <x v="1164"/>
    <d v="2016-06-18T17:23:02"/>
    <x v="2"/>
    <x v="1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"/>
    <n v="82.82"/>
    <x v="7"/>
    <x v="19"/>
    <x v="1165"/>
    <d v="2014-07-06T05:08:50"/>
    <x v="3"/>
    <x v="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"/>
    <n v="358.88"/>
    <x v="7"/>
    <x v="19"/>
    <x v="1166"/>
    <d v="2015-06-26T04:00:00"/>
    <x v="0"/>
    <x v="1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0"/>
    <n v="61.19"/>
    <x v="7"/>
    <x v="19"/>
    <x v="1167"/>
    <d v="2014-09-12T17:38:15"/>
    <x v="3"/>
    <x v="1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0"/>
    <n v="340"/>
    <x v="7"/>
    <x v="19"/>
    <x v="1168"/>
    <d v="2016-09-22T01:17:45"/>
    <x v="2"/>
    <x v="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7"/>
    <x v="7"/>
    <x v="19"/>
    <x v="1169"/>
    <d v="2015-02-22T08:29:23"/>
    <x v="0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  <x v="19"/>
    <x v="1170"/>
    <d v="2015-05-30T21:26:11"/>
    <x v="0"/>
    <x v="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  <x v="19"/>
    <x v="1171"/>
    <d v="2014-11-13T20:18:47"/>
    <x v="3"/>
    <x v="1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n v="0"/>
    <x v="7"/>
    <x v="19"/>
    <x v="1172"/>
    <d v="2014-08-20T16:22:32"/>
    <x v="3"/>
    <x v="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  <x v="19"/>
    <x v="1173"/>
    <d v="2015-08-03T04:27:37"/>
    <x v="0"/>
    <x v="1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0"/>
    <n v="46.63"/>
    <x v="7"/>
    <x v="19"/>
    <x v="1174"/>
    <d v="2016-05-08T20:12:07"/>
    <x v="2"/>
    <x v="1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0"/>
    <n v="65"/>
    <x v="7"/>
    <x v="19"/>
    <x v="1175"/>
    <d v="2015-07-15T17:28:59"/>
    <x v="0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  <x v="19"/>
    <x v="1176"/>
    <d v="2017-03-06T13:00:00"/>
    <x v="1"/>
    <x v="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n v="0"/>
    <x v="7"/>
    <x v="19"/>
    <x v="1177"/>
    <d v="2014-10-15T15:51:36"/>
    <x v="3"/>
    <x v="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  <x v="19"/>
    <x v="1178"/>
    <d v="2014-08-16T21:44:12"/>
    <x v="3"/>
    <x v="1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0"/>
    <n v="640"/>
    <x v="7"/>
    <x v="19"/>
    <x v="1179"/>
    <d v="2015-10-28T17:17:07"/>
    <x v="0"/>
    <x v="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"/>
    <n v="69.12"/>
    <x v="7"/>
    <x v="19"/>
    <x v="1180"/>
    <d v="2014-06-28T19:21:54"/>
    <x v="3"/>
    <x v="1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"/>
    <x v="7"/>
    <x v="19"/>
    <x v="1181"/>
    <d v="2015-03-01T08:08:41"/>
    <x v="0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0"/>
    <n v="10.5"/>
    <x v="7"/>
    <x v="19"/>
    <x v="1182"/>
    <d v="2017-01-12T16:42:00"/>
    <x v="2"/>
    <x v="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"/>
    <n v="33.33"/>
    <x v="7"/>
    <x v="19"/>
    <x v="1183"/>
    <d v="2016-11-02T03:59:00"/>
    <x v="2"/>
    <x v="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"/>
    <n v="61.56"/>
    <x v="8"/>
    <x v="20"/>
    <x v="1184"/>
    <d v="2017-02-06T14:23:31"/>
    <x v="1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"/>
    <n v="118.74"/>
    <x v="8"/>
    <x v="20"/>
    <x v="1185"/>
    <d v="2015-06-08T04:00:00"/>
    <x v="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"/>
    <n v="65.08"/>
    <x v="8"/>
    <x v="20"/>
    <x v="1186"/>
    <d v="2015-06-01T22:42:00"/>
    <x v="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"/>
    <n v="130.16"/>
    <x v="8"/>
    <x v="20"/>
    <x v="1187"/>
    <d v="2015-05-17T18:00:00"/>
    <x v="0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2"/>
    <n v="37.78"/>
    <x v="8"/>
    <x v="20"/>
    <x v="1188"/>
    <d v="2016-12-28T16:49:00"/>
    <x v="2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"/>
    <n v="112.79"/>
    <x v="8"/>
    <x v="20"/>
    <x v="1189"/>
    <d v="2016-06-29T23:29:55"/>
    <x v="2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"/>
    <n v="51.92"/>
    <x v="8"/>
    <x v="20"/>
    <x v="1190"/>
    <d v="2014-08-31T15:58:45"/>
    <x v="3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"/>
    <n v="89.24"/>
    <x v="8"/>
    <x v="20"/>
    <x v="1191"/>
    <d v="2016-03-20T13:29:20"/>
    <x v="2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3"/>
    <n v="19.329999999999998"/>
    <x v="8"/>
    <x v="20"/>
    <x v="1192"/>
    <d v="2017-02-11T12:09:38"/>
    <x v="1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"/>
    <n v="79.97"/>
    <x v="8"/>
    <x v="20"/>
    <x v="1193"/>
    <d v="2016-04-09T17:37:33"/>
    <x v="2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"/>
    <n v="56.41"/>
    <x v="8"/>
    <x v="20"/>
    <x v="1194"/>
    <d v="2015-04-08T11:42:59"/>
    <x v="0"/>
    <x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"/>
    <n v="79.41"/>
    <x v="8"/>
    <x v="20"/>
    <x v="1195"/>
    <d v="2015-12-20T09:00:00"/>
    <x v="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3"/>
    <n v="76.44"/>
    <x v="8"/>
    <x v="20"/>
    <x v="1196"/>
    <d v="2015-12-18T19:38:59"/>
    <x v="0"/>
    <x v="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3"/>
    <n v="121"/>
    <x v="8"/>
    <x v="20"/>
    <x v="1197"/>
    <d v="2016-06-13T05:59:00"/>
    <x v="2"/>
    <x v="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3"/>
    <n v="54.62"/>
    <x v="8"/>
    <x v="20"/>
    <x v="1198"/>
    <d v="2015-12-31T03:00:00"/>
    <x v="0"/>
    <x v="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"/>
    <n v="299.22000000000003"/>
    <x v="8"/>
    <x v="20"/>
    <x v="1199"/>
    <d v="2015-07-08T18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"/>
    <n v="58.53"/>
    <x v="8"/>
    <x v="20"/>
    <x v="1200"/>
    <d v="2015-04-16T11:27:36"/>
    <x v="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"/>
    <n v="55.37"/>
    <x v="8"/>
    <x v="20"/>
    <x v="1201"/>
    <d v="2016-07-15T14:34:06"/>
    <x v="2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2"/>
    <n v="183.8"/>
    <x v="8"/>
    <x v="20"/>
    <x v="1202"/>
    <d v="2015-06-27T06:55:54"/>
    <x v="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"/>
    <n v="165.35"/>
    <x v="8"/>
    <x v="20"/>
    <x v="1203"/>
    <d v="2015-05-31T14:45:27"/>
    <x v="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"/>
    <n v="234.79"/>
    <x v="8"/>
    <x v="20"/>
    <x v="1204"/>
    <d v="2015-12-04T05:00:00"/>
    <x v="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"/>
    <n v="211.48"/>
    <x v="8"/>
    <x v="20"/>
    <x v="1205"/>
    <d v="2015-06-13T12:09:11"/>
    <x v="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"/>
    <n v="32.340000000000003"/>
    <x v="8"/>
    <x v="20"/>
    <x v="1206"/>
    <d v="2017-03-11T13:29:00"/>
    <x v="1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"/>
    <n v="123.38"/>
    <x v="8"/>
    <x v="20"/>
    <x v="1207"/>
    <d v="2016-03-31T10:00:00"/>
    <x v="2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2"/>
    <n v="207.07"/>
    <x v="8"/>
    <x v="20"/>
    <x v="1208"/>
    <d v="2016-03-24T16:01:04"/>
    <x v="2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"/>
    <n v="138.26"/>
    <x v="8"/>
    <x v="20"/>
    <x v="1209"/>
    <d v="2017-02-25T20:18:25"/>
    <x v="1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3"/>
    <n v="493.82"/>
    <x v="8"/>
    <x v="20"/>
    <x v="1210"/>
    <d v="2015-05-31T21:00:00"/>
    <x v="0"/>
    <x v="0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"/>
    <n v="168.5"/>
    <x v="8"/>
    <x v="20"/>
    <x v="1211"/>
    <d v="2016-06-09T20:47:41"/>
    <x v="2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"/>
    <n v="38.869999999999997"/>
    <x v="8"/>
    <x v="20"/>
    <x v="1212"/>
    <d v="2015-11-27T01:00:00"/>
    <x v="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"/>
    <n v="61.53"/>
    <x v="8"/>
    <x v="20"/>
    <x v="1213"/>
    <d v="2017-01-31T18:08:20"/>
    <x v="2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"/>
    <n v="105.44"/>
    <x v="8"/>
    <x v="20"/>
    <x v="1214"/>
    <d v="2015-06-09T20:10:05"/>
    <x v="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8"/>
    <n v="71.59"/>
    <x v="8"/>
    <x v="20"/>
    <x v="1215"/>
    <d v="2014-05-30T22:09:16"/>
    <x v="3"/>
    <x v="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"/>
    <n v="91.88"/>
    <x v="8"/>
    <x v="20"/>
    <x v="1216"/>
    <d v="2015-10-02T23:03:00"/>
    <x v="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"/>
    <n v="148.57"/>
    <x v="8"/>
    <x v="20"/>
    <x v="1217"/>
    <d v="2016-07-14T19:25:40"/>
    <x v="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2"/>
    <n v="174.21"/>
    <x v="8"/>
    <x v="20"/>
    <x v="1218"/>
    <d v="2015-11-01T03:00:00"/>
    <x v="0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2"/>
    <n v="102.86"/>
    <x v="8"/>
    <x v="20"/>
    <x v="1219"/>
    <d v="2016-10-20T11:05:13"/>
    <x v="2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"/>
    <n v="111.18"/>
    <x v="8"/>
    <x v="20"/>
    <x v="1220"/>
    <d v="2015-08-25T15:05:12"/>
    <x v="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"/>
    <n v="23.8"/>
    <x v="8"/>
    <x v="20"/>
    <x v="1221"/>
    <d v="2016-12-04T00:00:00"/>
    <x v="2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3"/>
    <n v="81.27"/>
    <x v="8"/>
    <x v="20"/>
    <x v="1222"/>
    <d v="2016-04-01T04:00:00"/>
    <x v="2"/>
    <x v="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"/>
    <n v="116.21"/>
    <x v="8"/>
    <x v="20"/>
    <x v="1223"/>
    <d v="2016-11-10T05:15:09"/>
    <x v="2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0"/>
    <n v="58.89"/>
    <x v="4"/>
    <x v="21"/>
    <x v="1224"/>
    <d v="2014-06-06T13:11:42"/>
    <x v="3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0"/>
    <n v="44"/>
    <x v="4"/>
    <x v="21"/>
    <x v="1225"/>
    <d v="2013-10-22T21:44:38"/>
    <x v="4"/>
    <x v="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0"/>
    <n v="48.43"/>
    <x v="4"/>
    <x v="21"/>
    <x v="1226"/>
    <d v="2014-04-21T01:00:00"/>
    <x v="3"/>
    <x v="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n v="0"/>
    <x v="4"/>
    <x v="21"/>
    <x v="1227"/>
    <d v="2014-08-07T07:00:00"/>
    <x v="3"/>
    <x v="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"/>
    <n v="61.04"/>
    <x v="4"/>
    <x v="21"/>
    <x v="1228"/>
    <d v="2011-09-28T17:30:08"/>
    <x v="6"/>
    <x v="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"/>
    <n v="25"/>
    <x v="4"/>
    <x v="21"/>
    <x v="1229"/>
    <d v="2012-04-16T16:00:00"/>
    <x v="5"/>
    <x v="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n v="0"/>
    <x v="4"/>
    <x v="21"/>
    <x v="1230"/>
    <d v="2011-02-24T23:20:30"/>
    <x v="6"/>
    <x v="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n v="0"/>
    <x v="4"/>
    <x v="21"/>
    <x v="1231"/>
    <d v="2015-08-28T01:00:00"/>
    <x v="0"/>
    <x v="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"/>
    <n v="40"/>
    <x v="4"/>
    <x v="21"/>
    <x v="1232"/>
    <d v="2013-10-06T20:21:10"/>
    <x v="4"/>
    <x v="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"/>
    <n v="19.329999999999998"/>
    <x v="4"/>
    <x v="21"/>
    <x v="1233"/>
    <d v="2012-02-21T22:46:14"/>
    <x v="5"/>
    <x v="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n v="0"/>
    <x v="4"/>
    <x v="21"/>
    <x v="1234"/>
    <d v="2015-02-02T18:55:42"/>
    <x v="0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0"/>
    <n v="35"/>
    <x v="4"/>
    <x v="21"/>
    <x v="1235"/>
    <d v="2013-12-15T03:14:59"/>
    <x v="4"/>
    <x v="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n v="0"/>
    <x v="4"/>
    <x v="21"/>
    <x v="1236"/>
    <d v="2012-07-28T16:00:00"/>
    <x v="5"/>
    <x v="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n v="0"/>
    <x v="4"/>
    <x v="21"/>
    <x v="1237"/>
    <d v="2012-08-24T06:47:45"/>
    <x v="5"/>
    <x v="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"/>
    <n v="59.33"/>
    <x v="4"/>
    <x v="21"/>
    <x v="1238"/>
    <d v="2011-08-06T14:38:56"/>
    <x v="6"/>
    <x v="1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n v="0"/>
    <x v="4"/>
    <x v="21"/>
    <x v="1239"/>
    <d v="2012-01-05T23:06:07"/>
    <x v="6"/>
    <x v="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0"/>
    <n v="30.13"/>
    <x v="4"/>
    <x v="21"/>
    <x v="1240"/>
    <d v="2013-07-12T21:51:00"/>
    <x v="4"/>
    <x v="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1"/>
    <n v="74.62"/>
    <x v="4"/>
    <x v="21"/>
    <x v="1241"/>
    <d v="2014-11-03T05:59:00"/>
    <x v="3"/>
    <x v="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"/>
    <n v="5"/>
    <x v="4"/>
    <x v="21"/>
    <x v="1242"/>
    <d v="2011-09-11T13:18:00"/>
    <x v="6"/>
    <x v="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"/>
    <n v="44.5"/>
    <x v="4"/>
    <x v="21"/>
    <x v="1243"/>
    <d v="2011-07-08T21:00:00"/>
    <x v="6"/>
    <x v="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"/>
    <n v="46.13"/>
    <x v="4"/>
    <x v="11"/>
    <x v="1244"/>
    <d v="2013-04-22T21:00:00"/>
    <x v="4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"/>
    <n v="141.47"/>
    <x v="4"/>
    <x v="11"/>
    <x v="1245"/>
    <d v="2014-06-14T14:23:54"/>
    <x v="3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"/>
    <n v="75.48"/>
    <x v="4"/>
    <x v="11"/>
    <x v="1246"/>
    <d v="2011-12-06T02:02:29"/>
    <x v="6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"/>
    <n v="85.5"/>
    <x v="4"/>
    <x v="11"/>
    <x v="1247"/>
    <d v="2013-05-06T07:00:55"/>
    <x v="4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2"/>
    <n v="64.25"/>
    <x v="4"/>
    <x v="11"/>
    <x v="1248"/>
    <d v="2014-06-13T06:59:00"/>
    <x v="3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"/>
    <n v="64.47"/>
    <x v="4"/>
    <x v="11"/>
    <x v="1249"/>
    <d v="2012-07-07T17:46:51"/>
    <x v="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"/>
    <n v="118.2"/>
    <x v="4"/>
    <x v="11"/>
    <x v="1250"/>
    <d v="2014-09-06T15:25:31"/>
    <x v="3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"/>
    <n v="82.54"/>
    <x v="4"/>
    <x v="11"/>
    <x v="1251"/>
    <d v="2011-09-25T19:32:47"/>
    <x v="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"/>
    <n v="34.17"/>
    <x v="4"/>
    <x v="11"/>
    <x v="1252"/>
    <d v="2013-10-24T23:42:49"/>
    <x v="4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"/>
    <n v="42.73"/>
    <x v="4"/>
    <x v="11"/>
    <x v="1253"/>
    <d v="2014-09-03T18:48:27"/>
    <x v="3"/>
    <x v="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2"/>
    <n v="94.49"/>
    <x v="4"/>
    <x v="11"/>
    <x v="1254"/>
    <d v="2011-01-01T04:59:00"/>
    <x v="7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"/>
    <n v="55.7"/>
    <x v="4"/>
    <x v="11"/>
    <x v="1255"/>
    <d v="2013-12-01T21:17:32"/>
    <x v="4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"/>
    <n v="98.03"/>
    <x v="4"/>
    <x v="11"/>
    <x v="1256"/>
    <d v="2012-02-12T22:03:51"/>
    <x v="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3"/>
    <n v="92.1"/>
    <x v="4"/>
    <x v="11"/>
    <x v="1257"/>
    <d v="2011-04-03T01:03:10"/>
    <x v="6"/>
    <x v="0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"/>
    <n v="38.18"/>
    <x v="4"/>
    <x v="11"/>
    <x v="1258"/>
    <d v="2013-08-31T14:40:12"/>
    <x v="4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"/>
    <n v="27.15"/>
    <x v="4"/>
    <x v="11"/>
    <x v="1259"/>
    <d v="2014-06-09T03:59:00"/>
    <x v="3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"/>
    <n v="50.69"/>
    <x v="4"/>
    <x v="11"/>
    <x v="1260"/>
    <d v="2014-02-26T20:13:40"/>
    <x v="3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"/>
    <n v="38.94"/>
    <x v="4"/>
    <x v="11"/>
    <x v="1261"/>
    <d v="2014-01-29T08:13:47"/>
    <x v="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"/>
    <n v="77.64"/>
    <x v="4"/>
    <x v="11"/>
    <x v="1262"/>
    <d v="2014-02-16T18:18:12"/>
    <x v="3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"/>
    <n v="43.54"/>
    <x v="4"/>
    <x v="11"/>
    <x v="1263"/>
    <d v="2014-03-29T01:00:00"/>
    <x v="3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2"/>
    <n v="31.82"/>
    <x v="4"/>
    <x v="11"/>
    <x v="1264"/>
    <d v="2013-10-29T15:54:43"/>
    <x v="4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"/>
    <n v="63.18"/>
    <x v="4"/>
    <x v="11"/>
    <x v="1265"/>
    <d v="2010-11-30T15:43:35"/>
    <x v="7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"/>
    <n v="190.9"/>
    <x v="4"/>
    <x v="11"/>
    <x v="1266"/>
    <d v="2014-01-11T21:02:25"/>
    <x v="4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"/>
    <n v="140.86000000000001"/>
    <x v="4"/>
    <x v="11"/>
    <x v="1267"/>
    <d v="2013-07-24T14:02:38"/>
    <x v="4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"/>
    <n v="76.92"/>
    <x v="4"/>
    <x v="11"/>
    <x v="1268"/>
    <d v="2013-09-20T20:17:27"/>
    <x v="4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"/>
    <n v="99.16"/>
    <x v="4"/>
    <x v="11"/>
    <x v="1269"/>
    <d v="2016-04-16T00:00:00"/>
    <x v="2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"/>
    <n v="67.88"/>
    <x v="4"/>
    <x v="11"/>
    <x v="1270"/>
    <d v="2012-03-25T19:34:02"/>
    <x v="5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"/>
    <n v="246.29"/>
    <x v="4"/>
    <x v="11"/>
    <x v="1271"/>
    <d v="2013-11-13T17:24:19"/>
    <x v="4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"/>
    <n v="189.29"/>
    <x v="4"/>
    <x v="11"/>
    <x v="1272"/>
    <d v="2010-06-15T04:00:00"/>
    <x v="7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"/>
    <n v="76.67"/>
    <x v="4"/>
    <x v="11"/>
    <x v="1273"/>
    <d v="2014-08-31T17:31:31"/>
    <x v="3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2"/>
    <n v="82.96"/>
    <x v="4"/>
    <x v="11"/>
    <x v="1274"/>
    <d v="2012-08-30T16:33:45"/>
    <x v="5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2"/>
    <n v="62.52"/>
    <x v="4"/>
    <x v="11"/>
    <x v="1275"/>
    <d v="2013-08-07T20:49:47"/>
    <x v="4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"/>
    <n v="46.07"/>
    <x v="4"/>
    <x v="11"/>
    <x v="1276"/>
    <d v="2009-09-01T04:00:00"/>
    <x v="8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"/>
    <n v="38.54"/>
    <x v="4"/>
    <x v="11"/>
    <x v="1277"/>
    <d v="2012-09-04T13:29:07"/>
    <x v="5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2"/>
    <n v="53.01"/>
    <x v="4"/>
    <x v="11"/>
    <x v="1278"/>
    <d v="2014-06-25T02:00:00"/>
    <x v="3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"/>
    <n v="73.36"/>
    <x v="4"/>
    <x v="11"/>
    <x v="1279"/>
    <d v="2014-03-24T01:22:50"/>
    <x v="3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"/>
    <n v="127.98"/>
    <x v="4"/>
    <x v="11"/>
    <x v="1280"/>
    <d v="2011-03-01T18:10:54"/>
    <x v="7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"/>
    <n v="104.73"/>
    <x v="4"/>
    <x v="11"/>
    <x v="1281"/>
    <d v="2013-07-28T17:50:36"/>
    <x v="4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"/>
    <n v="67.67"/>
    <x v="4"/>
    <x v="11"/>
    <x v="1282"/>
    <d v="2013-12-09T04:59:00"/>
    <x v="4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"/>
    <n v="95.93"/>
    <x v="4"/>
    <x v="11"/>
    <x v="1283"/>
    <d v="2013-03-11T04:00:00"/>
    <x v="4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"/>
    <n v="65.16"/>
    <x v="1"/>
    <x v="6"/>
    <x v="1284"/>
    <d v="2016-12-31T16:59:00"/>
    <x v="2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"/>
    <n v="32.270000000000003"/>
    <x v="1"/>
    <x v="6"/>
    <x v="1285"/>
    <d v="2015-06-20T13:59:35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"/>
    <n v="81.25"/>
    <x v="1"/>
    <x v="6"/>
    <x v="1286"/>
    <d v="2015-02-17T14:00:00"/>
    <x v="0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"/>
    <n v="24.2"/>
    <x v="1"/>
    <x v="6"/>
    <x v="1287"/>
    <d v="2015-06-12T14:54:16"/>
    <x v="0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"/>
    <n v="65.87"/>
    <x v="1"/>
    <x v="6"/>
    <x v="1288"/>
    <d v="2016-08-10T04:00:00"/>
    <x v="2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"/>
    <n v="36.08"/>
    <x v="1"/>
    <x v="6"/>
    <x v="1289"/>
    <d v="2017-01-04T03:14:05"/>
    <x v="2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"/>
    <n v="44.19"/>
    <x v="1"/>
    <x v="6"/>
    <x v="1290"/>
    <d v="2015-04-23T06:59:00"/>
    <x v="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"/>
    <n v="104.07"/>
    <x v="1"/>
    <x v="6"/>
    <x v="1291"/>
    <d v="2015-04-07T07:00:00"/>
    <x v="0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"/>
    <n v="35.96"/>
    <x v="1"/>
    <x v="6"/>
    <x v="1292"/>
    <d v="2015-10-06T22:59:00"/>
    <x v="0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"/>
    <n v="127.79"/>
    <x v="1"/>
    <x v="6"/>
    <x v="1293"/>
    <d v="2015-11-14T17:49:31"/>
    <x v="0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"/>
    <n v="27.73"/>
    <x v="1"/>
    <x v="6"/>
    <x v="1294"/>
    <d v="2015-10-19T11:00:00"/>
    <x v="0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"/>
    <n v="39.83"/>
    <x v="1"/>
    <x v="6"/>
    <x v="1295"/>
    <d v="2015-07-29T17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"/>
    <n v="52.17"/>
    <x v="1"/>
    <x v="6"/>
    <x v="1296"/>
    <d v="2016-03-14T00:12:53"/>
    <x v="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"/>
    <n v="92.04"/>
    <x v="1"/>
    <x v="6"/>
    <x v="1297"/>
    <d v="2016-05-01T17:55:58"/>
    <x v="2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"/>
    <n v="63.42"/>
    <x v="1"/>
    <x v="6"/>
    <x v="1298"/>
    <d v="2016-04-28T16:20:32"/>
    <x v="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"/>
    <n v="135.63"/>
    <x v="1"/>
    <x v="6"/>
    <x v="1299"/>
    <d v="2015-07-14T19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"/>
    <n v="168.75"/>
    <x v="1"/>
    <x v="6"/>
    <x v="1300"/>
    <d v="2016-06-01T18:57:00"/>
    <x v="2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"/>
    <n v="70.86"/>
    <x v="1"/>
    <x v="6"/>
    <x v="1301"/>
    <d v="2015-07-21T03:00:00"/>
    <x v="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50"/>
    <x v="1"/>
    <x v="6"/>
    <x v="1302"/>
    <d v="2016-12-01T02:23:31"/>
    <x v="2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"/>
    <n v="42.21"/>
    <x v="1"/>
    <x v="6"/>
    <x v="1303"/>
    <d v="2016-07-31T11:00:00"/>
    <x v="2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"/>
    <n v="152.41"/>
    <x v="2"/>
    <x v="8"/>
    <x v="1304"/>
    <d v="2017-03-13T03:40:05"/>
    <x v="1"/>
    <x v="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"/>
    <n v="90.62"/>
    <x v="2"/>
    <x v="8"/>
    <x v="1305"/>
    <d v="2016-07-21T17:30:00"/>
    <x v="2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1"/>
    <n v="201.6"/>
    <x v="2"/>
    <x v="8"/>
    <x v="1306"/>
    <d v="2014-12-04T10:58:54"/>
    <x v="3"/>
    <x v="1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0"/>
    <n v="127.93"/>
    <x v="2"/>
    <x v="8"/>
    <x v="1307"/>
    <d v="2016-02-17T12:04:39"/>
    <x v="2"/>
    <x v="1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0"/>
    <n v="29.89"/>
    <x v="2"/>
    <x v="8"/>
    <x v="1308"/>
    <d v="2016-10-08T14:43:32"/>
    <x v="2"/>
    <x v="1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"/>
    <n v="367.97"/>
    <x v="2"/>
    <x v="8"/>
    <x v="1309"/>
    <d v="2015-10-15T21:11:08"/>
    <x v="0"/>
    <x v="1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"/>
    <n v="129.16999999999999"/>
    <x v="2"/>
    <x v="8"/>
    <x v="1310"/>
    <d v="2016-08-19T16:00:50"/>
    <x v="2"/>
    <x v="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"/>
    <n v="800.7"/>
    <x v="2"/>
    <x v="8"/>
    <x v="1311"/>
    <d v="2016-11-30T20:15:19"/>
    <x v="2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"/>
    <n v="28"/>
    <x v="2"/>
    <x v="8"/>
    <x v="1312"/>
    <d v="2015-04-18T16:52:02"/>
    <x v="0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"/>
    <n v="102.02"/>
    <x v="2"/>
    <x v="8"/>
    <x v="1313"/>
    <d v="2016-03-03T17:01:54"/>
    <x v="2"/>
    <x v="1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0"/>
    <n v="184.36"/>
    <x v="2"/>
    <x v="8"/>
    <x v="1314"/>
    <d v="2016-10-21T16:04:20"/>
    <x v="2"/>
    <x v="1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"/>
    <n v="162.91999999999999"/>
    <x v="2"/>
    <x v="8"/>
    <x v="1315"/>
    <d v="2015-11-06T01:00:00"/>
    <x v="0"/>
    <x v="1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  <x v="8"/>
    <x v="1316"/>
    <d v="2016-02-28T23:05:09"/>
    <x v="2"/>
    <x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0"/>
    <n v="603.53"/>
    <x v="2"/>
    <x v="8"/>
    <x v="1317"/>
    <d v="2016-07-21T14:00:00"/>
    <x v="2"/>
    <x v="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"/>
    <n v="45.41"/>
    <x v="2"/>
    <x v="8"/>
    <x v="1318"/>
    <d v="2015-01-11T01:02:52"/>
    <x v="3"/>
    <x v="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"/>
    <n v="97.33"/>
    <x v="2"/>
    <x v="8"/>
    <x v="1319"/>
    <d v="2014-07-11T16:00:00"/>
    <x v="3"/>
    <x v="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"/>
    <n v="167.67"/>
    <x v="2"/>
    <x v="8"/>
    <x v="1320"/>
    <d v="2016-12-30T23:00:00"/>
    <x v="2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0"/>
    <n v="859.86"/>
    <x v="2"/>
    <x v="8"/>
    <x v="1321"/>
    <d v="2016-12-23T17:58:57"/>
    <x v="2"/>
    <x v="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  <x v="8"/>
    <x v="1322"/>
    <d v="2015-05-21T15:45:25"/>
    <x v="0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0"/>
    <n v="30.27"/>
    <x v="2"/>
    <x v="8"/>
    <x v="1323"/>
    <d v="2016-04-26T06:55:00"/>
    <x v="2"/>
    <x v="1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0"/>
    <n v="54.67"/>
    <x v="2"/>
    <x v="8"/>
    <x v="1324"/>
    <d v="2016-10-13T15:12:32"/>
    <x v="2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0"/>
    <n v="60.75"/>
    <x v="2"/>
    <x v="8"/>
    <x v="1325"/>
    <d v="2016-12-30T02:03:55"/>
    <x v="2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0"/>
    <n v="102.73"/>
    <x v="2"/>
    <x v="8"/>
    <x v="1326"/>
    <d v="2015-01-15T19:00:28"/>
    <x v="3"/>
    <x v="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0"/>
    <n v="41.59"/>
    <x v="2"/>
    <x v="8"/>
    <x v="1327"/>
    <d v="2015-05-29T16:17:15"/>
    <x v="0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0"/>
    <n v="116.53"/>
    <x v="2"/>
    <x v="8"/>
    <x v="1328"/>
    <d v="2016-10-14T15:25:34"/>
    <x v="2"/>
    <x v="1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"/>
    <n v="45.33"/>
    <x v="2"/>
    <x v="8"/>
    <x v="1329"/>
    <d v="2014-12-02T06:19:05"/>
    <x v="3"/>
    <x v="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"/>
    <n v="157.46"/>
    <x v="2"/>
    <x v="8"/>
    <x v="1330"/>
    <d v="2016-07-02T04:00:00"/>
    <x v="2"/>
    <x v="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0"/>
    <n v="100.5"/>
    <x v="2"/>
    <x v="8"/>
    <x v="1331"/>
    <d v="2016-08-17T12:05:54"/>
    <x v="2"/>
    <x v="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n v="0"/>
    <x v="2"/>
    <x v="8"/>
    <x v="1332"/>
    <d v="2017-01-27T01:26:48"/>
    <x v="2"/>
    <x v="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n v="0"/>
    <x v="2"/>
    <x v="8"/>
    <x v="1333"/>
    <d v="2014-07-16T02:33:45"/>
    <x v="3"/>
    <x v="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"/>
    <n v="51.82"/>
    <x v="2"/>
    <x v="8"/>
    <x v="1334"/>
    <d v="2016-03-11T18:34:47"/>
    <x v="2"/>
    <x v="1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"/>
    <n v="308.75"/>
    <x v="2"/>
    <x v="8"/>
    <x v="1335"/>
    <d v="2015-12-05T22:28:22"/>
    <x v="0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1"/>
    <n v="379.23"/>
    <x v="2"/>
    <x v="8"/>
    <x v="1336"/>
    <d v="2014-12-17T20:43:48"/>
    <x v="3"/>
    <x v="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"/>
    <n v="176.36"/>
    <x v="2"/>
    <x v="8"/>
    <x v="1337"/>
    <d v="2017-03-03T13:51:19"/>
    <x v="1"/>
    <x v="1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0"/>
    <n v="66.069999999999993"/>
    <x v="2"/>
    <x v="8"/>
    <x v="1338"/>
    <d v="2015-08-02T19:17:13"/>
    <x v="0"/>
    <x v="1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0"/>
    <n v="89.65"/>
    <x v="2"/>
    <x v="8"/>
    <x v="1339"/>
    <d v="2014-12-08T16:31:55"/>
    <x v="3"/>
    <x v="1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n v="0"/>
    <x v="2"/>
    <x v="8"/>
    <x v="1340"/>
    <d v="2014-08-15T14:17:33"/>
    <x v="3"/>
    <x v="1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1"/>
    <n v="382.39"/>
    <x v="2"/>
    <x v="8"/>
    <x v="1341"/>
    <d v="2016-10-01T14:58:37"/>
    <x v="2"/>
    <x v="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  <x v="8"/>
    <x v="1342"/>
    <d v="2015-07-17T19:35:39"/>
    <x v="0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"/>
    <n v="158.36000000000001"/>
    <x v="2"/>
    <x v="8"/>
    <x v="1343"/>
    <d v="2016-08-19T03:59:00"/>
    <x v="2"/>
    <x v="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4"/>
    <n v="40.76"/>
    <x v="3"/>
    <x v="9"/>
    <x v="1344"/>
    <d v="2016-06-30T18:57:19"/>
    <x v="2"/>
    <x v="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"/>
    <n v="53.57"/>
    <x v="3"/>
    <x v="9"/>
    <x v="1345"/>
    <d v="2014-07-14T19:32:39"/>
    <x v="3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"/>
    <n v="48.45"/>
    <x v="3"/>
    <x v="9"/>
    <x v="1346"/>
    <d v="2013-06-27T01:49:11"/>
    <x v="4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"/>
    <n v="82.42"/>
    <x v="3"/>
    <x v="9"/>
    <x v="1347"/>
    <d v="2015-03-07T15:18:45"/>
    <x v="0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"/>
    <n v="230.19"/>
    <x v="3"/>
    <x v="9"/>
    <x v="1348"/>
    <d v="2014-12-18T12:08:53"/>
    <x v="3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"/>
    <n v="59.36"/>
    <x v="3"/>
    <x v="9"/>
    <x v="1349"/>
    <d v="2015-12-16T06:59:00"/>
    <x v="0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"/>
    <n v="66.7"/>
    <x v="3"/>
    <x v="9"/>
    <x v="1350"/>
    <d v="2015-12-26T00:18:54"/>
    <x v="0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"/>
    <n v="168.78"/>
    <x v="3"/>
    <x v="9"/>
    <x v="1351"/>
    <d v="2016-02-12T17:45:44"/>
    <x v="2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"/>
    <n v="59.97"/>
    <x v="3"/>
    <x v="9"/>
    <x v="1352"/>
    <d v="2015-09-05T03:59:00"/>
    <x v="0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"/>
    <n v="31.81"/>
    <x v="3"/>
    <x v="9"/>
    <x v="1353"/>
    <d v="2013-03-11T00:00:00"/>
    <x v="4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"/>
    <n v="24.42"/>
    <x v="3"/>
    <x v="9"/>
    <x v="1354"/>
    <d v="2016-06-11T19:22:59"/>
    <x v="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"/>
    <n v="25.35"/>
    <x v="3"/>
    <x v="9"/>
    <x v="1355"/>
    <d v="2012-11-30T10:00:00"/>
    <x v="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2"/>
    <n v="71.44"/>
    <x v="3"/>
    <x v="9"/>
    <x v="1356"/>
    <d v="2013-07-05T00:56:00"/>
    <x v="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"/>
    <n v="38.549999999999997"/>
    <x v="3"/>
    <x v="9"/>
    <x v="1357"/>
    <d v="2013-03-01T05:59:00"/>
    <x v="4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"/>
    <n v="68.37"/>
    <x v="3"/>
    <x v="9"/>
    <x v="1358"/>
    <d v="2011-06-25T13:42:03"/>
    <x v="6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"/>
    <n v="40.21"/>
    <x v="3"/>
    <x v="9"/>
    <x v="1359"/>
    <d v="2011-07-06T19:33:10"/>
    <x v="6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2"/>
    <n v="32.07"/>
    <x v="3"/>
    <x v="9"/>
    <x v="1360"/>
    <d v="2012-08-02T21:37:00"/>
    <x v="5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"/>
    <n v="28.63"/>
    <x v="3"/>
    <x v="9"/>
    <x v="1361"/>
    <d v="2014-06-21T17:12:52"/>
    <x v="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"/>
    <n v="43.64"/>
    <x v="3"/>
    <x v="9"/>
    <x v="1362"/>
    <d v="2013-09-07T22:25:31"/>
    <x v="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40"/>
    <x v="3"/>
    <x v="9"/>
    <x v="1363"/>
    <d v="2016-02-15T07:59:00"/>
    <x v="2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"/>
    <n v="346.04"/>
    <x v="4"/>
    <x v="11"/>
    <x v="1364"/>
    <d v="2015-01-07T16:41:46"/>
    <x v="3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"/>
    <n v="81.739999999999995"/>
    <x v="4"/>
    <x v="11"/>
    <x v="1365"/>
    <d v="2015-03-16T16:35:52"/>
    <x v="0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"/>
    <n v="64.540000000000006"/>
    <x v="4"/>
    <x v="11"/>
    <x v="1366"/>
    <d v="2014-11-27T00:54:23"/>
    <x v="3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"/>
    <n v="63.48"/>
    <x v="4"/>
    <x v="11"/>
    <x v="1367"/>
    <d v="2015-11-14T01:04:10"/>
    <x v="0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"/>
    <n v="63.62"/>
    <x v="4"/>
    <x v="11"/>
    <x v="1368"/>
    <d v="2015-06-15T04:34:54"/>
    <x v="0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"/>
    <n v="83.97"/>
    <x v="4"/>
    <x v="11"/>
    <x v="1369"/>
    <d v="2014-04-11T14:15:46"/>
    <x v="3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"/>
    <n v="77.75"/>
    <x v="4"/>
    <x v="11"/>
    <x v="1370"/>
    <d v="2013-10-16T00:04:50"/>
    <x v="4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"/>
    <n v="107.07"/>
    <x v="4"/>
    <x v="11"/>
    <x v="1371"/>
    <d v="2015-05-07T18:12:22"/>
    <x v="0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"/>
    <n v="38.75"/>
    <x v="4"/>
    <x v="11"/>
    <x v="1372"/>
    <d v="2012-07-12T17:45:32"/>
    <x v="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"/>
    <n v="201.94"/>
    <x v="4"/>
    <x v="11"/>
    <x v="1373"/>
    <d v="2016-12-30T22:50:33"/>
    <x v="2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2"/>
    <n v="43.06"/>
    <x v="4"/>
    <x v="11"/>
    <x v="1374"/>
    <d v="2016-03-25T02:53:08"/>
    <x v="2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2"/>
    <n v="62.87"/>
    <x v="4"/>
    <x v="11"/>
    <x v="1375"/>
    <d v="2017-01-15T01:35:19"/>
    <x v="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3"/>
    <n v="55.61"/>
    <x v="4"/>
    <x v="11"/>
    <x v="1376"/>
    <d v="2016-12-03T17:03:26"/>
    <x v="2"/>
    <x v="0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"/>
    <n v="48.71"/>
    <x v="4"/>
    <x v="11"/>
    <x v="1377"/>
    <d v="2017-02-03T04:11:00"/>
    <x v="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"/>
    <n v="30.58"/>
    <x v="4"/>
    <x v="11"/>
    <x v="1378"/>
    <d v="2016-08-01T18:13:30"/>
    <x v="2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"/>
    <n v="73.91"/>
    <x v="4"/>
    <x v="11"/>
    <x v="1379"/>
    <d v="2015-06-05T11:47:56"/>
    <x v="0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"/>
    <n v="21.2"/>
    <x v="4"/>
    <x v="11"/>
    <x v="1380"/>
    <d v="2015-06-09T02:00:00"/>
    <x v="0"/>
    <x v="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"/>
    <n v="73.36"/>
    <x v="4"/>
    <x v="11"/>
    <x v="1381"/>
    <d v="2016-12-29T05:08:45"/>
    <x v="2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"/>
    <n v="56.41"/>
    <x v="4"/>
    <x v="11"/>
    <x v="1382"/>
    <d v="2013-05-06T19:12:16"/>
    <x v="4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"/>
    <n v="50.25"/>
    <x v="4"/>
    <x v="11"/>
    <x v="1383"/>
    <d v="2016-12-23T01:47:58"/>
    <x v="2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"/>
    <n v="68.94"/>
    <x v="4"/>
    <x v="11"/>
    <x v="1384"/>
    <d v="2015-07-05T17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"/>
    <n v="65.91"/>
    <x v="4"/>
    <x v="11"/>
    <x v="1385"/>
    <d v="2016-04-29T12:11:00"/>
    <x v="2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"/>
    <n v="62.5"/>
    <x v="4"/>
    <x v="11"/>
    <x v="1386"/>
    <d v="2015-07-29T15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"/>
    <n v="70.06"/>
    <x v="4"/>
    <x v="11"/>
    <x v="1387"/>
    <d v="2015-06-03T04:30:00"/>
    <x v="0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"/>
    <n v="60.18"/>
    <x v="4"/>
    <x v="11"/>
    <x v="1388"/>
    <d v="2016-10-17T16:14:00"/>
    <x v="2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"/>
    <n v="21.38"/>
    <x v="4"/>
    <x v="11"/>
    <x v="1389"/>
    <d v="2016-08-13T11:32:37"/>
    <x v="2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"/>
    <n v="160.79"/>
    <x v="4"/>
    <x v="11"/>
    <x v="1390"/>
    <d v="2015-04-27T17:12:00"/>
    <x v="0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"/>
    <n v="42.38"/>
    <x v="4"/>
    <x v="11"/>
    <x v="1391"/>
    <d v="2015-08-22T04:59:00"/>
    <x v="0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"/>
    <n v="27.32"/>
    <x v="4"/>
    <x v="11"/>
    <x v="1392"/>
    <d v="2016-03-03T03:43:06"/>
    <x v="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"/>
    <n v="196.83"/>
    <x v="4"/>
    <x v="11"/>
    <x v="1393"/>
    <d v="2016-08-01T16:22:03"/>
    <x v="2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"/>
    <n v="53.88"/>
    <x v="4"/>
    <x v="11"/>
    <x v="1394"/>
    <d v="2017-03-01T03:00:00"/>
    <x v="1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"/>
    <n v="47.76"/>
    <x v="4"/>
    <x v="11"/>
    <x v="1395"/>
    <d v="2017-01-14T21:48:01"/>
    <x v="2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"/>
    <n v="88.19"/>
    <x v="4"/>
    <x v="11"/>
    <x v="1396"/>
    <d v="2015-02-13T23:58:02"/>
    <x v="0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"/>
    <n v="72.06"/>
    <x v="4"/>
    <x v="11"/>
    <x v="1397"/>
    <d v="2016-10-27T21:19:00"/>
    <x v="2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"/>
    <n v="74.25"/>
    <x v="4"/>
    <x v="11"/>
    <x v="1398"/>
    <d v="2016-07-05T20:58:54"/>
    <x v="2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"/>
    <n v="61.7"/>
    <x v="4"/>
    <x v="11"/>
    <x v="1399"/>
    <d v="2014-10-07T00:06:13"/>
    <x v="3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2"/>
    <n v="17.239999999999998"/>
    <x v="4"/>
    <x v="11"/>
    <x v="1400"/>
    <d v="2016-06-12T05:30:00"/>
    <x v="2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5"/>
    <n v="51.72"/>
    <x v="4"/>
    <x v="11"/>
    <x v="1401"/>
    <d v="2013-05-26T23:54:34"/>
    <x v="4"/>
    <x v="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"/>
    <n v="24.15"/>
    <x v="4"/>
    <x v="11"/>
    <x v="1402"/>
    <d v="2015-05-01T00:16:51"/>
    <x v="0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"/>
    <n v="62.17"/>
    <x v="4"/>
    <x v="11"/>
    <x v="1403"/>
    <d v="2013-07-26T01:30:35"/>
    <x v="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0"/>
    <n v="48.2"/>
    <x v="3"/>
    <x v="22"/>
    <x v="1404"/>
    <d v="2015-02-22T12:14:45"/>
    <x v="0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8"/>
    <x v="3"/>
    <x v="22"/>
    <x v="1405"/>
    <d v="2014-11-28T17:20:01"/>
    <x v="3"/>
    <x v="1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  <x v="22"/>
    <x v="1406"/>
    <d v="2015-12-12T10:00:00"/>
    <x v="0"/>
    <x v="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"/>
    <n v="7.5"/>
    <x v="3"/>
    <x v="22"/>
    <x v="1407"/>
    <d v="2014-08-12T12:52:58"/>
    <x v="3"/>
    <x v="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0"/>
    <n v="12"/>
    <x v="3"/>
    <x v="22"/>
    <x v="1408"/>
    <d v="2015-11-13T21:55:56"/>
    <x v="0"/>
    <x v="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n v="0"/>
    <x v="3"/>
    <x v="22"/>
    <x v="1409"/>
    <d v="2015-01-01T04:12:15"/>
    <x v="3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  <x v="22"/>
    <x v="1410"/>
    <d v="2016-06-03T07:38:40"/>
    <x v="2"/>
    <x v="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"/>
    <x v="3"/>
    <x v="22"/>
    <x v="1411"/>
    <d v="2015-02-06T01:25:00"/>
    <x v="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0"/>
    <n v="24.62"/>
    <x v="3"/>
    <x v="22"/>
    <x v="1412"/>
    <d v="2014-12-04T01:31:39"/>
    <x v="3"/>
    <x v="1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"/>
    <n v="100"/>
    <x v="3"/>
    <x v="22"/>
    <x v="1413"/>
    <d v="2016-02-20T10:29:30"/>
    <x v="0"/>
    <x v="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  <x v="22"/>
    <x v="1414"/>
    <d v="2017-01-03T06:04:27"/>
    <x v="2"/>
    <x v="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"/>
    <n v="88.89"/>
    <x v="3"/>
    <x v="22"/>
    <x v="1415"/>
    <d v="2015-08-16T16:13:11"/>
    <x v="0"/>
    <x v="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n v="0"/>
    <x v="3"/>
    <x v="22"/>
    <x v="1416"/>
    <d v="2015-11-21T23:13:39"/>
    <x v="0"/>
    <x v="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0"/>
    <n v="27.5"/>
    <x v="3"/>
    <x v="22"/>
    <x v="1417"/>
    <d v="2015-09-15T11:11:00"/>
    <x v="0"/>
    <x v="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  <x v="22"/>
    <x v="1418"/>
    <d v="2016-02-25T10:57:14"/>
    <x v="2"/>
    <x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0"/>
    <n v="44.5"/>
    <x v="3"/>
    <x v="22"/>
    <x v="1419"/>
    <d v="2016-10-09T10:56:59"/>
    <x v="2"/>
    <x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0"/>
    <n v="1"/>
    <x v="3"/>
    <x v="22"/>
    <x v="1420"/>
    <d v="2016-06-28T16:01:26"/>
    <x v="2"/>
    <x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  <x v="22"/>
    <x v="1421"/>
    <d v="2015-02-08T21:58:29"/>
    <x v="0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  <x v="22"/>
    <x v="1422"/>
    <d v="2016-09-21T05:45:04"/>
    <x v="2"/>
    <x v="1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  <x v="22"/>
    <x v="1423"/>
    <d v="2016-01-01T08:38:51"/>
    <x v="0"/>
    <x v="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"/>
    <n v="109.07"/>
    <x v="3"/>
    <x v="22"/>
    <x v="1424"/>
    <d v="2016-11-15T18:13:22"/>
    <x v="2"/>
    <x v="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n v="0"/>
    <x v="3"/>
    <x v="22"/>
    <x v="1425"/>
    <d v="2015-04-29T03:09:19"/>
    <x v="0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n v="0"/>
    <x v="3"/>
    <x v="22"/>
    <x v="1426"/>
    <d v="2015-08-24T09:22:00"/>
    <x v="0"/>
    <x v="1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0"/>
    <n v="104.75"/>
    <x v="3"/>
    <x v="22"/>
    <x v="1427"/>
    <d v="2016-09-18T20:26:25"/>
    <x v="2"/>
    <x v="1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0"/>
    <n v="15"/>
    <x v="3"/>
    <x v="22"/>
    <x v="1428"/>
    <d v="2016-04-02T08:06:57"/>
    <x v="2"/>
    <x v="1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n v="0"/>
    <x v="3"/>
    <x v="22"/>
    <x v="1429"/>
    <d v="2015-04-10T01:27:22"/>
    <x v="0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0"/>
    <n v="80.599999999999994"/>
    <x v="3"/>
    <x v="22"/>
    <x v="1430"/>
    <d v="2014-12-19T19:31:28"/>
    <x v="3"/>
    <x v="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"/>
    <n v="115.55"/>
    <x v="3"/>
    <x v="22"/>
    <x v="1431"/>
    <d v="2015-11-26T06:03:36"/>
    <x v="0"/>
    <x v="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n v="0"/>
    <x v="3"/>
    <x v="22"/>
    <x v="1432"/>
    <d v="2015-07-20T18:43:48"/>
    <x v="0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0"/>
    <n v="80.5"/>
    <x v="3"/>
    <x v="22"/>
    <x v="1433"/>
    <d v="2016-12-10T11:00:00"/>
    <x v="2"/>
    <x v="1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0"/>
    <n v="744.55"/>
    <x v="3"/>
    <x v="22"/>
    <x v="1434"/>
    <d v="2015-06-08T15:00:00"/>
    <x v="0"/>
    <x v="1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  <x v="22"/>
    <x v="1435"/>
    <d v="2015-10-11T18:43:40"/>
    <x v="0"/>
    <x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"/>
    <n v="38.5"/>
    <x v="3"/>
    <x v="22"/>
    <x v="1436"/>
    <d v="2016-02-21T08:24:17"/>
    <x v="2"/>
    <x v="1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"/>
    <n v="36.68"/>
    <x v="3"/>
    <x v="22"/>
    <x v="1437"/>
    <d v="2014-07-13T04:59:00"/>
    <x v="3"/>
    <x v="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"/>
    <n v="75"/>
    <x v="3"/>
    <x v="22"/>
    <x v="1438"/>
    <d v="2016-04-27T13:55:00"/>
    <x v="2"/>
    <x v="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0"/>
    <n v="30"/>
    <x v="3"/>
    <x v="22"/>
    <x v="1439"/>
    <d v="2015-03-07T19:55:01"/>
    <x v="0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  <x v="22"/>
    <x v="1440"/>
    <d v="2016-05-26T17:57:43"/>
    <x v="2"/>
    <x v="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0"/>
    <n v="673.33"/>
    <x v="3"/>
    <x v="22"/>
    <x v="1441"/>
    <d v="2015-09-11T18:22:49"/>
    <x v="0"/>
    <x v="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n v="0"/>
    <x v="3"/>
    <x v="22"/>
    <x v="1442"/>
    <d v="2016-05-25T15:29:18"/>
    <x v="2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n v="0"/>
    <x v="3"/>
    <x v="22"/>
    <x v="1443"/>
    <d v="2017-01-02T22:13:29"/>
    <x v="2"/>
    <x v="1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n v="0"/>
    <x v="3"/>
    <x v="22"/>
    <x v="1444"/>
    <d v="2015-09-12T20:57:42"/>
    <x v="0"/>
    <x v="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n v="0"/>
    <x v="3"/>
    <x v="22"/>
    <x v="1445"/>
    <d v="2015-06-14T13:00:55"/>
    <x v="0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n v="0"/>
    <x v="3"/>
    <x v="22"/>
    <x v="1446"/>
    <d v="2016-04-21T10:44:38"/>
    <x v="2"/>
    <x v="1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  <x v="22"/>
    <x v="1447"/>
    <d v="2016-07-08T17:32:14"/>
    <x v="2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n v="0"/>
    <x v="3"/>
    <x v="22"/>
    <x v="1448"/>
    <d v="2015-05-22T05:25:00"/>
    <x v="0"/>
    <x v="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n v="0"/>
    <x v="3"/>
    <x v="22"/>
    <x v="1449"/>
    <d v="2015-05-10T19:28:25"/>
    <x v="0"/>
    <x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  <x v="22"/>
    <x v="1450"/>
    <d v="2016-02-20T04:06:37"/>
    <x v="2"/>
    <x v="1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  <x v="22"/>
    <x v="1451"/>
    <d v="2014-11-19T00:00:59"/>
    <x v="3"/>
    <x v="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n v="0"/>
    <x v="3"/>
    <x v="22"/>
    <x v="1452"/>
    <d v="2014-07-28T16:52:43"/>
    <x v="3"/>
    <x v="1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n v="0"/>
    <x v="3"/>
    <x v="22"/>
    <x v="1453"/>
    <d v="2017-04-15T15:42:27"/>
    <x v="1"/>
    <x v="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"/>
    <n v="15"/>
    <x v="3"/>
    <x v="22"/>
    <x v="1454"/>
    <d v="2016-04-24T21:59:00"/>
    <x v="2"/>
    <x v="1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"/>
    <n v="225"/>
    <x v="3"/>
    <x v="22"/>
    <x v="1455"/>
    <d v="2014-09-05T13:39:00"/>
    <x v="3"/>
    <x v="1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0"/>
    <n v="48.33"/>
    <x v="3"/>
    <x v="22"/>
    <x v="1456"/>
    <d v="2017-01-03T16:02:45"/>
    <x v="2"/>
    <x v="1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n v="0"/>
    <x v="3"/>
    <x v="22"/>
    <x v="1457"/>
    <d v="2015-11-11T22:30:44"/>
    <x v="0"/>
    <x v="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n v="0"/>
    <x v="3"/>
    <x v="22"/>
    <x v="1458"/>
    <d v="2014-08-11T04:00:00"/>
    <x v="3"/>
    <x v="1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n v="0"/>
    <x v="3"/>
    <x v="22"/>
    <x v="1459"/>
    <d v="2015-12-02T17:25:00"/>
    <x v="0"/>
    <x v="1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n v="0"/>
    <x v="3"/>
    <x v="22"/>
    <x v="1460"/>
    <d v="2014-11-30T23:45:00"/>
    <x v="3"/>
    <x v="1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"/>
    <n v="44.67"/>
    <x v="3"/>
    <x v="23"/>
    <x v="1461"/>
    <d v="2014-10-21T00:00:00"/>
    <x v="3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"/>
    <n v="28.94"/>
    <x v="3"/>
    <x v="23"/>
    <x v="1462"/>
    <d v="2013-04-10T15:54:31"/>
    <x v="4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"/>
    <n v="35.44"/>
    <x v="3"/>
    <x v="23"/>
    <x v="1463"/>
    <d v="2013-04-07T20:52:18"/>
    <x v="4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2"/>
    <n v="34.869999999999997"/>
    <x v="3"/>
    <x v="23"/>
    <x v="1464"/>
    <d v="2013-02-16T15:52:38"/>
    <x v="4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5"/>
    <n v="52.62"/>
    <x v="3"/>
    <x v="23"/>
    <x v="1465"/>
    <d v="2012-03-22T03:00:00"/>
    <x v="5"/>
    <x v="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"/>
    <n v="69.599999999999994"/>
    <x v="3"/>
    <x v="23"/>
    <x v="1466"/>
    <d v="2016-01-12T05:00:00"/>
    <x v="0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"/>
    <n v="76.72"/>
    <x v="3"/>
    <x v="23"/>
    <x v="1467"/>
    <d v="2012-03-25T18:14:45"/>
    <x v="5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"/>
    <n v="33.19"/>
    <x v="3"/>
    <x v="23"/>
    <x v="1468"/>
    <d v="2011-06-12T00:20:49"/>
    <x v="6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"/>
    <n v="149.46"/>
    <x v="3"/>
    <x v="23"/>
    <x v="1469"/>
    <d v="2013-02-15T14:21:49"/>
    <x v="4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"/>
    <n v="23.17"/>
    <x v="3"/>
    <x v="23"/>
    <x v="1470"/>
    <d v="2012-12-28T19:51:03"/>
    <x v="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"/>
    <n v="96.88"/>
    <x v="3"/>
    <x v="23"/>
    <x v="1471"/>
    <d v="2015-04-09T22:58:54"/>
    <x v="0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"/>
    <n v="103.2"/>
    <x v="3"/>
    <x v="23"/>
    <x v="1472"/>
    <d v="2013-10-16T13:01:43"/>
    <x v="4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"/>
    <n v="38.46"/>
    <x v="3"/>
    <x v="23"/>
    <x v="1473"/>
    <d v="2012-03-01T23:30:39"/>
    <x v="5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"/>
    <n v="44.32"/>
    <x v="3"/>
    <x v="23"/>
    <x v="1474"/>
    <d v="2013-09-13T17:28:12"/>
    <x v="4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2"/>
    <n v="64.17"/>
    <x v="3"/>
    <x v="23"/>
    <x v="1475"/>
    <d v="2014-12-20T04:59:00"/>
    <x v="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7"/>
    <n v="43.33"/>
    <x v="3"/>
    <x v="23"/>
    <x v="1476"/>
    <d v="2011-09-10T01:00:22"/>
    <x v="6"/>
    <x v="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"/>
    <n v="90.5"/>
    <x v="3"/>
    <x v="23"/>
    <x v="1477"/>
    <d v="2011-12-23T03:00:00"/>
    <x v="6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2"/>
    <n v="29.19"/>
    <x v="3"/>
    <x v="23"/>
    <x v="1478"/>
    <d v="2013-05-14T20:55:13"/>
    <x v="4"/>
    <x v="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"/>
    <n v="30.96"/>
    <x v="3"/>
    <x v="23"/>
    <x v="1479"/>
    <d v="2014-05-10T03:59:00"/>
    <x v="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"/>
    <n v="92.16"/>
    <x v="3"/>
    <x v="23"/>
    <x v="1480"/>
    <d v="2013-07-26T17:00:00"/>
    <x v="4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0"/>
    <n v="17.5"/>
    <x v="3"/>
    <x v="10"/>
    <x v="1481"/>
    <d v="2013-11-02T22:09:05"/>
    <x v="4"/>
    <x v="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  <x v="10"/>
    <x v="1482"/>
    <d v="2012-09-07T07:51:00"/>
    <x v="5"/>
    <x v="1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"/>
    <n v="25"/>
    <x v="3"/>
    <x v="10"/>
    <x v="1483"/>
    <d v="2016-07-22T04:37:55"/>
    <x v="2"/>
    <x v="1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n v="0"/>
    <x v="3"/>
    <x v="10"/>
    <x v="1484"/>
    <d v="2012-07-21T14:51:00"/>
    <x v="5"/>
    <x v="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0"/>
    <n v="50"/>
    <x v="3"/>
    <x v="10"/>
    <x v="1485"/>
    <d v="2015-06-20T19:06:13"/>
    <x v="0"/>
    <x v="1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  <x v="10"/>
    <x v="1486"/>
    <d v="2015-02-27T04:02:41"/>
    <x v="0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n v="0"/>
    <x v="3"/>
    <x v="10"/>
    <x v="1487"/>
    <d v="2016-08-02T22:01:11"/>
    <x v="2"/>
    <x v="1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0"/>
    <n v="60"/>
    <x v="3"/>
    <x v="10"/>
    <x v="1488"/>
    <d v="2014-01-05T13:31:00"/>
    <x v="4"/>
    <x v="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n v="0"/>
    <x v="3"/>
    <x v="10"/>
    <x v="1489"/>
    <d v="2012-11-15T15:40:52"/>
    <x v="5"/>
    <x v="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"/>
    <n v="47.11"/>
    <x v="3"/>
    <x v="10"/>
    <x v="1490"/>
    <d v="2013-10-02T13:27:54"/>
    <x v="4"/>
    <x v="1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0"/>
    <n v="100"/>
    <x v="3"/>
    <x v="10"/>
    <x v="1491"/>
    <d v="2015-02-15T15:38:00"/>
    <x v="3"/>
    <x v="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"/>
    <n v="15"/>
    <x v="3"/>
    <x v="10"/>
    <x v="1492"/>
    <d v="2011-06-18T21:14:06"/>
    <x v="6"/>
    <x v="1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n v="0"/>
    <x v="3"/>
    <x v="10"/>
    <x v="1493"/>
    <d v="2013-06-16T20:47:55"/>
    <x v="4"/>
    <x v="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0"/>
    <n v="40.450000000000003"/>
    <x v="3"/>
    <x v="10"/>
    <x v="1494"/>
    <d v="2015-04-03T15:38:00"/>
    <x v="0"/>
    <x v="1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n v="0"/>
    <x v="3"/>
    <x v="10"/>
    <x v="1495"/>
    <d v="2011-08-27T18:57:11"/>
    <x v="6"/>
    <x v="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n v="0"/>
    <x v="3"/>
    <x v="10"/>
    <x v="1496"/>
    <d v="2014-09-16T11:24:19"/>
    <x v="3"/>
    <x v="1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  <x v="10"/>
    <x v="1497"/>
    <d v="2013-07-31T19:43:00"/>
    <x v="4"/>
    <x v="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0"/>
    <n v="19"/>
    <x v="3"/>
    <x v="10"/>
    <x v="1498"/>
    <d v="2014-09-03T23:36:18"/>
    <x v="3"/>
    <x v="1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  <x v="10"/>
    <x v="1499"/>
    <d v="2016-08-05T00:10:33"/>
    <x v="2"/>
    <x v="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"/>
    <n v="46.73"/>
    <x v="3"/>
    <x v="10"/>
    <x v="1500"/>
    <d v="2013-05-01T21:42:37"/>
    <x v="4"/>
    <x v="1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2"/>
    <n v="97.73"/>
    <x v="8"/>
    <x v="20"/>
    <x v="1501"/>
    <d v="2015-07-08T14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"/>
    <n v="67.84"/>
    <x v="8"/>
    <x v="20"/>
    <x v="1502"/>
    <d v="2016-03-25T22:00:00"/>
    <x v="2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"/>
    <n v="56.98"/>
    <x v="8"/>
    <x v="20"/>
    <x v="1503"/>
    <d v="2016-10-23T08:20:01"/>
    <x v="2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3"/>
    <n v="67.16"/>
    <x v="8"/>
    <x v="20"/>
    <x v="1504"/>
    <d v="2014-06-10T08:33:00"/>
    <x v="3"/>
    <x v="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"/>
    <n v="48.04"/>
    <x v="8"/>
    <x v="20"/>
    <x v="1505"/>
    <d v="2016-03-22T20:01:00"/>
    <x v="2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"/>
    <n v="38.86"/>
    <x v="8"/>
    <x v="20"/>
    <x v="1506"/>
    <d v="2014-07-24T18:51:44"/>
    <x v="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"/>
    <n v="78.180000000000007"/>
    <x v="8"/>
    <x v="20"/>
    <x v="1507"/>
    <d v="2010-05-15T08:10:00"/>
    <x v="7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"/>
    <n v="97.11"/>
    <x v="8"/>
    <x v="20"/>
    <x v="1508"/>
    <d v="2014-06-27T14:44:41"/>
    <x v="3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"/>
    <n v="110.39"/>
    <x v="8"/>
    <x v="20"/>
    <x v="1509"/>
    <d v="2017-02-14T22:59:00"/>
    <x v="1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"/>
    <n v="39.92"/>
    <x v="8"/>
    <x v="20"/>
    <x v="1510"/>
    <d v="2014-07-19T09:14:38"/>
    <x v="3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"/>
    <n v="75.98"/>
    <x v="8"/>
    <x v="20"/>
    <x v="1511"/>
    <d v="2015-11-18T15:00:04"/>
    <x v="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6"/>
    <n v="58.38"/>
    <x v="8"/>
    <x v="20"/>
    <x v="1512"/>
    <d v="2017-02-05T16:25:39"/>
    <x v="1"/>
    <x v="0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2"/>
    <n v="55.82"/>
    <x v="8"/>
    <x v="20"/>
    <x v="1513"/>
    <d v="2014-07-16T15:17:46"/>
    <x v="3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"/>
    <n v="151.24"/>
    <x v="8"/>
    <x v="20"/>
    <x v="1514"/>
    <d v="2015-09-27T14:20:40"/>
    <x v="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2"/>
    <n v="849.67"/>
    <x v="8"/>
    <x v="20"/>
    <x v="1515"/>
    <d v="2016-03-16T05:04:57"/>
    <x v="2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"/>
    <n v="159.24"/>
    <x v="8"/>
    <x v="20"/>
    <x v="1516"/>
    <d v="2016-10-06T14:00:00"/>
    <x v="2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2"/>
    <n v="39.51"/>
    <x v="8"/>
    <x v="20"/>
    <x v="1517"/>
    <d v="2014-12-06T06:00:00"/>
    <x v="3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"/>
    <n v="130.53"/>
    <x v="8"/>
    <x v="20"/>
    <x v="1518"/>
    <d v="2014-05-31T19:40:52"/>
    <x v="3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"/>
    <n v="64.16"/>
    <x v="8"/>
    <x v="20"/>
    <x v="1519"/>
    <d v="2014-06-20T21:59:00"/>
    <x v="3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"/>
    <n v="111.53"/>
    <x v="8"/>
    <x v="20"/>
    <x v="1520"/>
    <d v="2014-12-19T04:00:00"/>
    <x v="3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"/>
    <n v="170.45"/>
    <x v="8"/>
    <x v="20"/>
    <x v="1521"/>
    <d v="2016-06-07T04:01:31"/>
    <x v="2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"/>
    <n v="133.74"/>
    <x v="8"/>
    <x v="20"/>
    <x v="1522"/>
    <d v="2014-10-17T19:55:39"/>
    <x v="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"/>
    <n v="95.83"/>
    <x v="8"/>
    <x v="20"/>
    <x v="1523"/>
    <d v="2014-12-23T00:00:00"/>
    <x v="3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"/>
    <n v="221.79"/>
    <x v="8"/>
    <x v="20"/>
    <x v="1524"/>
    <d v="2017-02-20T12:01:30"/>
    <x v="1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2"/>
    <n v="32.32"/>
    <x v="8"/>
    <x v="20"/>
    <x v="1525"/>
    <d v="2016-08-18T16:52:18"/>
    <x v="2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"/>
    <n v="98.84"/>
    <x v="8"/>
    <x v="20"/>
    <x v="1526"/>
    <d v="2016-01-19T06:37:27"/>
    <x v="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"/>
    <n v="55.22"/>
    <x v="8"/>
    <x v="20"/>
    <x v="1527"/>
    <d v="2017-03-14T13:24:46"/>
    <x v="1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3"/>
    <n v="52.79"/>
    <x v="8"/>
    <x v="20"/>
    <x v="1528"/>
    <d v="2017-02-01T00:00:00"/>
    <x v="1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"/>
    <n v="135.66999999999999"/>
    <x v="8"/>
    <x v="20"/>
    <x v="1529"/>
    <d v="2015-03-19T14:05:20"/>
    <x v="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"/>
    <n v="53.99"/>
    <x v="8"/>
    <x v="20"/>
    <x v="1530"/>
    <d v="2015-10-23T18:24:55"/>
    <x v="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2"/>
    <n v="56.64"/>
    <x v="8"/>
    <x v="20"/>
    <x v="1531"/>
    <d v="2014-12-01T03:00:00"/>
    <x v="3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5"/>
    <n v="82.32"/>
    <x v="8"/>
    <x v="20"/>
    <x v="1532"/>
    <d v="2016-02-15T15:00:00"/>
    <x v="2"/>
    <x v="0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"/>
    <n v="88.26"/>
    <x v="8"/>
    <x v="20"/>
    <x v="1533"/>
    <d v="2016-05-02T03:59:00"/>
    <x v="2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"/>
    <n v="84.91"/>
    <x v="8"/>
    <x v="20"/>
    <x v="1534"/>
    <d v="2015-09-04T16:11:02"/>
    <x v="0"/>
    <x v="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"/>
    <n v="48.15"/>
    <x v="8"/>
    <x v="20"/>
    <x v="1535"/>
    <d v="2016-05-23T22:00:00"/>
    <x v="2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3"/>
    <n v="66.02"/>
    <x v="8"/>
    <x v="20"/>
    <x v="1536"/>
    <d v="2015-08-27T19:15:10"/>
    <x v="0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2"/>
    <n v="96.38"/>
    <x v="8"/>
    <x v="20"/>
    <x v="1537"/>
    <d v="2016-08-06T18:00:00"/>
    <x v="2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"/>
    <n v="156.16999999999999"/>
    <x v="8"/>
    <x v="20"/>
    <x v="1538"/>
    <d v="2015-01-22T18:46:10"/>
    <x v="3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"/>
    <n v="95.76"/>
    <x v="8"/>
    <x v="20"/>
    <x v="1539"/>
    <d v="2017-01-03T22:03:39"/>
    <x v="2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"/>
    <n v="180.41"/>
    <x v="8"/>
    <x v="20"/>
    <x v="1540"/>
    <d v="2014-11-26T01:15:00"/>
    <x v="3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  <x v="24"/>
    <x v="1541"/>
    <d v="2014-12-31T17:05:38"/>
    <x v="3"/>
    <x v="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"/>
    <n v="20"/>
    <x v="8"/>
    <x v="24"/>
    <x v="1542"/>
    <d v="2015-06-30T23:55:00"/>
    <x v="0"/>
    <x v="1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  <x v="24"/>
    <x v="1543"/>
    <d v="2014-11-22T13:13:54"/>
    <x v="3"/>
    <x v="1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n v="0"/>
    <x v="8"/>
    <x v="24"/>
    <x v="1544"/>
    <d v="2015-04-01T00:18:00"/>
    <x v="0"/>
    <x v="1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  <x v="24"/>
    <x v="1545"/>
    <d v="2015-03-02T21:16:00"/>
    <x v="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"/>
    <n v="26.27"/>
    <x v="8"/>
    <x v="24"/>
    <x v="1546"/>
    <d v="2014-09-17T05:06:39"/>
    <x v="3"/>
    <x v="1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n v="0"/>
    <x v="8"/>
    <x v="24"/>
    <x v="1547"/>
    <d v="2017-02-23T10:14:42"/>
    <x v="1"/>
    <x v="1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0"/>
    <n v="60"/>
    <x v="8"/>
    <x v="24"/>
    <x v="1548"/>
    <d v="2015-11-08T22:10:20"/>
    <x v="0"/>
    <x v="1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"/>
    <n v="28.33"/>
    <x v="8"/>
    <x v="24"/>
    <x v="1549"/>
    <d v="2015-11-03T04:15:59"/>
    <x v="0"/>
    <x v="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"/>
    <n v="14.43"/>
    <x v="8"/>
    <x v="24"/>
    <x v="1550"/>
    <d v="2016-05-12T10:47:14"/>
    <x v="2"/>
    <x v="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n v="0"/>
    <x v="8"/>
    <x v="24"/>
    <x v="1551"/>
    <d v="2015-05-27T19:47:19"/>
    <x v="0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"/>
    <n v="132.19"/>
    <x v="8"/>
    <x v="24"/>
    <x v="1552"/>
    <d v="2014-10-01T03:59:00"/>
    <x v="3"/>
    <x v="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n v="0"/>
    <x v="8"/>
    <x v="24"/>
    <x v="1553"/>
    <d v="2015-09-02T06:47:27"/>
    <x v="0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n v="0"/>
    <x v="8"/>
    <x v="24"/>
    <x v="1554"/>
    <d v="2015-08-02T06:03:10"/>
    <x v="0"/>
    <x v="1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n v="0"/>
    <x v="8"/>
    <x v="24"/>
    <x v="1555"/>
    <d v="2015-09-17T17:00:00"/>
    <x v="0"/>
    <x v="1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"/>
    <n v="56.42"/>
    <x v="8"/>
    <x v="24"/>
    <x v="1556"/>
    <d v="2016-07-04T03:40:24"/>
    <x v="2"/>
    <x v="1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"/>
    <n v="100"/>
    <x v="8"/>
    <x v="24"/>
    <x v="1557"/>
    <d v="2014-09-20T15:40:33"/>
    <x v="3"/>
    <x v="1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0"/>
    <n v="11.67"/>
    <x v="8"/>
    <x v="24"/>
    <x v="1558"/>
    <d v="2015-08-28T12:12:00"/>
    <x v="0"/>
    <x v="1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  <x v="24"/>
    <x v="1559"/>
    <d v="2015-04-29T01:16:39"/>
    <x v="0"/>
    <x v="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0"/>
    <n v="23.5"/>
    <x v="8"/>
    <x v="24"/>
    <x v="1560"/>
    <d v="2014-11-13T01:29:53"/>
    <x v="3"/>
    <x v="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"/>
    <n v="67"/>
    <x v="3"/>
    <x v="25"/>
    <x v="1561"/>
    <d v="2013-11-07T02:00:03"/>
    <x v="4"/>
    <x v="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n v="0"/>
    <x v="3"/>
    <x v="25"/>
    <x v="1562"/>
    <d v="2009-12-02T00:50:00"/>
    <x v="8"/>
    <x v="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0"/>
    <n v="42.5"/>
    <x v="3"/>
    <x v="25"/>
    <x v="1563"/>
    <d v="2014-03-14T16:49:11"/>
    <x v="3"/>
    <x v="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  <x v="25"/>
    <x v="1564"/>
    <d v="2015-05-28T20:05:00"/>
    <x v="0"/>
    <x v="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0"/>
    <n v="100"/>
    <x v="3"/>
    <x v="25"/>
    <x v="1565"/>
    <d v="2011-06-08T17:31:01"/>
    <x v="6"/>
    <x v="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"/>
    <n v="108.05"/>
    <x v="3"/>
    <x v="25"/>
    <x v="1566"/>
    <d v="2016-07-27T22:00:00"/>
    <x v="2"/>
    <x v="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0"/>
    <n v="26.92"/>
    <x v="3"/>
    <x v="25"/>
    <x v="1567"/>
    <d v="2014-02-17T00:00:00"/>
    <x v="3"/>
    <x v="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"/>
    <n v="155"/>
    <x v="3"/>
    <x v="25"/>
    <x v="1568"/>
    <d v="2014-12-24T01:29:45"/>
    <x v="3"/>
    <x v="1"/>
    <x v="0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n v="0"/>
    <x v="3"/>
    <x v="25"/>
    <x v="1569"/>
    <d v="2013-05-25T16:18:34"/>
    <x v="4"/>
    <x v="1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"/>
    <n v="47.77"/>
    <x v="3"/>
    <x v="25"/>
    <x v="1570"/>
    <d v="2016-04-08T18:31:22"/>
    <x v="2"/>
    <x v="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"/>
    <n v="20"/>
    <x v="3"/>
    <x v="25"/>
    <x v="1571"/>
    <d v="2015-06-19T18:28:03"/>
    <x v="0"/>
    <x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"/>
    <n v="41.67"/>
    <x v="3"/>
    <x v="25"/>
    <x v="1572"/>
    <d v="2016-02-28T23:59:00"/>
    <x v="2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0"/>
    <n v="74.33"/>
    <x v="3"/>
    <x v="25"/>
    <x v="1573"/>
    <d v="2017-04-01T03:59:00"/>
    <x v="1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0"/>
    <n v="84.33"/>
    <x v="3"/>
    <x v="25"/>
    <x v="1574"/>
    <d v="2015-02-17T22:15:29"/>
    <x v="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"/>
    <n v="65.459999999999994"/>
    <x v="3"/>
    <x v="25"/>
    <x v="1575"/>
    <d v="2014-07-09T12:34:56"/>
    <x v="3"/>
    <x v="1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"/>
    <n v="65"/>
    <x v="3"/>
    <x v="25"/>
    <x v="1576"/>
    <d v="2015-06-30T21:06:08"/>
    <x v="0"/>
    <x v="1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"/>
    <n v="27.5"/>
    <x v="3"/>
    <x v="25"/>
    <x v="1577"/>
    <d v="2012-07-24T20:20:48"/>
    <x v="5"/>
    <x v="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"/>
    <n v="51.25"/>
    <x v="3"/>
    <x v="25"/>
    <x v="1578"/>
    <d v="2010-09-02T02:00:00"/>
    <x v="7"/>
    <x v="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"/>
    <n v="14"/>
    <x v="3"/>
    <x v="25"/>
    <x v="1579"/>
    <d v="2013-08-28T23:54:51"/>
    <x v="4"/>
    <x v="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n v="0"/>
    <x v="3"/>
    <x v="25"/>
    <x v="1580"/>
    <d v="2012-05-21T01:12:06"/>
    <x v="5"/>
    <x v="1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"/>
    <n v="5"/>
    <x v="8"/>
    <x v="26"/>
    <x v="1581"/>
    <d v="2015-12-19T10:46:30"/>
    <x v="0"/>
    <x v="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0"/>
    <n v="31"/>
    <x v="8"/>
    <x v="26"/>
    <x v="1582"/>
    <d v="2015-10-26T21:20:00"/>
    <x v="0"/>
    <x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  <x v="26"/>
    <x v="1583"/>
    <d v="2014-09-25T21:43:11"/>
    <x v="3"/>
    <x v="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n v="0"/>
    <x v="8"/>
    <x v="26"/>
    <x v="1584"/>
    <d v="2014-05-30T15:35:01"/>
    <x v="3"/>
    <x v="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1"/>
    <n v="131.66999999999999"/>
    <x v="8"/>
    <x v="26"/>
    <x v="1585"/>
    <d v="2016-12-25T11:00:00"/>
    <x v="2"/>
    <x v="1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n v="0"/>
    <x v="8"/>
    <x v="26"/>
    <x v="1586"/>
    <d v="2015-04-05T01:30:22"/>
    <x v="0"/>
    <x v="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  <x v="26"/>
    <x v="1587"/>
    <d v="2014-12-13T22:49:25"/>
    <x v="3"/>
    <x v="1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n v="0"/>
    <x v="8"/>
    <x v="26"/>
    <x v="1588"/>
    <d v="2015-01-31T20:12:00"/>
    <x v="0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n v="0"/>
    <x v="8"/>
    <x v="26"/>
    <x v="1589"/>
    <d v="2015-10-09T23:38:06"/>
    <x v="0"/>
    <x v="1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0"/>
    <n v="510"/>
    <x v="8"/>
    <x v="26"/>
    <x v="1590"/>
    <d v="2015-09-23T20:34:24"/>
    <x v="0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"/>
    <n v="44.48"/>
    <x v="8"/>
    <x v="26"/>
    <x v="1591"/>
    <d v="2016-04-03T16:25:41"/>
    <x v="2"/>
    <x v="1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n v="0"/>
    <x v="8"/>
    <x v="26"/>
    <x v="1592"/>
    <d v="2015-03-28T00:44:45"/>
    <x v="0"/>
    <x v="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  <x v="26"/>
    <x v="1593"/>
    <d v="2015-02-28T20:17:35"/>
    <x v="0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"/>
    <n v="20.5"/>
    <x v="8"/>
    <x v="26"/>
    <x v="1594"/>
    <d v="2016-05-15T16:21:00"/>
    <x v="2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  <x v="26"/>
    <x v="1595"/>
    <d v="2014-06-18T20:13:00"/>
    <x v="3"/>
    <x v="1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0"/>
    <n v="25"/>
    <x v="8"/>
    <x v="26"/>
    <x v="1596"/>
    <d v="2014-12-13T11:19:29"/>
    <x v="3"/>
    <x v="1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n v="0"/>
    <x v="8"/>
    <x v="26"/>
    <x v="1597"/>
    <d v="2016-09-20T08:29:57"/>
    <x v="2"/>
    <x v="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  <x v="26"/>
    <x v="1598"/>
    <d v="2015-07-26T16:00:58"/>
    <x v="0"/>
    <x v="1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n v="0"/>
    <x v="8"/>
    <x v="26"/>
    <x v="1599"/>
    <d v="2016-04-08T11:56:16"/>
    <x v="2"/>
    <x v="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0"/>
    <n v="40.78"/>
    <x v="8"/>
    <x v="26"/>
    <x v="1600"/>
    <d v="2014-07-15T05:11:00"/>
    <x v="3"/>
    <x v="1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"/>
    <n v="48.33"/>
    <x v="4"/>
    <x v="11"/>
    <x v="1601"/>
    <d v="2011-05-05T02:13:53"/>
    <x v="6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"/>
    <n v="46.95"/>
    <x v="4"/>
    <x v="11"/>
    <x v="1602"/>
    <d v="2011-10-14T23:00:00"/>
    <x v="6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"/>
    <n v="66.69"/>
    <x v="4"/>
    <x v="11"/>
    <x v="1603"/>
    <d v="2012-01-28T04:04:19"/>
    <x v="6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"/>
    <n v="48.84"/>
    <x v="4"/>
    <x v="11"/>
    <x v="1604"/>
    <d v="2012-03-17T19:17:15"/>
    <x v="5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"/>
    <n v="137.31"/>
    <x v="4"/>
    <x v="11"/>
    <x v="1605"/>
    <d v="2011-08-01T07:00:00"/>
    <x v="6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"/>
    <n v="87.83"/>
    <x v="4"/>
    <x v="11"/>
    <x v="1606"/>
    <d v="2011-03-24T01:40:38"/>
    <x v="7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"/>
    <n v="70.790000000000006"/>
    <x v="4"/>
    <x v="11"/>
    <x v="1607"/>
    <d v="2012-06-14T19:24:11"/>
    <x v="5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"/>
    <n v="52.83"/>
    <x v="4"/>
    <x v="11"/>
    <x v="1608"/>
    <d v="2014-01-01T05:26:00"/>
    <x v="4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"/>
    <n v="443.75"/>
    <x v="4"/>
    <x v="11"/>
    <x v="1609"/>
    <d v="2011-11-02T08:00:00"/>
    <x v="6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3"/>
    <n v="48.54"/>
    <x v="4"/>
    <x v="11"/>
    <x v="1610"/>
    <d v="2012-12-15T22:11:50"/>
    <x v="5"/>
    <x v="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"/>
    <n v="37.07"/>
    <x v="4"/>
    <x v="11"/>
    <x v="1611"/>
    <d v="2013-06-05T00:00:32"/>
    <x v="4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"/>
    <n v="50"/>
    <x v="4"/>
    <x v="11"/>
    <x v="1612"/>
    <d v="2013-01-02T20:59:44"/>
    <x v="5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"/>
    <n v="39.04"/>
    <x v="4"/>
    <x v="11"/>
    <x v="1613"/>
    <d v="2012-07-22T01:40:02"/>
    <x v="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"/>
    <n v="66.69"/>
    <x v="4"/>
    <x v="11"/>
    <x v="1614"/>
    <d v="2014-08-03T17:00:00"/>
    <x v="3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"/>
    <n v="67.13"/>
    <x v="4"/>
    <x v="11"/>
    <x v="1615"/>
    <d v="2011-12-13T02:13:16"/>
    <x v="6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"/>
    <n v="66.37"/>
    <x v="4"/>
    <x v="11"/>
    <x v="1616"/>
    <d v="2012-11-22T22:00:00"/>
    <x v="5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"/>
    <n v="64.62"/>
    <x v="4"/>
    <x v="11"/>
    <x v="1617"/>
    <d v="2013-11-01T19:00:00"/>
    <x v="4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"/>
    <n v="58.37"/>
    <x v="4"/>
    <x v="11"/>
    <x v="1618"/>
    <d v="2013-03-08T15:42:15"/>
    <x v="4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"/>
    <n v="86.96"/>
    <x v="4"/>
    <x v="11"/>
    <x v="1619"/>
    <d v="2014-09-15T04:28:06"/>
    <x v="3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"/>
    <n v="66.47"/>
    <x v="4"/>
    <x v="11"/>
    <x v="1620"/>
    <d v="2013-02-23T08:09:00"/>
    <x v="4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"/>
    <n v="163.78"/>
    <x v="4"/>
    <x v="11"/>
    <x v="1621"/>
    <d v="2012-05-28T03:59:00"/>
    <x v="5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"/>
    <n v="107.98"/>
    <x v="4"/>
    <x v="11"/>
    <x v="1622"/>
    <d v="2014-12-17T07:59:00"/>
    <x v="3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"/>
    <n v="42.11"/>
    <x v="4"/>
    <x v="11"/>
    <x v="1623"/>
    <d v="2013-08-27T16:31:29"/>
    <x v="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"/>
    <n v="47.2"/>
    <x v="4"/>
    <x v="11"/>
    <x v="1624"/>
    <d v="2013-01-09T08:48:55"/>
    <x v="5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2"/>
    <n v="112.02"/>
    <x v="4"/>
    <x v="11"/>
    <x v="1625"/>
    <d v="2012-09-11T16:47:33"/>
    <x v="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"/>
    <n v="74.95"/>
    <x v="4"/>
    <x v="11"/>
    <x v="1626"/>
    <d v="2013-12-01T21:21:07"/>
    <x v="4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"/>
    <n v="61.58"/>
    <x v="4"/>
    <x v="11"/>
    <x v="1627"/>
    <d v="2012-11-26T04:59:00"/>
    <x v="5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"/>
    <n v="45.88"/>
    <x v="4"/>
    <x v="11"/>
    <x v="1628"/>
    <d v="2014-06-17T17:41:22"/>
    <x v="3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"/>
    <n v="75.849999999999994"/>
    <x v="4"/>
    <x v="11"/>
    <x v="1629"/>
    <d v="2014-02-20T20:48:53"/>
    <x v="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3"/>
    <n v="84.21"/>
    <x v="4"/>
    <x v="11"/>
    <x v="1630"/>
    <d v="2012-03-02T06:59:00"/>
    <x v="5"/>
    <x v="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2"/>
    <n v="117.23"/>
    <x v="4"/>
    <x v="11"/>
    <x v="1631"/>
    <d v="2012-10-12T20:37:41"/>
    <x v="5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"/>
    <n v="86.49"/>
    <x v="4"/>
    <x v="11"/>
    <x v="1632"/>
    <d v="2011-09-24T08:10:54"/>
    <x v="6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172.41"/>
    <x v="4"/>
    <x v="11"/>
    <x v="1633"/>
    <d v="2012-01-16T05:00:00"/>
    <x v="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"/>
    <n v="62.81"/>
    <x v="4"/>
    <x v="11"/>
    <x v="1634"/>
    <d v="2011-06-02T05:59:00"/>
    <x v="6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"/>
    <n v="67.73"/>
    <x v="4"/>
    <x v="11"/>
    <x v="1635"/>
    <d v="2016-07-11T20:51:01"/>
    <x v="2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"/>
    <n v="53.56"/>
    <x v="4"/>
    <x v="11"/>
    <x v="1636"/>
    <d v="2011-06-12T04:00:00"/>
    <x v="6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"/>
    <n v="34.6"/>
    <x v="4"/>
    <x v="11"/>
    <x v="1637"/>
    <d v="2009-12-31T23:39:00"/>
    <x v="8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"/>
    <n v="38.89"/>
    <x v="4"/>
    <x v="11"/>
    <x v="1638"/>
    <d v="2013-02-28T21:25:00"/>
    <x v="4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4.74"/>
    <x v="4"/>
    <x v="11"/>
    <x v="1639"/>
    <d v="2012-03-03T15:39:25"/>
    <x v="5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2"/>
    <n v="39.97"/>
    <x v="4"/>
    <x v="11"/>
    <x v="1640"/>
    <d v="2010-08-03T01:59:00"/>
    <x v="7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"/>
    <n v="97.5"/>
    <x v="4"/>
    <x v="27"/>
    <x v="1641"/>
    <d v="2014-12-19T14:19:04"/>
    <x v="3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42.86"/>
    <x v="4"/>
    <x v="27"/>
    <x v="1642"/>
    <d v="2011-06-14T00:35:27"/>
    <x v="6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"/>
    <n v="168.51"/>
    <x v="4"/>
    <x v="27"/>
    <x v="1643"/>
    <d v="2012-09-24T19:46:52"/>
    <x v="5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"/>
    <n v="85.55"/>
    <x v="4"/>
    <x v="27"/>
    <x v="1644"/>
    <d v="2012-11-22T02:26:00"/>
    <x v="5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"/>
    <n v="554"/>
    <x v="4"/>
    <x v="27"/>
    <x v="1645"/>
    <d v="2013-09-18T14:49:00"/>
    <x v="4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"/>
    <n v="26.55"/>
    <x v="4"/>
    <x v="27"/>
    <x v="1646"/>
    <d v="2014-08-14T18:11:00"/>
    <x v="3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"/>
    <n v="113.83"/>
    <x v="4"/>
    <x v="27"/>
    <x v="1647"/>
    <d v="2012-06-09T09:49:37"/>
    <x v="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"/>
    <n v="32.01"/>
    <x v="4"/>
    <x v="27"/>
    <x v="1648"/>
    <d v="2011-03-20T15:54:42"/>
    <x v="6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"/>
    <n v="47.19"/>
    <x v="4"/>
    <x v="27"/>
    <x v="1649"/>
    <d v="2014-05-23T16:25:55"/>
    <x v="3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"/>
    <n v="88.47"/>
    <x v="4"/>
    <x v="27"/>
    <x v="1650"/>
    <d v="2013-10-09T10:27:17"/>
    <x v="4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"/>
    <n v="100.75"/>
    <x v="4"/>
    <x v="27"/>
    <x v="1651"/>
    <d v="2011-04-26T06:59:00"/>
    <x v="6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"/>
    <n v="64.709999999999994"/>
    <x v="4"/>
    <x v="27"/>
    <x v="1652"/>
    <d v="2013-11-24T12:49:53"/>
    <x v="4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2"/>
    <n v="51.85"/>
    <x v="4"/>
    <x v="27"/>
    <x v="1653"/>
    <d v="2011-04-24T20:01:36"/>
    <x v="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"/>
    <n v="38.79"/>
    <x v="4"/>
    <x v="27"/>
    <x v="1654"/>
    <d v="2012-04-18T21:22:40"/>
    <x v="5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"/>
    <n v="44.65"/>
    <x v="4"/>
    <x v="27"/>
    <x v="1655"/>
    <d v="2012-04-05T18:00:20"/>
    <x v="5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"/>
    <n v="156.77000000000001"/>
    <x v="4"/>
    <x v="27"/>
    <x v="1656"/>
    <d v="2012-12-13T22:17:32"/>
    <x v="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"/>
    <n v="118.7"/>
    <x v="4"/>
    <x v="27"/>
    <x v="1657"/>
    <d v="2012-05-24T18:46:08"/>
    <x v="5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"/>
    <n v="74.150000000000006"/>
    <x v="4"/>
    <x v="27"/>
    <x v="1658"/>
    <d v="2012-12-18T14:20:00"/>
    <x v="5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"/>
    <n v="12.53"/>
    <x v="4"/>
    <x v="27"/>
    <x v="1659"/>
    <d v="2013-12-17T12:00:00"/>
    <x v="4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3"/>
    <n v="27.86"/>
    <x v="4"/>
    <x v="27"/>
    <x v="1660"/>
    <d v="2016-04-30T21:59:00"/>
    <x v="2"/>
    <x v="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"/>
    <n v="80.180000000000007"/>
    <x v="4"/>
    <x v="27"/>
    <x v="1661"/>
    <d v="2016-01-17T21:00:00"/>
    <x v="0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"/>
    <n v="132.44"/>
    <x v="4"/>
    <x v="27"/>
    <x v="1662"/>
    <d v="2011-12-31T05:45:36"/>
    <x v="6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"/>
    <n v="33.75"/>
    <x v="4"/>
    <x v="27"/>
    <x v="1663"/>
    <d v="2015-02-01T00:31:47"/>
    <x v="0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"/>
    <n v="34.380000000000003"/>
    <x v="4"/>
    <x v="27"/>
    <x v="1664"/>
    <d v="2012-03-16T03:59:00"/>
    <x v="5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"/>
    <n v="44.96"/>
    <x v="4"/>
    <x v="27"/>
    <x v="1665"/>
    <d v="2011-02-22T03:00:00"/>
    <x v="6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2"/>
    <n v="41.04"/>
    <x v="4"/>
    <x v="27"/>
    <x v="1666"/>
    <d v="2013-03-28T05:04:33"/>
    <x v="4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"/>
    <n v="52.6"/>
    <x v="4"/>
    <x v="27"/>
    <x v="1667"/>
    <d v="2014-03-11T06:59:00"/>
    <x v="3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"/>
    <n v="70.78"/>
    <x v="4"/>
    <x v="27"/>
    <x v="1668"/>
    <d v="2011-11-28T04:35:39"/>
    <x v="6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"/>
    <n v="53.75"/>
    <x v="4"/>
    <x v="27"/>
    <x v="1669"/>
    <d v="2016-05-31T21:14:36"/>
    <x v="2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"/>
    <n v="44.61"/>
    <x v="4"/>
    <x v="27"/>
    <x v="1670"/>
    <d v="2010-07-05T04:00:00"/>
    <x v="7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"/>
    <n v="26.15"/>
    <x v="4"/>
    <x v="27"/>
    <x v="1671"/>
    <d v="2016-08-01T13:03:34"/>
    <x v="2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"/>
    <n v="39.18"/>
    <x v="4"/>
    <x v="27"/>
    <x v="1672"/>
    <d v="2012-06-04T15:45:30"/>
    <x v="5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"/>
    <n v="45.59"/>
    <x v="4"/>
    <x v="27"/>
    <x v="1673"/>
    <d v="2015-03-06T21:04:52"/>
    <x v="0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"/>
    <n v="89.25"/>
    <x v="4"/>
    <x v="27"/>
    <x v="1674"/>
    <d v="2016-08-18T06:59:00"/>
    <x v="2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"/>
    <n v="40.42"/>
    <x v="4"/>
    <x v="27"/>
    <x v="1675"/>
    <d v="2011-10-16T22:03:00"/>
    <x v="6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"/>
    <n v="82.38"/>
    <x v="4"/>
    <x v="27"/>
    <x v="1676"/>
    <d v="2012-04-21T03:59:00"/>
    <x v="5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"/>
    <n v="159.52000000000001"/>
    <x v="4"/>
    <x v="27"/>
    <x v="1677"/>
    <d v="2016-04-16T05:59:00"/>
    <x v="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"/>
    <n v="36.24"/>
    <x v="4"/>
    <x v="27"/>
    <x v="1678"/>
    <d v="2014-02-06T20:31:11"/>
    <x v="3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2"/>
    <n v="62.5"/>
    <x v="4"/>
    <x v="27"/>
    <x v="1679"/>
    <d v="2011-07-22T01:39:05"/>
    <x v="6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"/>
    <n v="47"/>
    <x v="4"/>
    <x v="27"/>
    <x v="1680"/>
    <d v="2014-07-12T18:11:07"/>
    <x v="3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"/>
    <n v="74.58"/>
    <x v="4"/>
    <x v="28"/>
    <x v="1681"/>
    <d v="2017-03-29T02:00:00"/>
    <x v="1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n v="0"/>
    <x v="4"/>
    <x v="28"/>
    <x v="1682"/>
    <d v="2017-04-14T04:07:40"/>
    <x v="1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"/>
    <n v="76"/>
    <x v="4"/>
    <x v="28"/>
    <x v="1683"/>
    <d v="2017-04-07T18:45:38"/>
    <x v="1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"/>
    <n v="86.44"/>
    <x v="4"/>
    <x v="28"/>
    <x v="1684"/>
    <d v="2017-03-17T18:34:01"/>
    <x v="1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"/>
    <n v="24"/>
    <x v="4"/>
    <x v="28"/>
    <x v="1685"/>
    <d v="2017-03-24T05:00:23"/>
    <x v="1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  <x v="28"/>
    <x v="1686"/>
    <d v="2017-04-27T19:15:19"/>
    <x v="1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"/>
    <n v="80.13"/>
    <x v="4"/>
    <x v="28"/>
    <x v="1687"/>
    <d v="2017-04-10T20:15:00"/>
    <x v="1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"/>
    <n v="253.14"/>
    <x v="4"/>
    <x v="28"/>
    <x v="1688"/>
    <d v="2017-04-09T11:49:54"/>
    <x v="1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71.43"/>
    <x v="4"/>
    <x v="28"/>
    <x v="1689"/>
    <d v="2017-03-16T21:37:10"/>
    <x v="1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"/>
    <n v="57.73"/>
    <x v="4"/>
    <x v="28"/>
    <x v="1690"/>
    <d v="2017-04-06T09:20:42"/>
    <x v="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"/>
    <n v="264.26"/>
    <x v="4"/>
    <x v="28"/>
    <x v="1691"/>
    <d v="2017-04-03T01:00:00"/>
    <x v="1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"/>
    <n v="159.33000000000001"/>
    <x v="4"/>
    <x v="28"/>
    <x v="1692"/>
    <d v="2017-03-26T23:59:00"/>
    <x v="1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0"/>
    <n v="35"/>
    <x v="4"/>
    <x v="28"/>
    <x v="1693"/>
    <d v="2017-04-09T20:00:00"/>
    <x v="1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  <x v="28"/>
    <x v="1694"/>
    <d v="2017-03-27T04:36:00"/>
    <x v="1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"/>
    <n v="61.09"/>
    <x v="4"/>
    <x v="28"/>
    <x v="1695"/>
    <d v="2017-04-10T01:00:00"/>
    <x v="1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n v="0"/>
    <x v="4"/>
    <x v="28"/>
    <x v="1696"/>
    <d v="2017-04-01T00:40:11"/>
    <x v="1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"/>
    <n v="114.82"/>
    <x v="4"/>
    <x v="28"/>
    <x v="1697"/>
    <d v="2017-04-09T23:47:28"/>
    <x v="1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n v="0"/>
    <x v="4"/>
    <x v="28"/>
    <x v="1698"/>
    <d v="2017-03-26T03:33:00"/>
    <x v="1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0"/>
    <n v="54"/>
    <x v="4"/>
    <x v="28"/>
    <x v="1699"/>
    <d v="2017-04-11T20:44:05"/>
    <x v="1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"/>
    <n v="65.97"/>
    <x v="4"/>
    <x v="28"/>
    <x v="1700"/>
    <d v="2017-04-01T04:00:00"/>
    <x v="1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  <x v="28"/>
    <x v="1701"/>
    <d v="2015-01-15T15:56:45"/>
    <x v="3"/>
    <x v="1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  <x v="28"/>
    <x v="1702"/>
    <d v="2015-03-30T19:52:30"/>
    <x v="0"/>
    <x v="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0"/>
    <n v="25.5"/>
    <x v="4"/>
    <x v="28"/>
    <x v="1703"/>
    <d v="2015-08-31T06:45:37"/>
    <x v="0"/>
    <x v="1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1"/>
    <n v="118.36"/>
    <x v="4"/>
    <x v="28"/>
    <x v="1704"/>
    <d v="2015-02-16T03:21:13"/>
    <x v="0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n v="0"/>
    <x v="4"/>
    <x v="28"/>
    <x v="1705"/>
    <d v="2015-09-09T16:00:00"/>
    <x v="0"/>
    <x v="1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n v="0"/>
    <x v="4"/>
    <x v="28"/>
    <x v="1706"/>
    <d v="2015-08-23T07:21:12"/>
    <x v="0"/>
    <x v="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0"/>
    <n v="54.11"/>
    <x v="4"/>
    <x v="28"/>
    <x v="1707"/>
    <d v="2016-03-28T16:18:15"/>
    <x v="2"/>
    <x v="1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n v="0"/>
    <x v="4"/>
    <x v="28"/>
    <x v="1708"/>
    <d v="2016-05-01T20:48:26"/>
    <x v="2"/>
    <x v="1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0"/>
    <n v="21.25"/>
    <x v="4"/>
    <x v="28"/>
    <x v="1709"/>
    <d v="2014-08-31T19:39:00"/>
    <x v="3"/>
    <x v="1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"/>
    <n v="34"/>
    <x v="4"/>
    <x v="28"/>
    <x v="1710"/>
    <d v="2016-01-18T13:00:00"/>
    <x v="0"/>
    <x v="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"/>
    <n v="525"/>
    <x v="4"/>
    <x v="28"/>
    <x v="1711"/>
    <d v="2014-09-01T15:30:34"/>
    <x v="3"/>
    <x v="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n v="0"/>
    <x v="4"/>
    <x v="28"/>
    <x v="1712"/>
    <d v="2015-06-30T21:55:53"/>
    <x v="0"/>
    <x v="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0"/>
    <n v="50"/>
    <x v="4"/>
    <x v="28"/>
    <x v="1713"/>
    <d v="2014-10-05T19:13:32"/>
    <x v="3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0"/>
    <n v="115.71"/>
    <x v="4"/>
    <x v="28"/>
    <x v="1714"/>
    <d v="2015-05-01T22:02:41"/>
    <x v="0"/>
    <x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  <x v="28"/>
    <x v="1715"/>
    <d v="2015-03-31T03:22:00"/>
    <x v="0"/>
    <x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0"/>
    <n v="50"/>
    <x v="4"/>
    <x v="28"/>
    <x v="1716"/>
    <d v="2016-12-09T14:51:39"/>
    <x v="2"/>
    <x v="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"/>
    <n v="34.020000000000003"/>
    <x v="4"/>
    <x v="28"/>
    <x v="1717"/>
    <d v="2016-04-21T04:00:00"/>
    <x v="2"/>
    <x v="1"/>
    <x v="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  <x v="28"/>
    <x v="1718"/>
    <d v="2016-05-14T04:59:00"/>
    <x v="2"/>
    <x v="1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"/>
    <n v="11.67"/>
    <x v="4"/>
    <x v="28"/>
    <x v="1719"/>
    <d v="2014-09-17T12:49:51"/>
    <x v="3"/>
    <x v="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0"/>
    <n v="28.13"/>
    <x v="4"/>
    <x v="28"/>
    <x v="1720"/>
    <d v="2014-11-09T19:47:51"/>
    <x v="3"/>
    <x v="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n v="0"/>
    <x v="4"/>
    <x v="28"/>
    <x v="1721"/>
    <d v="2015-12-11T11:04:23"/>
    <x v="0"/>
    <x v="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  <x v="28"/>
    <x v="1722"/>
    <d v="2016-04-03T00:10:00"/>
    <x v="2"/>
    <x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0"/>
    <n v="216.67"/>
    <x v="4"/>
    <x v="28"/>
    <x v="1723"/>
    <d v="2015-07-01T06:00:00"/>
    <x v="0"/>
    <x v="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"/>
    <n v="8.75"/>
    <x v="4"/>
    <x v="28"/>
    <x v="1724"/>
    <d v="2014-10-30T22:22:42"/>
    <x v="3"/>
    <x v="1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"/>
    <n v="62.22"/>
    <x v="4"/>
    <x v="28"/>
    <x v="1725"/>
    <d v="2014-08-24T23:14:09"/>
    <x v="3"/>
    <x v="1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"/>
    <n v="137.25"/>
    <x v="4"/>
    <x v="28"/>
    <x v="1726"/>
    <d v="2014-06-27T22:04:24"/>
    <x v="3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  <x v="28"/>
    <x v="1727"/>
    <d v="2015-04-05T11:00:00"/>
    <x v="0"/>
    <x v="1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1"/>
    <n v="122.14"/>
    <x v="4"/>
    <x v="28"/>
    <x v="1728"/>
    <d v="2015-10-21T15:01:14"/>
    <x v="0"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n v="0"/>
    <x v="4"/>
    <x v="28"/>
    <x v="1729"/>
    <d v="2016-06-10T01:15:06"/>
    <x v="2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n v="0"/>
    <x v="4"/>
    <x v="28"/>
    <x v="1730"/>
    <d v="2015-10-25T02:06:23"/>
    <x v="0"/>
    <x v="1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n v="0"/>
    <x v="4"/>
    <x v="28"/>
    <x v="1731"/>
    <d v="2015-06-11T15:00:00"/>
    <x v="0"/>
    <x v="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n v="0"/>
    <x v="4"/>
    <x v="28"/>
    <x v="1732"/>
    <d v="2016-01-16T05:00:00"/>
    <x v="0"/>
    <x v="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n v="0"/>
    <x v="4"/>
    <x v="28"/>
    <x v="1733"/>
    <d v="2016-09-13T21:30:00"/>
    <x v="2"/>
    <x v="1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  <x v="28"/>
    <x v="1734"/>
    <d v="2015-05-08T00:52:36"/>
    <x v="0"/>
    <x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"/>
    <n v="55"/>
    <x v="4"/>
    <x v="28"/>
    <x v="1735"/>
    <d v="2016-08-07T19:32:25"/>
    <x v="2"/>
    <x v="1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"/>
    <n v="22"/>
    <x v="4"/>
    <x v="28"/>
    <x v="1736"/>
    <d v="2015-11-08T21:40:33"/>
    <x v="0"/>
    <x v="1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"/>
    <n v="56.67"/>
    <x v="4"/>
    <x v="28"/>
    <x v="1737"/>
    <d v="2015-07-20T22:46:32"/>
    <x v="0"/>
    <x v="1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  <x v="28"/>
    <x v="1738"/>
    <d v="2014-10-02T20:59:02"/>
    <x v="3"/>
    <x v="1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  <x v="28"/>
    <x v="1739"/>
    <d v="2016-05-04T19:58:52"/>
    <x v="2"/>
    <x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n v="0"/>
    <x v="4"/>
    <x v="28"/>
    <x v="1740"/>
    <d v="2015-07-16T19:37:02"/>
    <x v="0"/>
    <x v="1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"/>
    <n v="25.58"/>
    <x v="8"/>
    <x v="20"/>
    <x v="1741"/>
    <d v="2015-06-10T15:04:31"/>
    <x v="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"/>
    <n v="63.97"/>
    <x v="8"/>
    <x v="20"/>
    <x v="1742"/>
    <d v="2017-01-07T21:00:00"/>
    <x v="2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"/>
    <n v="89.93"/>
    <x v="8"/>
    <x v="20"/>
    <x v="1743"/>
    <d v="2016-08-27T03:59:00"/>
    <x v="2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"/>
    <n v="93.07"/>
    <x v="8"/>
    <x v="20"/>
    <x v="1744"/>
    <d v="2015-03-08T13:31:17"/>
    <x v="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"/>
    <n v="89.67"/>
    <x v="8"/>
    <x v="20"/>
    <x v="1745"/>
    <d v="2016-12-22T02:00:00"/>
    <x v="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"/>
    <n v="207.62"/>
    <x v="8"/>
    <x v="20"/>
    <x v="1746"/>
    <d v="2016-11-24T02:00:00"/>
    <x v="2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"/>
    <n v="59.41"/>
    <x v="8"/>
    <x v="20"/>
    <x v="1747"/>
    <d v="2015-11-13T15:00:00"/>
    <x v="0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"/>
    <n v="358.97"/>
    <x v="8"/>
    <x v="20"/>
    <x v="1748"/>
    <d v="2015-09-02T22:49:03"/>
    <x v="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"/>
    <n v="94.74"/>
    <x v="8"/>
    <x v="20"/>
    <x v="1749"/>
    <d v="2017-03-01T19:00:00"/>
    <x v="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"/>
    <n v="80.650000000000006"/>
    <x v="8"/>
    <x v="20"/>
    <x v="1750"/>
    <d v="2016-04-19T20:05:04"/>
    <x v="2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"/>
    <n v="168.69"/>
    <x v="8"/>
    <x v="20"/>
    <x v="1751"/>
    <d v="2015-03-19T17:45:23"/>
    <x v="0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3"/>
    <n v="34.69"/>
    <x v="8"/>
    <x v="20"/>
    <x v="1752"/>
    <d v="2016-10-14T06:04:42"/>
    <x v="2"/>
    <x v="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"/>
    <n v="462.86"/>
    <x v="8"/>
    <x v="20"/>
    <x v="1753"/>
    <d v="2016-03-21T16:59:28"/>
    <x v="2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"/>
    <n v="104.39"/>
    <x v="8"/>
    <x v="20"/>
    <x v="1754"/>
    <d v="2015-04-03T20:02:33"/>
    <x v="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"/>
    <n v="7.5"/>
    <x v="8"/>
    <x v="20"/>
    <x v="1755"/>
    <d v="2015-10-05T18:56:01"/>
    <x v="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"/>
    <n v="47.13"/>
    <x v="8"/>
    <x v="20"/>
    <x v="1756"/>
    <d v="2016-08-29T04:01:09"/>
    <x v="2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"/>
    <n v="414.29"/>
    <x v="8"/>
    <x v="20"/>
    <x v="1757"/>
    <d v="2017-01-28T19:29:00"/>
    <x v="2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"/>
    <n v="42.48"/>
    <x v="8"/>
    <x v="20"/>
    <x v="1758"/>
    <d v="2016-07-14T22:56:32"/>
    <x v="2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"/>
    <n v="108.78"/>
    <x v="8"/>
    <x v="20"/>
    <x v="1759"/>
    <d v="2015-03-25T18:53:49"/>
    <x v="0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2"/>
    <n v="81.099999999999994"/>
    <x v="8"/>
    <x v="20"/>
    <x v="1760"/>
    <d v="2016-02-25T16:08:33"/>
    <x v="2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2"/>
    <n v="51.67"/>
    <x v="8"/>
    <x v="20"/>
    <x v="1761"/>
    <d v="2015-09-12T13:37:40"/>
    <x v="0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9"/>
    <n v="35.4"/>
    <x v="8"/>
    <x v="20"/>
    <x v="1762"/>
    <d v="2016-03-11T23:34:05"/>
    <x v="2"/>
    <x v="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"/>
    <n v="103.64"/>
    <x v="8"/>
    <x v="20"/>
    <x v="1763"/>
    <d v="2016-10-23T20:50:40"/>
    <x v="2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"/>
    <n v="55.28"/>
    <x v="8"/>
    <x v="20"/>
    <x v="1764"/>
    <d v="2014-08-03T11:39:39"/>
    <x v="3"/>
    <x v="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1"/>
    <n v="72.17"/>
    <x v="8"/>
    <x v="20"/>
    <x v="1765"/>
    <d v="2014-08-13T23:31:52"/>
    <x v="3"/>
    <x v="1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n v="0"/>
    <x v="8"/>
    <x v="20"/>
    <x v="1766"/>
    <d v="2014-08-25T20:38:08"/>
    <x v="3"/>
    <x v="1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"/>
    <n v="58.62"/>
    <x v="8"/>
    <x v="20"/>
    <x v="1767"/>
    <d v="2014-08-03T15:48:04"/>
    <x v="3"/>
    <x v="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0"/>
    <n v="12.47"/>
    <x v="8"/>
    <x v="20"/>
    <x v="1768"/>
    <d v="2014-09-27T13:27:24"/>
    <x v="3"/>
    <x v="1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0"/>
    <n v="49.14"/>
    <x v="8"/>
    <x v="20"/>
    <x v="1769"/>
    <d v="2015-01-13T19:39:19"/>
    <x v="3"/>
    <x v="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1"/>
    <n v="150.5"/>
    <x v="8"/>
    <x v="20"/>
    <x v="1770"/>
    <d v="2014-10-14T18:43:14"/>
    <x v="3"/>
    <x v="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"/>
    <n v="35.799999999999997"/>
    <x v="8"/>
    <x v="20"/>
    <x v="1771"/>
    <d v="2014-10-23T23:30:40"/>
    <x v="3"/>
    <x v="1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"/>
    <n v="45.16"/>
    <x v="8"/>
    <x v="20"/>
    <x v="1772"/>
    <d v="2014-07-06T17:13:56"/>
    <x v="3"/>
    <x v="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0"/>
    <n v="98.79"/>
    <x v="8"/>
    <x v="20"/>
    <x v="1773"/>
    <d v="2015-01-19T18:14:58"/>
    <x v="3"/>
    <x v="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"/>
    <n v="88.31"/>
    <x v="8"/>
    <x v="20"/>
    <x v="1774"/>
    <d v="2014-11-29T14:59:00"/>
    <x v="3"/>
    <x v="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1"/>
    <n v="170.63"/>
    <x v="8"/>
    <x v="20"/>
    <x v="1775"/>
    <d v="2014-10-24T23:26:00"/>
    <x v="3"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0"/>
    <n v="83.75"/>
    <x v="8"/>
    <x v="20"/>
    <x v="1776"/>
    <d v="2014-10-29T22:57:51"/>
    <x v="3"/>
    <x v="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"/>
    <n v="65.099999999999994"/>
    <x v="8"/>
    <x v="20"/>
    <x v="1777"/>
    <d v="2015-02-20T08:34:13"/>
    <x v="0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0"/>
    <n v="66.33"/>
    <x v="8"/>
    <x v="20"/>
    <x v="1778"/>
    <d v="2015-03-27T19:43:15"/>
    <x v="0"/>
    <x v="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"/>
    <n v="104.89"/>
    <x v="8"/>
    <x v="20"/>
    <x v="1779"/>
    <d v="2016-09-02T16:36:20"/>
    <x v="2"/>
    <x v="1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"/>
    <n v="78.44"/>
    <x v="8"/>
    <x v="20"/>
    <x v="1780"/>
    <d v="2016-07-02T14:25:10"/>
    <x v="2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"/>
    <n v="59.04"/>
    <x v="8"/>
    <x v="20"/>
    <x v="1781"/>
    <d v="2016-09-15T14:49:05"/>
    <x v="2"/>
    <x v="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"/>
    <n v="71.34"/>
    <x v="8"/>
    <x v="20"/>
    <x v="1782"/>
    <d v="2016-02-21T13:48:09"/>
    <x v="2"/>
    <x v="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"/>
    <n v="51.23"/>
    <x v="8"/>
    <x v="20"/>
    <x v="1783"/>
    <d v="2015-05-21T22:47:58"/>
    <x v="0"/>
    <x v="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"/>
    <n v="60.24"/>
    <x v="8"/>
    <x v="20"/>
    <x v="1784"/>
    <d v="2015-01-31T03:25:00"/>
    <x v="3"/>
    <x v="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"/>
    <n v="44.94"/>
    <x v="8"/>
    <x v="20"/>
    <x v="1785"/>
    <d v="2014-10-16T00:00:00"/>
    <x v="3"/>
    <x v="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"/>
    <n v="31.21"/>
    <x v="8"/>
    <x v="20"/>
    <x v="1786"/>
    <d v="2014-12-15T13:12:57"/>
    <x v="3"/>
    <x v="1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"/>
    <n v="63.88"/>
    <x v="8"/>
    <x v="20"/>
    <x v="1787"/>
    <d v="2015-04-04T14:43:57"/>
    <x v="0"/>
    <x v="1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0"/>
    <n v="19"/>
    <x v="8"/>
    <x v="20"/>
    <x v="1788"/>
    <d v="2014-10-31T22:45:42"/>
    <x v="3"/>
    <x v="1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"/>
    <n v="10"/>
    <x v="8"/>
    <x v="20"/>
    <x v="1789"/>
    <d v="2015-01-12T06:00:03"/>
    <x v="3"/>
    <x v="1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0"/>
    <n v="109.07"/>
    <x v="8"/>
    <x v="20"/>
    <x v="1790"/>
    <d v="2015-02-05T16:11:18"/>
    <x v="0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0"/>
    <n v="26.75"/>
    <x v="8"/>
    <x v="20"/>
    <x v="1791"/>
    <d v="2015-01-29T17:46:05"/>
    <x v="3"/>
    <x v="1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1"/>
    <n v="109.94"/>
    <x v="8"/>
    <x v="20"/>
    <x v="1792"/>
    <d v="2015-08-10T06:59:00"/>
    <x v="0"/>
    <x v="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0"/>
    <n v="20"/>
    <x v="8"/>
    <x v="20"/>
    <x v="1793"/>
    <d v="2014-11-27T22:24:00"/>
    <x v="3"/>
    <x v="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"/>
    <n v="55.39"/>
    <x v="8"/>
    <x v="20"/>
    <x v="1794"/>
    <d v="2015-02-11T13:13:42"/>
    <x v="0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"/>
    <n v="133.9"/>
    <x v="8"/>
    <x v="20"/>
    <x v="1795"/>
    <d v="2016-10-14T16:00:00"/>
    <x v="2"/>
    <x v="1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"/>
    <n v="48.72"/>
    <x v="8"/>
    <x v="20"/>
    <x v="1796"/>
    <d v="2016-07-24T10:32:46"/>
    <x v="2"/>
    <x v="1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1"/>
    <n v="48.25"/>
    <x v="8"/>
    <x v="20"/>
    <x v="1797"/>
    <d v="2016-12-15T13:39:49"/>
    <x v="2"/>
    <x v="1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"/>
    <n v="58.97"/>
    <x v="8"/>
    <x v="20"/>
    <x v="1798"/>
    <d v="2016-02-04T07:50:33"/>
    <x v="0"/>
    <x v="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0"/>
    <n v="11.64"/>
    <x v="8"/>
    <x v="20"/>
    <x v="1799"/>
    <d v="2014-11-11T21:13:28"/>
    <x v="3"/>
    <x v="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"/>
    <n v="83.72"/>
    <x v="8"/>
    <x v="20"/>
    <x v="1800"/>
    <d v="2016-10-10T14:32:50"/>
    <x v="2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"/>
    <n v="63.65"/>
    <x v="8"/>
    <x v="20"/>
    <x v="1801"/>
    <d v="2015-12-15T12:10:00"/>
    <x v="0"/>
    <x v="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"/>
    <n v="94.28"/>
    <x v="8"/>
    <x v="20"/>
    <x v="1802"/>
    <d v="2015-06-27T21:59:00"/>
    <x v="0"/>
    <x v="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"/>
    <n v="71.87"/>
    <x v="8"/>
    <x v="20"/>
    <x v="1803"/>
    <d v="2015-02-14T01:43:02"/>
    <x v="0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"/>
    <n v="104.85"/>
    <x v="8"/>
    <x v="20"/>
    <x v="1804"/>
    <d v="2015-11-14T17:16:44"/>
    <x v="0"/>
    <x v="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"/>
    <n v="67.14"/>
    <x v="8"/>
    <x v="20"/>
    <x v="1805"/>
    <d v="2015-10-02T18:00:00"/>
    <x v="0"/>
    <x v="1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0"/>
    <n v="73.88"/>
    <x v="8"/>
    <x v="20"/>
    <x v="1806"/>
    <d v="2014-09-30T15:19:09"/>
    <x v="3"/>
    <x v="1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"/>
    <n v="69.13"/>
    <x v="8"/>
    <x v="20"/>
    <x v="1807"/>
    <d v="2014-09-28T01:38:33"/>
    <x v="3"/>
    <x v="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"/>
    <n v="120.77"/>
    <x v="8"/>
    <x v="20"/>
    <x v="1808"/>
    <d v="2017-02-11T16:20:30"/>
    <x v="1"/>
    <x v="1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"/>
    <n v="42.22"/>
    <x v="8"/>
    <x v="20"/>
    <x v="1809"/>
    <d v="2015-03-01T21:47:19"/>
    <x v="0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0"/>
    <n v="7.5"/>
    <x v="8"/>
    <x v="20"/>
    <x v="1810"/>
    <d v="2014-08-21T21:50:26"/>
    <x v="3"/>
    <x v="1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4"/>
    <x v="8"/>
    <x v="20"/>
    <x v="1811"/>
    <d v="2014-10-24T04:00:00"/>
    <x v="3"/>
    <x v="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"/>
    <n v="37.61"/>
    <x v="8"/>
    <x v="20"/>
    <x v="1812"/>
    <d v="2016-07-03T07:38:56"/>
    <x v="2"/>
    <x v="1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n v="0"/>
    <x v="8"/>
    <x v="20"/>
    <x v="1813"/>
    <d v="2014-08-08T21:20:12"/>
    <x v="3"/>
    <x v="1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"/>
    <n v="42.16"/>
    <x v="8"/>
    <x v="20"/>
    <x v="1814"/>
    <d v="2015-02-28T07:32:16"/>
    <x v="0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n v="0"/>
    <x v="8"/>
    <x v="20"/>
    <x v="1815"/>
    <d v="2015-07-01T21:45:37"/>
    <x v="0"/>
    <x v="1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0"/>
    <n v="84.83"/>
    <x v="8"/>
    <x v="20"/>
    <x v="1816"/>
    <d v="2016-07-25T19:00:00"/>
    <x v="2"/>
    <x v="1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1"/>
    <n v="94.19"/>
    <x v="8"/>
    <x v="20"/>
    <x v="1817"/>
    <d v="2017-01-30T06:59:00"/>
    <x v="2"/>
    <x v="1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n v="0"/>
    <x v="8"/>
    <x v="20"/>
    <x v="1818"/>
    <d v="2015-04-03T04:37:30"/>
    <x v="0"/>
    <x v="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0"/>
    <n v="6.25"/>
    <x v="8"/>
    <x v="20"/>
    <x v="1819"/>
    <d v="2014-07-30T18:03:16"/>
    <x v="3"/>
    <x v="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0"/>
    <n v="213.38"/>
    <x v="8"/>
    <x v="20"/>
    <x v="1820"/>
    <d v="2015-04-01T01:01:30"/>
    <x v="0"/>
    <x v="1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"/>
    <n v="59.16"/>
    <x v="4"/>
    <x v="11"/>
    <x v="1821"/>
    <d v="2012-03-03T07:39:27"/>
    <x v="5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27.27"/>
    <x v="4"/>
    <x v="11"/>
    <x v="1822"/>
    <d v="2014-01-31T19:01:00"/>
    <x v="4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"/>
    <n v="24.58"/>
    <x v="4"/>
    <x v="11"/>
    <x v="1823"/>
    <d v="2012-10-24T16:26:16"/>
    <x v="5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"/>
    <n v="75.05"/>
    <x v="4"/>
    <x v="11"/>
    <x v="1824"/>
    <d v="2014-01-08T02:08:00"/>
    <x v="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"/>
    <n v="42.02"/>
    <x v="4"/>
    <x v="11"/>
    <x v="1825"/>
    <d v="2013-07-11T20:01:43"/>
    <x v="4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"/>
    <n v="53.16"/>
    <x v="4"/>
    <x v="11"/>
    <x v="1826"/>
    <d v="2014-02-17T22:10:17"/>
    <x v="3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"/>
    <n v="83.89"/>
    <x v="4"/>
    <x v="11"/>
    <x v="1827"/>
    <d v="2011-03-03T07:49:21"/>
    <x v="6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"/>
    <n v="417.33"/>
    <x v="4"/>
    <x v="11"/>
    <x v="1828"/>
    <d v="2014-05-09T22:00:00"/>
    <x v="3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2"/>
    <n v="75.77"/>
    <x v="4"/>
    <x v="11"/>
    <x v="1829"/>
    <d v="2011-01-21T22:00:00"/>
    <x v="7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"/>
    <n v="67.39"/>
    <x v="4"/>
    <x v="11"/>
    <x v="1830"/>
    <d v="2014-02-24T16:25:07"/>
    <x v="3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"/>
    <n v="73.569999999999993"/>
    <x v="4"/>
    <x v="11"/>
    <x v="1831"/>
    <d v="2012-05-12T23:54:23"/>
    <x v="5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"/>
    <n v="25"/>
    <x v="4"/>
    <x v="11"/>
    <x v="1832"/>
    <d v="2011-03-04T12:57:07"/>
    <x v="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3"/>
    <n v="42"/>
    <x v="4"/>
    <x v="11"/>
    <x v="1833"/>
    <d v="2013-03-02T07:59:00"/>
    <x v="4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"/>
    <n v="131.16999999999999"/>
    <x v="4"/>
    <x v="11"/>
    <x v="1834"/>
    <d v="2015-01-24T23:08:15"/>
    <x v="3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"/>
    <n v="47.27"/>
    <x v="4"/>
    <x v="11"/>
    <x v="1835"/>
    <d v="2016-03-31T15:51:11"/>
    <x v="2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"/>
    <n v="182.13"/>
    <x v="4"/>
    <x v="11"/>
    <x v="1836"/>
    <d v="2013-02-17T19:25:29"/>
    <x v="4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"/>
    <n v="61.37"/>
    <x v="4"/>
    <x v="11"/>
    <x v="1837"/>
    <d v="2012-03-18T00:08:55"/>
    <x v="5"/>
    <x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"/>
    <n v="35.770000000000003"/>
    <x v="4"/>
    <x v="11"/>
    <x v="1838"/>
    <d v="2011-10-01T03:00:00"/>
    <x v="6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"/>
    <n v="45.62"/>
    <x v="4"/>
    <x v="11"/>
    <x v="1839"/>
    <d v="2016-10-01T17:19:42"/>
    <x v="2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"/>
    <n v="75.38"/>
    <x v="4"/>
    <x v="11"/>
    <x v="1840"/>
    <d v="2013-05-07T04:59:00"/>
    <x v="4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"/>
    <n v="50.88"/>
    <x v="4"/>
    <x v="11"/>
    <x v="1841"/>
    <d v="2014-05-20T04:59:00"/>
    <x v="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"/>
    <n v="119.29"/>
    <x v="4"/>
    <x v="11"/>
    <x v="1842"/>
    <d v="2015-03-02T05:59:00"/>
    <x v="0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"/>
    <n v="92.54"/>
    <x v="4"/>
    <x v="11"/>
    <x v="1843"/>
    <d v="2011-02-20T23:52:34"/>
    <x v="6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"/>
    <n v="76.05"/>
    <x v="4"/>
    <x v="11"/>
    <x v="1844"/>
    <d v="2011-06-11T03:00:00"/>
    <x v="6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2.63"/>
    <x v="4"/>
    <x v="11"/>
    <x v="1845"/>
    <d v="2016-06-17T04:55:00"/>
    <x v="2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"/>
    <n v="98.99"/>
    <x v="4"/>
    <x v="11"/>
    <x v="1846"/>
    <d v="2012-12-15T15:36:17"/>
    <x v="5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"/>
    <n v="79.53"/>
    <x v="4"/>
    <x v="11"/>
    <x v="1847"/>
    <d v="2015-04-21T05:40:32"/>
    <x v="0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"/>
    <n v="134.21"/>
    <x v="4"/>
    <x v="11"/>
    <x v="1848"/>
    <d v="2011-07-31T06:59:00"/>
    <x v="6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"/>
    <n v="37.630000000000003"/>
    <x v="4"/>
    <x v="11"/>
    <x v="1849"/>
    <d v="2012-10-17T20:17:39"/>
    <x v="5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"/>
    <n v="51.04"/>
    <x v="4"/>
    <x v="11"/>
    <x v="1850"/>
    <d v="2014-07-10T23:01:40"/>
    <x v="3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"/>
    <n v="50.04"/>
    <x v="4"/>
    <x v="11"/>
    <x v="1851"/>
    <d v="2014-07-28T01:00:00"/>
    <x v="3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"/>
    <n v="133.93"/>
    <x v="4"/>
    <x v="11"/>
    <x v="1852"/>
    <d v="2015-04-25T00:00:00"/>
    <x v="0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"/>
    <n v="58.21"/>
    <x v="4"/>
    <x v="11"/>
    <x v="1853"/>
    <d v="2012-11-14T02:26:57"/>
    <x v="5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"/>
    <n v="88.04"/>
    <x v="4"/>
    <x v="11"/>
    <x v="1854"/>
    <d v="2013-05-24T00:30:37"/>
    <x v="4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2"/>
    <n v="70.58"/>
    <x v="4"/>
    <x v="11"/>
    <x v="1855"/>
    <d v="2014-01-06T12:55:40"/>
    <x v="4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"/>
    <n v="53.29"/>
    <x v="4"/>
    <x v="11"/>
    <x v="1856"/>
    <d v="2014-07-18T20:31:12"/>
    <x v="3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36.36000000000001"/>
    <x v="4"/>
    <x v="11"/>
    <x v="1857"/>
    <d v="2014-09-12T18:26:53"/>
    <x v="3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"/>
    <n v="40.549999999999997"/>
    <x v="4"/>
    <x v="11"/>
    <x v="1858"/>
    <d v="2011-12-16T05:48:41"/>
    <x v="6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"/>
    <n v="70.63"/>
    <x v="4"/>
    <x v="11"/>
    <x v="1859"/>
    <d v="2011-09-22T18:28:49"/>
    <x v="6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"/>
    <n v="52.68"/>
    <x v="4"/>
    <x v="11"/>
    <x v="1860"/>
    <d v="2014-02-06T17:01:24"/>
    <x v="3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n v="0"/>
    <x v="6"/>
    <x v="18"/>
    <x v="1861"/>
    <d v="2015-01-26T07:12:21"/>
    <x v="3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0"/>
    <n v="90.94"/>
    <x v="6"/>
    <x v="18"/>
    <x v="1862"/>
    <d v="2017-03-08T07:30:00"/>
    <x v="1"/>
    <x v="1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  <x v="18"/>
    <x v="1863"/>
    <d v="2014-06-12T19:08:05"/>
    <x v="3"/>
    <x v="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"/>
    <n v="58.08"/>
    <x v="6"/>
    <x v="18"/>
    <x v="1864"/>
    <d v="2014-05-04T17:11:40"/>
    <x v="3"/>
    <x v="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  <x v="18"/>
    <x v="1865"/>
    <d v="2016-11-06T09:49:07"/>
    <x v="2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"/>
    <n v="62.5"/>
    <x v="6"/>
    <x v="18"/>
    <x v="1866"/>
    <d v="2017-03-01T04:00:00"/>
    <x v="1"/>
    <x v="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  <x v="18"/>
    <x v="1867"/>
    <d v="2016-11-05T22:11:52"/>
    <x v="2"/>
    <x v="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0"/>
    <n v="71.59"/>
    <x v="6"/>
    <x v="18"/>
    <x v="1868"/>
    <d v="2015-12-15T07:59:00"/>
    <x v="0"/>
    <x v="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n v="0"/>
    <x v="6"/>
    <x v="18"/>
    <x v="1869"/>
    <d v="2017-01-04T00:04:09"/>
    <x v="2"/>
    <x v="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"/>
    <n v="32.82"/>
    <x v="6"/>
    <x v="18"/>
    <x v="1870"/>
    <d v="2016-01-31T04:17:00"/>
    <x v="2"/>
    <x v="1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1"/>
    <n v="49.12"/>
    <x v="6"/>
    <x v="18"/>
    <x v="1871"/>
    <d v="2014-11-20T19:48:21"/>
    <x v="3"/>
    <x v="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0"/>
    <n v="16.309999999999999"/>
    <x v="6"/>
    <x v="18"/>
    <x v="1872"/>
    <d v="2015-06-30T03:06:42"/>
    <x v="0"/>
    <x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  <x v="18"/>
    <x v="1873"/>
    <d v="2015-07-08T16:45:00"/>
    <x v="0"/>
    <x v="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  <x v="18"/>
    <x v="1874"/>
    <d v="2016-06-28T23:15:33"/>
    <x v="2"/>
    <x v="1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"/>
    <n v="17"/>
    <x v="6"/>
    <x v="18"/>
    <x v="1875"/>
    <d v="2016-08-06T21:35:08"/>
    <x v="2"/>
    <x v="1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n v="0"/>
    <x v="6"/>
    <x v="18"/>
    <x v="1876"/>
    <d v="2014-06-16T06:50:05"/>
    <x v="3"/>
    <x v="1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n v="0"/>
    <x v="6"/>
    <x v="18"/>
    <x v="1877"/>
    <d v="2015-03-01T00:42:05"/>
    <x v="0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n v="0"/>
    <x v="6"/>
    <x v="18"/>
    <x v="1878"/>
    <d v="2014-06-13T00:12:35"/>
    <x v="3"/>
    <x v="1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  <x v="18"/>
    <x v="1879"/>
    <d v="2016-03-14T14:35:29"/>
    <x v="2"/>
    <x v="1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"/>
    <n v="41.83"/>
    <x v="6"/>
    <x v="18"/>
    <x v="1880"/>
    <d v="2016-03-30T12:36:20"/>
    <x v="2"/>
    <x v="1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2"/>
    <n v="49.34"/>
    <x v="4"/>
    <x v="14"/>
    <x v="1881"/>
    <d v="2015-03-10T02:39:49"/>
    <x v="0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"/>
    <n v="41.73"/>
    <x v="4"/>
    <x v="14"/>
    <x v="1882"/>
    <d v="2012-07-10T23:48:00"/>
    <x v="5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"/>
    <n v="32.72"/>
    <x v="4"/>
    <x v="14"/>
    <x v="1883"/>
    <d v="2012-04-08T21:45:08"/>
    <x v="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"/>
    <n v="51.96"/>
    <x v="4"/>
    <x v="14"/>
    <x v="1884"/>
    <d v="2012-11-27T12:00:00"/>
    <x v="5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"/>
    <n v="50.69"/>
    <x v="4"/>
    <x v="14"/>
    <x v="1885"/>
    <d v="2012-08-10T22:00:00"/>
    <x v="5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"/>
    <n v="42.24"/>
    <x v="4"/>
    <x v="14"/>
    <x v="1886"/>
    <d v="2014-11-12T22:45:38"/>
    <x v="3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"/>
    <n v="416.88"/>
    <x v="4"/>
    <x v="14"/>
    <x v="1887"/>
    <d v="2015-12-03T21:30:00"/>
    <x v="0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2"/>
    <n v="46.65"/>
    <x v="4"/>
    <x v="14"/>
    <x v="1888"/>
    <d v="2010-06-01T04:59:00"/>
    <x v="7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"/>
    <n v="48.45"/>
    <x v="4"/>
    <x v="14"/>
    <x v="1889"/>
    <d v="2013-03-11T18:02:26"/>
    <x v="4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"/>
    <n v="70.53"/>
    <x v="4"/>
    <x v="14"/>
    <x v="1890"/>
    <d v="2012-12-15T18:52:08"/>
    <x v="5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"/>
    <n v="87.96"/>
    <x v="4"/>
    <x v="14"/>
    <x v="1891"/>
    <d v="2010-07-22T06:00:00"/>
    <x v="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"/>
    <n v="26.27"/>
    <x v="4"/>
    <x v="14"/>
    <x v="1892"/>
    <d v="2011-06-07T15:18:01"/>
    <x v="6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"/>
    <n v="57.78"/>
    <x v="4"/>
    <x v="14"/>
    <x v="1893"/>
    <d v="2011-04-16T03:59:00"/>
    <x v="6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"/>
    <n v="57.25"/>
    <x v="4"/>
    <x v="14"/>
    <x v="1894"/>
    <d v="2012-02-12T21:43:03"/>
    <x v="5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"/>
    <n v="196.34"/>
    <x v="4"/>
    <x v="14"/>
    <x v="1895"/>
    <d v="2015-10-20T17:55:22"/>
    <x v="0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"/>
    <n v="43"/>
    <x v="4"/>
    <x v="14"/>
    <x v="1896"/>
    <d v="2012-04-12T17:02:45"/>
    <x v="5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"/>
    <n v="35.549999999999997"/>
    <x v="4"/>
    <x v="14"/>
    <x v="1897"/>
    <d v="2014-03-04T21:00:00"/>
    <x v="3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"/>
    <n v="68.81"/>
    <x v="4"/>
    <x v="14"/>
    <x v="1898"/>
    <d v="2016-02-01T18:00:00"/>
    <x v="0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"/>
    <n v="28.57"/>
    <x v="4"/>
    <x v="14"/>
    <x v="1899"/>
    <d v="2015-03-25T21:36:06"/>
    <x v="0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"/>
    <n v="50.63"/>
    <x v="4"/>
    <x v="14"/>
    <x v="1900"/>
    <d v="2012-10-06T09:59:00"/>
    <x v="5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0"/>
    <n v="106.8"/>
    <x v="2"/>
    <x v="29"/>
    <x v="1901"/>
    <d v="2015-05-22T13:00:00"/>
    <x v="0"/>
    <x v="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0"/>
    <n v="4"/>
    <x v="2"/>
    <x v="29"/>
    <x v="1902"/>
    <d v="2015-03-04T18:57:27"/>
    <x v="0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"/>
    <n v="34.1"/>
    <x v="2"/>
    <x v="29"/>
    <x v="1903"/>
    <d v="2017-01-27T18:29:51"/>
    <x v="2"/>
    <x v="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  <x v="29"/>
    <x v="1904"/>
    <d v="2016-01-02T16:27:01"/>
    <x v="0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  <x v="29"/>
    <x v="1905"/>
    <d v="2014-09-07T22:13:14"/>
    <x v="3"/>
    <x v="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"/>
    <n v="215.96"/>
    <x v="2"/>
    <x v="29"/>
    <x v="1906"/>
    <d v="2016-06-23T16:06:23"/>
    <x v="2"/>
    <x v="1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  <x v="29"/>
    <x v="1907"/>
    <d v="2014-05-23T14:05:25"/>
    <x v="3"/>
    <x v="1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0"/>
    <n v="108.25"/>
    <x v="2"/>
    <x v="29"/>
    <x v="1908"/>
    <d v="2016-12-29T22:01:40"/>
    <x v="2"/>
    <x v="1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"/>
    <n v="129.97"/>
    <x v="2"/>
    <x v="29"/>
    <x v="1909"/>
    <d v="2014-10-23T10:17:59"/>
    <x v="3"/>
    <x v="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"/>
    <n v="117.49"/>
    <x v="2"/>
    <x v="29"/>
    <x v="1910"/>
    <d v="2015-10-31T22:45:00"/>
    <x v="0"/>
    <x v="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  <x v="29"/>
    <x v="1911"/>
    <d v="2014-08-09T00:48:54"/>
    <x v="3"/>
    <x v="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1"/>
    <n v="70.599999999999994"/>
    <x v="2"/>
    <x v="29"/>
    <x v="1912"/>
    <d v="2015-06-04T05:26:00"/>
    <x v="0"/>
    <x v="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0"/>
    <n v="24.5"/>
    <x v="2"/>
    <x v="29"/>
    <x v="1913"/>
    <d v="2014-10-08T12:16:18"/>
    <x v="3"/>
    <x v="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0"/>
    <n v="30"/>
    <x v="2"/>
    <x v="29"/>
    <x v="1914"/>
    <d v="2014-11-01T03:59:00"/>
    <x v="3"/>
    <x v="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0"/>
    <n v="2"/>
    <x v="2"/>
    <x v="29"/>
    <x v="1915"/>
    <d v="2014-09-02T01:10:22"/>
    <x v="3"/>
    <x v="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"/>
    <n v="17"/>
    <x v="2"/>
    <x v="29"/>
    <x v="1916"/>
    <d v="2016-11-07T18:12:55"/>
    <x v="2"/>
    <x v="1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1"/>
    <n v="2928.93"/>
    <x v="2"/>
    <x v="29"/>
    <x v="1917"/>
    <d v="2017-02-10T06:28:53"/>
    <x v="1"/>
    <x v="1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0"/>
    <n v="28.89"/>
    <x v="2"/>
    <x v="29"/>
    <x v="1918"/>
    <d v="2014-08-12T18:57:31"/>
    <x v="3"/>
    <x v="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"/>
    <n v="29.63"/>
    <x v="2"/>
    <x v="29"/>
    <x v="1919"/>
    <d v="2015-05-19T21:00:49"/>
    <x v="0"/>
    <x v="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"/>
    <n v="40.98"/>
    <x v="2"/>
    <x v="29"/>
    <x v="1920"/>
    <d v="2015-10-21T23:00:00"/>
    <x v="0"/>
    <x v="1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"/>
    <n v="54"/>
    <x v="4"/>
    <x v="14"/>
    <x v="1921"/>
    <d v="2012-07-14T05:19:03"/>
    <x v="5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"/>
    <n v="36.11"/>
    <x v="4"/>
    <x v="14"/>
    <x v="1922"/>
    <d v="2013-12-12T06:08:27"/>
    <x v="4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"/>
    <n v="23.15"/>
    <x v="4"/>
    <x v="14"/>
    <x v="1923"/>
    <d v="2011-09-27T04:59:00"/>
    <x v="6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"/>
    <n v="104"/>
    <x v="4"/>
    <x v="14"/>
    <x v="1924"/>
    <d v="2014-01-15T19:33:00"/>
    <x v="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"/>
    <n v="31.83"/>
    <x v="4"/>
    <x v="14"/>
    <x v="1925"/>
    <d v="2013-10-11T00:00:00"/>
    <x v="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2"/>
    <n v="27.39"/>
    <x v="4"/>
    <x v="14"/>
    <x v="1926"/>
    <d v="2010-11-02T00:26:00"/>
    <x v="7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"/>
    <n v="56.36"/>
    <x v="4"/>
    <x v="14"/>
    <x v="1927"/>
    <d v="2012-03-08T04:59:00"/>
    <x v="5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"/>
    <n v="77.349999999999994"/>
    <x v="4"/>
    <x v="14"/>
    <x v="1928"/>
    <d v="2013-05-07T15:33:14"/>
    <x v="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"/>
    <n v="42.8"/>
    <x v="4"/>
    <x v="14"/>
    <x v="1929"/>
    <d v="2011-07-05T00:31:06"/>
    <x v="6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"/>
    <n v="48.85"/>
    <x v="4"/>
    <x v="14"/>
    <x v="1930"/>
    <d v="2013-07-07T13:24:42"/>
    <x v="4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"/>
    <n v="48.24"/>
    <x v="4"/>
    <x v="14"/>
    <x v="1931"/>
    <d v="2012-05-22T03:30:00"/>
    <x v="5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"/>
    <n v="70.209999999999994"/>
    <x v="4"/>
    <x v="14"/>
    <x v="1932"/>
    <d v="2012-01-24T19:26:13"/>
    <x v="5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2"/>
    <n v="94.05"/>
    <x v="4"/>
    <x v="14"/>
    <x v="1933"/>
    <d v="2014-09-27T03:08:27"/>
    <x v="3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"/>
    <n v="80.27"/>
    <x v="4"/>
    <x v="14"/>
    <x v="1934"/>
    <d v="2011-12-25T05:00:00"/>
    <x v="6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"/>
    <n v="54.2"/>
    <x v="4"/>
    <x v="14"/>
    <x v="1935"/>
    <d v="2014-06-21T04:59:00"/>
    <x v="3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"/>
    <n v="60.27"/>
    <x v="4"/>
    <x v="14"/>
    <x v="1936"/>
    <d v="2011-12-06T05:59:00"/>
    <x v="6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2"/>
    <n v="38.74"/>
    <x v="4"/>
    <x v="14"/>
    <x v="1937"/>
    <d v="2012-06-15T03:59:00"/>
    <x v="5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"/>
    <n v="152.54"/>
    <x v="4"/>
    <x v="14"/>
    <x v="1938"/>
    <d v="2013-07-02T05:00:00"/>
    <x v="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"/>
    <n v="115.31"/>
    <x v="4"/>
    <x v="14"/>
    <x v="1939"/>
    <d v="2013-03-10T22:38:28"/>
    <x v="4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2"/>
    <n v="35.840000000000003"/>
    <x v="4"/>
    <x v="14"/>
    <x v="1940"/>
    <d v="2011-06-15T03:59:00"/>
    <x v="6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"/>
    <n v="64.569999999999993"/>
    <x v="2"/>
    <x v="30"/>
    <x v="1941"/>
    <d v="2014-05-15T06:58:51"/>
    <x v="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"/>
    <n v="87.44"/>
    <x v="2"/>
    <x v="30"/>
    <x v="1942"/>
    <d v="2011-07-04T19:52:20"/>
    <x v="6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"/>
    <n v="68.819999999999993"/>
    <x v="2"/>
    <x v="30"/>
    <x v="1943"/>
    <d v="2016-08-11T06:28:36"/>
    <x v="2"/>
    <x v="0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8"/>
    <n v="176.2"/>
    <x v="2"/>
    <x v="30"/>
    <x v="1944"/>
    <d v="2014-05-01T14:01:30"/>
    <x v="3"/>
    <x v="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"/>
    <n v="511.79"/>
    <x v="2"/>
    <x v="30"/>
    <x v="1945"/>
    <d v="2015-07-12T06:02:38"/>
    <x v="0"/>
    <x v="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"/>
    <n v="160.44"/>
    <x v="2"/>
    <x v="30"/>
    <x v="1946"/>
    <d v="2014-04-20T02:36:01"/>
    <x v="3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"/>
    <n v="35"/>
    <x v="2"/>
    <x v="30"/>
    <x v="1947"/>
    <d v="2009-11-23T05:59:00"/>
    <x v="8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"/>
    <n v="188.51"/>
    <x v="2"/>
    <x v="30"/>
    <x v="1948"/>
    <d v="2016-06-06T17:02:00"/>
    <x v="2"/>
    <x v="0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"/>
    <n v="56.2"/>
    <x v="2"/>
    <x v="30"/>
    <x v="1949"/>
    <d v="2014-07-10T10:09:11"/>
    <x v="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"/>
    <n v="51.31"/>
    <x v="2"/>
    <x v="30"/>
    <x v="1950"/>
    <d v="2011-04-22T04:21:13"/>
    <x v="6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"/>
    <n v="127.36"/>
    <x v="2"/>
    <x v="30"/>
    <x v="1951"/>
    <d v="2016-11-07T11:05:37"/>
    <x v="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2"/>
    <n v="101.86"/>
    <x v="2"/>
    <x v="30"/>
    <x v="1952"/>
    <d v="2013-10-16T14:33:35"/>
    <x v="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"/>
    <n v="230.56"/>
    <x v="2"/>
    <x v="30"/>
    <x v="1953"/>
    <d v="2012-03-02T03:00:00"/>
    <x v="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7"/>
    <n v="842.11"/>
    <x v="2"/>
    <x v="30"/>
    <x v="1954"/>
    <d v="2016-03-12T05:00:00"/>
    <x v="2"/>
    <x v="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4"/>
    <n v="577.28"/>
    <x v="2"/>
    <x v="30"/>
    <x v="1955"/>
    <d v="2012-05-23T19:00:00"/>
    <x v="5"/>
    <x v="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3"/>
    <n v="483.34"/>
    <x v="2"/>
    <x v="30"/>
    <x v="1956"/>
    <d v="2015-04-18T21:10:05"/>
    <x v="0"/>
    <x v="0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2"/>
    <n v="76.14"/>
    <x v="2"/>
    <x v="30"/>
    <x v="1957"/>
    <d v="2012-10-27T02:21:53"/>
    <x v="5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"/>
    <n v="74.11"/>
    <x v="2"/>
    <x v="30"/>
    <x v="1958"/>
    <d v="2013-03-23T22:42:41"/>
    <x v="4"/>
    <x v="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2"/>
    <n v="36.97"/>
    <x v="2"/>
    <x v="30"/>
    <x v="1959"/>
    <d v="2014-10-01T00:00:00"/>
    <x v="3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"/>
    <n v="2500.9699999999998"/>
    <x v="2"/>
    <x v="30"/>
    <x v="1960"/>
    <d v="2014-12-21T08:42:21"/>
    <x v="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"/>
    <n v="67.69"/>
    <x v="2"/>
    <x v="30"/>
    <x v="1961"/>
    <d v="2012-10-06T03:59:00"/>
    <x v="5"/>
    <x v="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2"/>
    <n v="63.05"/>
    <x v="2"/>
    <x v="30"/>
    <x v="1962"/>
    <d v="2014-05-13T18:43:56"/>
    <x v="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"/>
    <n v="117.6"/>
    <x v="2"/>
    <x v="30"/>
    <x v="1963"/>
    <d v="2014-09-16T10:18:54"/>
    <x v="3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3"/>
    <n v="180.75"/>
    <x v="2"/>
    <x v="30"/>
    <x v="1964"/>
    <d v="2016-04-22T06:32:52"/>
    <x v="2"/>
    <x v="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3"/>
    <n v="127.32"/>
    <x v="2"/>
    <x v="30"/>
    <x v="1965"/>
    <d v="2012-01-12T01:00:00"/>
    <x v="6"/>
    <x v="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"/>
    <n v="136.63999999999999"/>
    <x v="2"/>
    <x v="30"/>
    <x v="1966"/>
    <d v="2014-08-14T12:58:18"/>
    <x v="3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4"/>
    <n v="182.78"/>
    <x v="2"/>
    <x v="30"/>
    <x v="1967"/>
    <d v="2014-05-01T15:55:29"/>
    <x v="3"/>
    <x v="0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3"/>
    <n v="279.38"/>
    <x v="2"/>
    <x v="30"/>
    <x v="1968"/>
    <d v="2016-12-03T15:05:15"/>
    <x v="2"/>
    <x v="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6"/>
    <n v="61.38"/>
    <x v="2"/>
    <x v="30"/>
    <x v="1969"/>
    <d v="2016-08-05T19:01:08"/>
    <x v="2"/>
    <x v="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"/>
    <n v="80.73"/>
    <x v="2"/>
    <x v="30"/>
    <x v="1970"/>
    <d v="2013-04-20T03:38:21"/>
    <x v="4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3"/>
    <n v="272.36"/>
    <x v="2"/>
    <x v="30"/>
    <x v="1971"/>
    <d v="2013-11-15T04:00:00"/>
    <x v="4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7"/>
    <n v="70.849999999999994"/>
    <x v="2"/>
    <x v="30"/>
    <x v="1972"/>
    <d v="2012-11-18T01:17:24"/>
    <x v="5"/>
    <x v="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3"/>
    <n v="247.94"/>
    <x v="2"/>
    <x v="30"/>
    <x v="1973"/>
    <d v="2016-08-06T07:00:00"/>
    <x v="2"/>
    <x v="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4"/>
    <n v="186.81"/>
    <x v="2"/>
    <x v="30"/>
    <x v="1974"/>
    <d v="2013-08-19T08:01:09"/>
    <x v="4"/>
    <x v="0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"/>
    <n v="131.99"/>
    <x v="2"/>
    <x v="30"/>
    <x v="1975"/>
    <d v="2013-03-10T18:07:31"/>
    <x v="4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"/>
    <n v="29.31"/>
    <x v="2"/>
    <x v="30"/>
    <x v="1976"/>
    <d v="2013-07-13T21:35:25"/>
    <x v="4"/>
    <x v="0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"/>
    <n v="245.02"/>
    <x v="2"/>
    <x v="30"/>
    <x v="1977"/>
    <d v="2015-12-19T07:59:00"/>
    <x v="0"/>
    <x v="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"/>
    <n v="1323.25"/>
    <x v="2"/>
    <x v="30"/>
    <x v="1978"/>
    <d v="2012-06-12T07:00:00"/>
    <x v="5"/>
    <x v="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"/>
    <n v="282.66000000000003"/>
    <x v="2"/>
    <x v="30"/>
    <x v="1979"/>
    <d v="2015-11-19T04:59:00"/>
    <x v="0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4"/>
    <n v="91.21"/>
    <x v="2"/>
    <x v="30"/>
    <x v="1980"/>
    <d v="2016-04-03T12:01:02"/>
    <x v="2"/>
    <x v="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0"/>
    <n v="31.75"/>
    <x v="8"/>
    <x v="31"/>
    <x v="1981"/>
    <d v="2014-07-09T17:24:25"/>
    <x v="3"/>
    <x v="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n v="0"/>
    <x v="8"/>
    <x v="31"/>
    <x v="1982"/>
    <d v="2016-12-04T15:04:47"/>
    <x v="2"/>
    <x v="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0"/>
    <n v="88.69"/>
    <x v="8"/>
    <x v="31"/>
    <x v="1983"/>
    <d v="2016-09-02T07:00:00"/>
    <x v="2"/>
    <x v="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"/>
    <n v="453.14"/>
    <x v="8"/>
    <x v="31"/>
    <x v="1984"/>
    <d v="2014-11-30T19:58:01"/>
    <x v="3"/>
    <x v="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0"/>
    <n v="12.75"/>
    <x v="8"/>
    <x v="31"/>
    <x v="1985"/>
    <d v="2016-08-02T23:00:00"/>
    <x v="2"/>
    <x v="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  <x v="31"/>
    <x v="1986"/>
    <d v="2016-03-14T09:24:43"/>
    <x v="2"/>
    <x v="1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"/>
    <n v="83.43"/>
    <x v="8"/>
    <x v="31"/>
    <x v="1987"/>
    <d v="2015-03-01T15:21:16"/>
    <x v="0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  <x v="31"/>
    <x v="1988"/>
    <d v="2015-08-20T18:19:02"/>
    <x v="0"/>
    <x v="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"/>
    <n v="50"/>
    <x v="8"/>
    <x v="31"/>
    <x v="1989"/>
    <d v="2016-12-11T16:20:08"/>
    <x v="2"/>
    <x v="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"/>
    <n v="101.8"/>
    <x v="8"/>
    <x v="31"/>
    <x v="1990"/>
    <d v="2016-02-13T04:42:12"/>
    <x v="2"/>
    <x v="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0"/>
    <n v="46.67"/>
    <x v="8"/>
    <x v="31"/>
    <x v="1991"/>
    <d v="2015-07-03T21:26:26"/>
    <x v="0"/>
    <x v="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  <x v="31"/>
    <x v="1992"/>
    <d v="2015-02-18T03:26:31"/>
    <x v="0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n v="0"/>
    <x v="8"/>
    <x v="31"/>
    <x v="1993"/>
    <d v="2015-12-21T14:07:17"/>
    <x v="0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n v="0"/>
    <x v="8"/>
    <x v="31"/>
    <x v="1994"/>
    <d v="2016-12-07T01:09:02"/>
    <x v="2"/>
    <x v="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0"/>
    <n v="26"/>
    <x v="8"/>
    <x v="31"/>
    <x v="1995"/>
    <d v="2015-07-16T21:38:56"/>
    <x v="0"/>
    <x v="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n v="0"/>
    <x v="8"/>
    <x v="31"/>
    <x v="1996"/>
    <d v="2014-07-10T19:40:11"/>
    <x v="3"/>
    <x v="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n v="0"/>
    <x v="8"/>
    <x v="31"/>
    <x v="1997"/>
    <d v="2014-08-26T22:20:12"/>
    <x v="3"/>
    <x v="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"/>
    <n v="218.33"/>
    <x v="8"/>
    <x v="31"/>
    <x v="1998"/>
    <d v="2014-08-01T02:50:38"/>
    <x v="3"/>
    <x v="1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"/>
    <n v="33.71"/>
    <x v="8"/>
    <x v="31"/>
    <x v="1999"/>
    <d v="2014-11-13T12:35:08"/>
    <x v="3"/>
    <x v="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"/>
    <n v="25"/>
    <x v="8"/>
    <x v="31"/>
    <x v="2000"/>
    <d v="2016-01-06T22:50:13"/>
    <x v="0"/>
    <x v="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4"/>
    <n v="128.38999999999999"/>
    <x v="2"/>
    <x v="30"/>
    <x v="2001"/>
    <d v="2015-06-12T20:00:00"/>
    <x v="0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"/>
    <n v="78.83"/>
    <x v="2"/>
    <x v="30"/>
    <x v="2002"/>
    <d v="2017-01-23T17:05:43"/>
    <x v="2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"/>
    <n v="91.76"/>
    <x v="2"/>
    <x v="30"/>
    <x v="2003"/>
    <d v="2010-07-02T23:00:00"/>
    <x v="7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"/>
    <n v="331.1"/>
    <x v="2"/>
    <x v="30"/>
    <x v="2004"/>
    <d v="2014-07-10T14:31:03"/>
    <x v="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"/>
    <n v="194.26"/>
    <x v="2"/>
    <x v="30"/>
    <x v="2005"/>
    <d v="2013-10-16T03:59:00"/>
    <x v="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"/>
    <n v="408.98"/>
    <x v="2"/>
    <x v="30"/>
    <x v="2006"/>
    <d v="2014-12-03T13:00:45"/>
    <x v="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"/>
    <n v="84.46"/>
    <x v="2"/>
    <x v="30"/>
    <x v="2007"/>
    <d v="2010-08-24T04:00:00"/>
    <x v="7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"/>
    <n v="44.85"/>
    <x v="2"/>
    <x v="30"/>
    <x v="2008"/>
    <d v="2011-09-19T14:30:22"/>
    <x v="6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"/>
    <n v="383.36"/>
    <x v="2"/>
    <x v="30"/>
    <x v="2009"/>
    <d v="2016-11-23T08:45:43"/>
    <x v="2"/>
    <x v="0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"/>
    <n v="55.28"/>
    <x v="2"/>
    <x v="30"/>
    <x v="2010"/>
    <d v="2016-08-18T23:54:51"/>
    <x v="2"/>
    <x v="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"/>
    <n v="422.02"/>
    <x v="2"/>
    <x v="30"/>
    <x v="2011"/>
    <d v="2016-01-11T23:00:00"/>
    <x v="0"/>
    <x v="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"/>
    <n v="64.180000000000007"/>
    <x v="2"/>
    <x v="30"/>
    <x v="2012"/>
    <d v="2015-02-05T19:44:01"/>
    <x v="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5"/>
    <n v="173.58"/>
    <x v="2"/>
    <x v="30"/>
    <x v="2013"/>
    <d v="2016-07-08T23:03:34"/>
    <x v="2"/>
    <x v="0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"/>
    <n v="88.6"/>
    <x v="2"/>
    <x v="30"/>
    <x v="2014"/>
    <d v="2013-03-25T04:08:59"/>
    <x v="4"/>
    <x v="0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"/>
    <n v="50.22"/>
    <x v="2"/>
    <x v="30"/>
    <x v="2015"/>
    <d v="2011-09-09T21:02:43"/>
    <x v="6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"/>
    <n v="192.39"/>
    <x v="2"/>
    <x v="30"/>
    <x v="2016"/>
    <d v="2013-03-09T21:08:19"/>
    <x v="4"/>
    <x v="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"/>
    <n v="73.42"/>
    <x v="2"/>
    <x v="30"/>
    <x v="2017"/>
    <d v="2012-03-24T04:00:00"/>
    <x v="5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"/>
    <n v="147.68"/>
    <x v="2"/>
    <x v="30"/>
    <x v="2018"/>
    <d v="2015-08-13T08:46:49"/>
    <x v="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5"/>
    <n v="108.97"/>
    <x v="2"/>
    <x v="30"/>
    <x v="2019"/>
    <d v="2016-09-22T17:00:21"/>
    <x v="2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2"/>
    <n v="23.65"/>
    <x v="2"/>
    <x v="30"/>
    <x v="2020"/>
    <d v="2014-05-14T23:04:00"/>
    <x v="3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3"/>
    <n v="147.94999999999999"/>
    <x v="2"/>
    <x v="30"/>
    <x v="2021"/>
    <d v="2014-09-24T01:41:37"/>
    <x v="3"/>
    <x v="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"/>
    <n v="385.04"/>
    <x v="2"/>
    <x v="30"/>
    <x v="2022"/>
    <d v="2016-06-11T13:39:32"/>
    <x v="2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2"/>
    <n v="457.39"/>
    <x v="2"/>
    <x v="30"/>
    <x v="2023"/>
    <d v="2015-06-11T10:05:53"/>
    <x v="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6"/>
    <n v="222.99"/>
    <x v="2"/>
    <x v="30"/>
    <x v="2024"/>
    <d v="2012-08-13T03:00:00"/>
    <x v="5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"/>
    <n v="220.74"/>
    <x v="2"/>
    <x v="30"/>
    <x v="2025"/>
    <d v="2015-06-11T04:25:46"/>
    <x v="0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"/>
    <n v="73.5"/>
    <x v="2"/>
    <x v="30"/>
    <x v="2026"/>
    <d v="2014-04-21T03:59:00"/>
    <x v="3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"/>
    <n v="223.1"/>
    <x v="2"/>
    <x v="30"/>
    <x v="2027"/>
    <d v="2015-03-30T18:31:59"/>
    <x v="0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"/>
    <n v="47.91"/>
    <x v="2"/>
    <x v="30"/>
    <x v="2028"/>
    <d v="2010-03-15T21:55:00"/>
    <x v="7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4"/>
    <n v="96.06"/>
    <x v="2"/>
    <x v="30"/>
    <x v="2029"/>
    <d v="2014-08-27T00:31:21"/>
    <x v="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"/>
    <n v="118.61"/>
    <x v="2"/>
    <x v="30"/>
    <x v="2030"/>
    <d v="2012-11-29T23:54:56"/>
    <x v="5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"/>
    <n v="118.45"/>
    <x v="2"/>
    <x v="30"/>
    <x v="2031"/>
    <d v="2015-01-09T01:00:00"/>
    <x v="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"/>
    <n v="143.21"/>
    <x v="2"/>
    <x v="30"/>
    <x v="2032"/>
    <d v="2016-12-15T05:00:00"/>
    <x v="2"/>
    <x v="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2"/>
    <n v="282.72000000000003"/>
    <x v="2"/>
    <x v="30"/>
    <x v="2033"/>
    <d v="2014-04-26T01:58:38"/>
    <x v="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4"/>
    <n v="593.94000000000005"/>
    <x v="2"/>
    <x v="30"/>
    <x v="2034"/>
    <d v="2015-05-07T06:58:00"/>
    <x v="0"/>
    <x v="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"/>
    <n v="262.16000000000003"/>
    <x v="2"/>
    <x v="30"/>
    <x v="2035"/>
    <d v="2015-12-19T01:00:00"/>
    <x v="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"/>
    <n v="46.58"/>
    <x v="2"/>
    <x v="30"/>
    <x v="2036"/>
    <d v="2014-05-09T20:45:19"/>
    <x v="3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"/>
    <n v="70.040000000000006"/>
    <x v="2"/>
    <x v="30"/>
    <x v="2037"/>
    <d v="2013-12-30T06:02:33"/>
    <x v="4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"/>
    <n v="164.91"/>
    <x v="2"/>
    <x v="30"/>
    <x v="2038"/>
    <d v="2013-07-01T18:00:00"/>
    <x v="4"/>
    <x v="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"/>
    <n v="449.26"/>
    <x v="2"/>
    <x v="30"/>
    <x v="2039"/>
    <d v="2016-12-01T04:59:00"/>
    <x v="2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"/>
    <n v="27.47"/>
    <x v="2"/>
    <x v="30"/>
    <x v="2040"/>
    <d v="2013-11-15T23:15:03"/>
    <x v="4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2"/>
    <n v="143.97999999999999"/>
    <x v="2"/>
    <x v="30"/>
    <x v="2041"/>
    <d v="2016-11-10T13:37:07"/>
    <x v="2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"/>
    <n v="88.24"/>
    <x v="2"/>
    <x v="30"/>
    <x v="2042"/>
    <d v="2016-01-22T16:59:34"/>
    <x v="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"/>
    <n v="36.33"/>
    <x v="2"/>
    <x v="30"/>
    <x v="2043"/>
    <d v="2016-12-11T04:59:00"/>
    <x v="2"/>
    <x v="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"/>
    <n v="90.18"/>
    <x v="2"/>
    <x v="30"/>
    <x v="2044"/>
    <d v="2015-06-13T16:25:14"/>
    <x v="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"/>
    <n v="152.62"/>
    <x v="2"/>
    <x v="30"/>
    <x v="2045"/>
    <d v="2012-07-09T02:07:27"/>
    <x v="5"/>
    <x v="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"/>
    <n v="55.81"/>
    <x v="2"/>
    <x v="30"/>
    <x v="2046"/>
    <d v="2013-05-23T04:07:24"/>
    <x v="4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"/>
    <n v="227.85"/>
    <x v="2"/>
    <x v="30"/>
    <x v="2047"/>
    <d v="2015-04-17T00:00:00"/>
    <x v="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"/>
    <n v="91.83"/>
    <x v="2"/>
    <x v="30"/>
    <x v="2048"/>
    <d v="2013-05-23T15:38:11"/>
    <x v="4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"/>
    <n v="80.989999999999995"/>
    <x v="2"/>
    <x v="30"/>
    <x v="2049"/>
    <d v="2013-12-02T22:59:00"/>
    <x v="4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5"/>
    <n v="278.39"/>
    <x v="2"/>
    <x v="30"/>
    <x v="2050"/>
    <d v="2015-05-31T01:42:58"/>
    <x v="0"/>
    <x v="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"/>
    <n v="43.1"/>
    <x v="2"/>
    <x v="30"/>
    <x v="2051"/>
    <d v="2013-12-26T00:32:17"/>
    <x v="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4"/>
    <n v="326.29000000000002"/>
    <x v="2"/>
    <x v="30"/>
    <x v="2052"/>
    <d v="2016-02-20T02:00:53"/>
    <x v="2"/>
    <x v="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"/>
    <n v="41.74"/>
    <x v="2"/>
    <x v="30"/>
    <x v="2053"/>
    <d v="2015-11-25T15:49:11"/>
    <x v="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"/>
    <n v="64.02"/>
    <x v="2"/>
    <x v="30"/>
    <x v="2054"/>
    <d v="2014-05-02T12:30:10"/>
    <x v="3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2"/>
    <n v="99.46"/>
    <x v="2"/>
    <x v="30"/>
    <x v="2055"/>
    <d v="2014-12-03T04:00:00"/>
    <x v="3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2"/>
    <n v="138.49"/>
    <x v="2"/>
    <x v="30"/>
    <x v="2056"/>
    <d v="2013-04-17T18:15:42"/>
    <x v="4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"/>
    <n v="45.55"/>
    <x v="2"/>
    <x v="30"/>
    <x v="2057"/>
    <d v="2016-02-26T11:52:12"/>
    <x v="2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2"/>
    <n v="10.51"/>
    <x v="2"/>
    <x v="30"/>
    <x v="2058"/>
    <d v="2015-03-02T20:00:00"/>
    <x v="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"/>
    <n v="114.77"/>
    <x v="2"/>
    <x v="30"/>
    <x v="2059"/>
    <d v="2016-01-31T21:59:00"/>
    <x v="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2"/>
    <n v="36"/>
    <x v="2"/>
    <x v="30"/>
    <x v="2060"/>
    <d v="2014-07-23T15:25:50"/>
    <x v="3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"/>
    <n v="154.16999999999999"/>
    <x v="2"/>
    <x v="30"/>
    <x v="2061"/>
    <d v="2016-12-31T18:20:54"/>
    <x v="2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"/>
    <n v="566.39"/>
    <x v="2"/>
    <x v="30"/>
    <x v="2062"/>
    <d v="2016-03-24T08:11:38"/>
    <x v="2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"/>
    <n v="120.86"/>
    <x v="2"/>
    <x v="30"/>
    <x v="2063"/>
    <d v="2016-05-15T17:35:01"/>
    <x v="2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2"/>
    <n v="86.16"/>
    <x v="2"/>
    <x v="30"/>
    <x v="2064"/>
    <d v="2013-05-31T12:00:00"/>
    <x v="4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2"/>
    <n v="51.21"/>
    <x v="2"/>
    <x v="30"/>
    <x v="2065"/>
    <d v="2013-12-25T08:00:29"/>
    <x v="4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"/>
    <n v="67.260000000000005"/>
    <x v="2"/>
    <x v="30"/>
    <x v="2066"/>
    <d v="2014-08-23T18:31:23"/>
    <x v="3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"/>
    <n v="62.8"/>
    <x v="2"/>
    <x v="30"/>
    <x v="2067"/>
    <d v="2015-05-24T20:29:36"/>
    <x v="0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"/>
    <n v="346.13"/>
    <x v="2"/>
    <x v="30"/>
    <x v="2068"/>
    <d v="2016-10-20T20:11:55"/>
    <x v="2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"/>
    <n v="244.12"/>
    <x v="2"/>
    <x v="30"/>
    <x v="2069"/>
    <d v="2016-01-02T23:19:51"/>
    <x v="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"/>
    <n v="259.25"/>
    <x v="2"/>
    <x v="30"/>
    <x v="2070"/>
    <d v="2016-06-28T15:45:23"/>
    <x v="2"/>
    <x v="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3"/>
    <n v="201.96"/>
    <x v="2"/>
    <x v="30"/>
    <x v="2071"/>
    <d v="2016-10-02T06:41:24"/>
    <x v="2"/>
    <x v="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"/>
    <n v="226.21"/>
    <x v="2"/>
    <x v="30"/>
    <x v="2072"/>
    <d v="2016-05-07T13:57:12"/>
    <x v="2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2"/>
    <n v="324.69"/>
    <x v="2"/>
    <x v="30"/>
    <x v="2073"/>
    <d v="2015-05-08T16:01:58"/>
    <x v="0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"/>
    <n v="205"/>
    <x v="2"/>
    <x v="30"/>
    <x v="2074"/>
    <d v="2016-05-06T19:49:42"/>
    <x v="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7"/>
    <n v="20.47"/>
    <x v="2"/>
    <x v="30"/>
    <x v="2075"/>
    <d v="2013-07-25T16:21:28"/>
    <x v="4"/>
    <x v="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"/>
    <n v="116.35"/>
    <x v="2"/>
    <x v="30"/>
    <x v="2076"/>
    <d v="2014-07-23T21:08:09"/>
    <x v="3"/>
    <x v="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"/>
    <n v="307.2"/>
    <x v="2"/>
    <x v="30"/>
    <x v="2077"/>
    <d v="2015-06-05T21:00:00"/>
    <x v="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"/>
    <n v="546.69000000000005"/>
    <x v="2"/>
    <x v="30"/>
    <x v="2078"/>
    <d v="2016-12-18T18:30:57"/>
    <x v="2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3"/>
    <n v="47.47"/>
    <x v="2"/>
    <x v="30"/>
    <x v="2079"/>
    <d v="2015-06-25T19:00:00"/>
    <x v="0"/>
    <x v="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"/>
    <n v="101.56"/>
    <x v="2"/>
    <x v="30"/>
    <x v="2080"/>
    <d v="2015-11-11T23:58:20"/>
    <x v="0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"/>
    <n v="72.91"/>
    <x v="4"/>
    <x v="14"/>
    <x v="2081"/>
    <d v="2012-05-16T04:59:00"/>
    <x v="5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"/>
    <n v="43.71"/>
    <x v="4"/>
    <x v="14"/>
    <x v="2082"/>
    <d v="2011-11-24T03:53:16"/>
    <x v="6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"/>
    <n v="34"/>
    <x v="4"/>
    <x v="14"/>
    <x v="2083"/>
    <d v="2012-06-04T17:19:55"/>
    <x v="5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"/>
    <n v="70.650000000000006"/>
    <x v="4"/>
    <x v="14"/>
    <x v="2084"/>
    <d v="2014-05-04T06:59:00"/>
    <x v="3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"/>
    <n v="89.3"/>
    <x v="4"/>
    <x v="14"/>
    <x v="2085"/>
    <d v="2012-07-15T20:03:07"/>
    <x v="5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"/>
    <n v="115.09"/>
    <x v="4"/>
    <x v="14"/>
    <x v="2086"/>
    <d v="2011-12-14T04:59:00"/>
    <x v="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"/>
    <n v="62.12"/>
    <x v="4"/>
    <x v="14"/>
    <x v="2087"/>
    <d v="2011-09-08T04:54:18"/>
    <x v="6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"/>
    <n v="46.2"/>
    <x v="4"/>
    <x v="14"/>
    <x v="2088"/>
    <d v="2010-09-11T03:59:00"/>
    <x v="7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"/>
    <n v="48.55"/>
    <x v="4"/>
    <x v="14"/>
    <x v="2089"/>
    <d v="2013-08-02T01:49:54"/>
    <x v="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"/>
    <n v="57.52"/>
    <x v="4"/>
    <x v="14"/>
    <x v="2090"/>
    <d v="2013-02-24T09:09:15"/>
    <x v="4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"/>
    <n v="88.15"/>
    <x v="4"/>
    <x v="14"/>
    <x v="2091"/>
    <d v="2011-03-01T20:00:00"/>
    <x v="6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"/>
    <n v="110.49"/>
    <x v="4"/>
    <x v="14"/>
    <x v="2092"/>
    <d v="2011-10-07T16:58:52"/>
    <x v="6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"/>
    <n v="66.83"/>
    <x v="4"/>
    <x v="14"/>
    <x v="2093"/>
    <d v="2012-12-22T21:30:32"/>
    <x v="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"/>
    <n v="58.6"/>
    <x v="4"/>
    <x v="14"/>
    <x v="2094"/>
    <d v="2012-03-05T03:00:00"/>
    <x v="5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13.64"/>
    <x v="4"/>
    <x v="14"/>
    <x v="2095"/>
    <d v="2011-10-02T17:36:13"/>
    <x v="6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"/>
    <n v="43.57"/>
    <x v="4"/>
    <x v="14"/>
    <x v="2096"/>
    <d v="2012-10-26T03:59:00"/>
    <x v="5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78.95"/>
    <x v="4"/>
    <x v="14"/>
    <x v="2097"/>
    <d v="2011-12-01T15:02:15"/>
    <x v="6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"/>
    <n v="188.13"/>
    <x v="4"/>
    <x v="14"/>
    <x v="2098"/>
    <d v="2012-03-08T02:43:55"/>
    <x v="5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"/>
    <n v="63.03"/>
    <x v="4"/>
    <x v="14"/>
    <x v="2099"/>
    <d v="2015-07-02T03:40:00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"/>
    <n v="30.37"/>
    <x v="4"/>
    <x v="14"/>
    <x v="2100"/>
    <d v="2012-06-30T03:59:00"/>
    <x v="5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"/>
    <n v="51.48"/>
    <x v="4"/>
    <x v="14"/>
    <x v="2101"/>
    <d v="2012-02-13T03:35:14"/>
    <x v="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"/>
    <n v="35.79"/>
    <x v="4"/>
    <x v="14"/>
    <x v="2102"/>
    <d v="2011-05-05T20:50:48"/>
    <x v="6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"/>
    <n v="98.82"/>
    <x v="4"/>
    <x v="14"/>
    <x v="2103"/>
    <d v="2012-11-09T19:07:07"/>
    <x v="5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"/>
    <n v="28"/>
    <x v="4"/>
    <x v="14"/>
    <x v="2104"/>
    <d v="2013-05-31T00:00:00"/>
    <x v="4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3"/>
    <n v="51.31"/>
    <x v="4"/>
    <x v="14"/>
    <x v="2105"/>
    <d v="2014-11-21T04:00:00"/>
    <x v="3"/>
    <x v="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"/>
    <n v="53.52"/>
    <x v="4"/>
    <x v="14"/>
    <x v="2106"/>
    <d v="2013-01-26T05:09:34"/>
    <x v="5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"/>
    <n v="37.15"/>
    <x v="4"/>
    <x v="14"/>
    <x v="2107"/>
    <d v="2014-11-12T18:03:13"/>
    <x v="3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"/>
    <n v="89.9"/>
    <x v="4"/>
    <x v="14"/>
    <x v="2108"/>
    <d v="2012-09-10T03:55:00"/>
    <x v="5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"/>
    <n v="106.53"/>
    <x v="4"/>
    <x v="14"/>
    <x v="2109"/>
    <d v="2015-07-05T17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"/>
    <n v="52.82"/>
    <x v="4"/>
    <x v="14"/>
    <x v="2110"/>
    <d v="2014-05-28T04:59:00"/>
    <x v="3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"/>
    <n v="54.62"/>
    <x v="4"/>
    <x v="14"/>
    <x v="2111"/>
    <d v="2011-08-15T01:00:00"/>
    <x v="6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27.27"/>
    <x v="4"/>
    <x v="14"/>
    <x v="2112"/>
    <d v="2013-04-15T22:16:33"/>
    <x v="4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"/>
    <n v="68.599999999999994"/>
    <x v="4"/>
    <x v="14"/>
    <x v="2113"/>
    <d v="2014-09-23T20:46:16"/>
    <x v="3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"/>
    <n v="35.61"/>
    <x v="4"/>
    <x v="14"/>
    <x v="2114"/>
    <d v="2010-12-09T04:59:00"/>
    <x v="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"/>
    <n v="94.03"/>
    <x v="4"/>
    <x v="14"/>
    <x v="2115"/>
    <d v="2011-02-20T01:56:41"/>
    <x v="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"/>
    <n v="526.46"/>
    <x v="4"/>
    <x v="14"/>
    <x v="2116"/>
    <d v="2012-10-02T18:40:03"/>
    <x v="5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"/>
    <n v="50.66"/>
    <x v="4"/>
    <x v="14"/>
    <x v="2117"/>
    <d v="2015-10-27T04:59:00"/>
    <x v="0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"/>
    <n v="79.180000000000007"/>
    <x v="4"/>
    <x v="14"/>
    <x v="2118"/>
    <d v="2011-07-24T20:08:56"/>
    <x v="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"/>
    <n v="91.59"/>
    <x v="4"/>
    <x v="14"/>
    <x v="2119"/>
    <d v="2012-08-16T03:07:25"/>
    <x v="5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"/>
    <n v="116.96"/>
    <x v="4"/>
    <x v="14"/>
    <x v="2120"/>
    <d v="2014-01-01T23:08:56"/>
    <x v="4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"/>
    <n v="28.4"/>
    <x v="6"/>
    <x v="17"/>
    <x v="2121"/>
    <d v="2017-01-11T17:49:08"/>
    <x v="2"/>
    <x v="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"/>
    <x v="6"/>
    <x v="17"/>
    <x v="2122"/>
    <d v="2017-01-07T07:12:49"/>
    <x v="2"/>
    <x v="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"/>
    <n v="10"/>
    <x v="6"/>
    <x v="17"/>
    <x v="2123"/>
    <d v="2010-03-15T06:59:00"/>
    <x v="7"/>
    <x v="1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"/>
    <n v="23"/>
    <x v="6"/>
    <x v="17"/>
    <x v="2124"/>
    <d v="2010-11-30T05:00:00"/>
    <x v="7"/>
    <x v="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0"/>
    <n v="31.56"/>
    <x v="6"/>
    <x v="17"/>
    <x v="2125"/>
    <d v="2015-08-05T00:33:53"/>
    <x v="0"/>
    <x v="1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  <x v="17"/>
    <x v="2126"/>
    <d v="2014-12-08T23:21:27"/>
    <x v="3"/>
    <x v="1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0"/>
    <n v="34.22"/>
    <x v="6"/>
    <x v="17"/>
    <x v="2127"/>
    <d v="2015-03-12T11:07:43"/>
    <x v="0"/>
    <x v="1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  <x v="17"/>
    <x v="2128"/>
    <d v="2014-09-21T18:32:49"/>
    <x v="3"/>
    <x v="1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"/>
    <n v="19.670000000000002"/>
    <x v="6"/>
    <x v="17"/>
    <x v="2129"/>
    <d v="2016-03-10T00:35:00"/>
    <x v="2"/>
    <x v="1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  <x v="17"/>
    <x v="2130"/>
    <d v="2014-08-16T02:04:23"/>
    <x v="3"/>
    <x v="1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"/>
    <n v="8.33"/>
    <x v="6"/>
    <x v="17"/>
    <x v="2131"/>
    <d v="2015-07-12T04:58:11"/>
    <x v="0"/>
    <x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0"/>
    <n v="21.34"/>
    <x v="6"/>
    <x v="17"/>
    <x v="2132"/>
    <d v="2014-02-03T11:41:32"/>
    <x v="3"/>
    <x v="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0"/>
    <n v="5.33"/>
    <x v="6"/>
    <x v="17"/>
    <x v="2133"/>
    <d v="2011-04-24T06:59:00"/>
    <x v="6"/>
    <x v="1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0"/>
    <n v="34.67"/>
    <x v="6"/>
    <x v="17"/>
    <x v="2134"/>
    <d v="2013-04-27T21:16:31"/>
    <x v="4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0"/>
    <n v="21.73"/>
    <x v="6"/>
    <x v="17"/>
    <x v="2135"/>
    <d v="2012-10-04T23:07:13"/>
    <x v="5"/>
    <x v="1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"/>
    <x v="6"/>
    <x v="17"/>
    <x v="2136"/>
    <d v="2013-10-19T12:13:06"/>
    <x v="4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"/>
    <n v="26.6"/>
    <x v="6"/>
    <x v="17"/>
    <x v="2137"/>
    <d v="2014-12-05T18:30:29"/>
    <x v="3"/>
    <x v="1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"/>
    <n v="10.67"/>
    <x v="6"/>
    <x v="17"/>
    <x v="2138"/>
    <d v="2013-11-09T01:18:59"/>
    <x v="4"/>
    <x v="1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0"/>
    <n v="29.04"/>
    <x v="6"/>
    <x v="17"/>
    <x v="2139"/>
    <d v="2016-11-03T18:00:08"/>
    <x v="2"/>
    <x v="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1"/>
    <x v="6"/>
    <x v="17"/>
    <x v="2140"/>
    <d v="2013-01-11T20:00:24"/>
    <x v="5"/>
    <x v="1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n v="0"/>
    <x v="6"/>
    <x v="17"/>
    <x v="2141"/>
    <d v="2014-11-14T06:39:19"/>
    <x v="3"/>
    <x v="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0"/>
    <n v="50.08"/>
    <x v="6"/>
    <x v="17"/>
    <x v="2142"/>
    <d v="2015-12-30T16:50:10"/>
    <x v="0"/>
    <x v="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"/>
    <n v="45"/>
    <x v="6"/>
    <x v="17"/>
    <x v="2143"/>
    <d v="2010-07-21T19:00:00"/>
    <x v="7"/>
    <x v="1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0"/>
    <n v="25.29"/>
    <x v="6"/>
    <x v="17"/>
    <x v="2144"/>
    <d v="2013-09-14T13:07:20"/>
    <x v="4"/>
    <x v="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"/>
    <n v="51.29"/>
    <x v="6"/>
    <x v="17"/>
    <x v="2145"/>
    <d v="2013-11-27T06:41:54"/>
    <x v="4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  <x v="17"/>
    <x v="2146"/>
    <d v="2016-02-11T16:18:30"/>
    <x v="2"/>
    <x v="1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0"/>
    <n v="49.38"/>
    <x v="6"/>
    <x v="17"/>
    <x v="2147"/>
    <d v="2014-11-16T08:05:48"/>
    <x v="3"/>
    <x v="1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"/>
    <n v="1"/>
    <x v="6"/>
    <x v="17"/>
    <x v="2148"/>
    <d v="2015-04-02T16:36:22"/>
    <x v="0"/>
    <x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n v="0"/>
    <x v="6"/>
    <x v="17"/>
    <x v="2149"/>
    <d v="2010-07-31T00:00:00"/>
    <x v="7"/>
    <x v="1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0"/>
    <n v="101.25"/>
    <x v="6"/>
    <x v="17"/>
    <x v="2150"/>
    <d v="2016-07-13T06:49:59"/>
    <x v="2"/>
    <x v="1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70000000000002"/>
    <x v="6"/>
    <x v="17"/>
    <x v="2151"/>
    <d v="2016-06-29T20:20:14"/>
    <x v="2"/>
    <x v="1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  <x v="17"/>
    <x v="2152"/>
    <d v="2014-03-15T18:58:29"/>
    <x v="3"/>
    <x v="1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  <x v="17"/>
    <x v="2153"/>
    <d v="2015-01-10T07:59:00"/>
    <x v="3"/>
    <x v="1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"/>
    <n v="1"/>
    <x v="6"/>
    <x v="17"/>
    <x v="2154"/>
    <d v="2014-01-28T15:10:27"/>
    <x v="3"/>
    <x v="1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0"/>
    <n v="23"/>
    <x v="6"/>
    <x v="17"/>
    <x v="2155"/>
    <d v="2016-03-31T16:56:25"/>
    <x v="2"/>
    <x v="1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0"/>
    <n v="17.989999999999998"/>
    <x v="6"/>
    <x v="17"/>
    <x v="2156"/>
    <d v="2013-09-16T20:30:06"/>
    <x v="4"/>
    <x v="1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"/>
    <n v="370.95"/>
    <x v="6"/>
    <x v="17"/>
    <x v="2157"/>
    <d v="2016-12-23T07:59:00"/>
    <x v="2"/>
    <x v="1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0"/>
    <n v="63.57"/>
    <x v="6"/>
    <x v="17"/>
    <x v="2158"/>
    <d v="2013-02-04T20:29:34"/>
    <x v="5"/>
    <x v="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"/>
    <n v="13"/>
    <x v="6"/>
    <x v="17"/>
    <x v="2159"/>
    <d v="2011-07-16T17:32:54"/>
    <x v="6"/>
    <x v="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"/>
    <n v="5.31"/>
    <x v="6"/>
    <x v="17"/>
    <x v="2160"/>
    <d v="2012-05-19T17:05:05"/>
    <x v="5"/>
    <x v="1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"/>
    <n v="35.619999999999997"/>
    <x v="4"/>
    <x v="11"/>
    <x v="2161"/>
    <d v="2015-09-23T20:27:39"/>
    <x v="0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"/>
    <n v="87.1"/>
    <x v="4"/>
    <x v="11"/>
    <x v="2162"/>
    <d v="2014-07-24T18:23:11"/>
    <x v="3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"/>
    <n v="75.11"/>
    <x v="4"/>
    <x v="11"/>
    <x v="2163"/>
    <d v="2015-06-08T03:50:00"/>
    <x v="0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"/>
    <n v="68.010000000000005"/>
    <x v="4"/>
    <x v="11"/>
    <x v="2164"/>
    <d v="2016-06-25T03:59:00"/>
    <x v="2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"/>
    <n v="29.62"/>
    <x v="4"/>
    <x v="11"/>
    <x v="2165"/>
    <d v="2016-04-08T15:00:35"/>
    <x v="2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"/>
    <n v="91.63"/>
    <x v="4"/>
    <x v="11"/>
    <x v="2166"/>
    <d v="2014-12-05T21:06:58"/>
    <x v="3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"/>
    <n v="22.5"/>
    <x v="4"/>
    <x v="11"/>
    <x v="2167"/>
    <d v="2012-09-15T01:35:37"/>
    <x v="5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"/>
    <n v="64.37"/>
    <x v="4"/>
    <x v="11"/>
    <x v="2168"/>
    <d v="2017-02-10T05:00:00"/>
    <x v="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21.86"/>
    <x v="4"/>
    <x v="11"/>
    <x v="2169"/>
    <d v="2017-03-02T16:49:11"/>
    <x v="1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2"/>
    <n v="33.32"/>
    <x v="4"/>
    <x v="11"/>
    <x v="2170"/>
    <d v="2015-08-22T18:00:22"/>
    <x v="0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"/>
    <n v="90.28"/>
    <x v="4"/>
    <x v="11"/>
    <x v="2171"/>
    <d v="2015-06-22T05:00:00"/>
    <x v="0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76.92"/>
    <x v="4"/>
    <x v="11"/>
    <x v="2172"/>
    <d v="2015-04-18T13:55:20"/>
    <x v="0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"/>
    <n v="59.23"/>
    <x v="4"/>
    <x v="11"/>
    <x v="2173"/>
    <d v="2013-09-10T03:59:00"/>
    <x v="4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"/>
    <n v="65.38"/>
    <x v="4"/>
    <x v="11"/>
    <x v="2174"/>
    <d v="2016-05-05T13:01:47"/>
    <x v="2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3"/>
    <n v="67.31"/>
    <x v="4"/>
    <x v="11"/>
    <x v="2175"/>
    <d v="2016-07-21T00:13:06"/>
    <x v="2"/>
    <x v="0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"/>
    <n v="88.75"/>
    <x v="4"/>
    <x v="11"/>
    <x v="2176"/>
    <d v="2015-05-02T15:11:49"/>
    <x v="0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"/>
    <n v="65.87"/>
    <x v="4"/>
    <x v="11"/>
    <x v="2177"/>
    <d v="2016-06-06T06:01:07"/>
    <x v="2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"/>
    <n v="40.35"/>
    <x v="4"/>
    <x v="11"/>
    <x v="2178"/>
    <d v="2017-01-18T15:16:37"/>
    <x v="2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2"/>
    <n v="76.86"/>
    <x v="4"/>
    <x v="11"/>
    <x v="2179"/>
    <d v="2015-04-11T04:06:32"/>
    <x v="0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"/>
    <n v="68.709999999999994"/>
    <x v="4"/>
    <x v="11"/>
    <x v="2180"/>
    <d v="2015-11-13T17:04:28"/>
    <x v="0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2"/>
    <n v="57.77"/>
    <x v="6"/>
    <x v="32"/>
    <x v="2181"/>
    <d v="2017-02-21T00:07:33"/>
    <x v="1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"/>
    <n v="44.17"/>
    <x v="6"/>
    <x v="32"/>
    <x v="2182"/>
    <d v="2014-10-02T21:37:05"/>
    <x v="3"/>
    <x v="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5"/>
    <n v="31.57"/>
    <x v="6"/>
    <x v="32"/>
    <x v="2183"/>
    <d v="2017-02-09T05:00:00"/>
    <x v="1"/>
    <x v="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3"/>
    <n v="107.05"/>
    <x v="6"/>
    <x v="32"/>
    <x v="2184"/>
    <d v="2016-01-25T16:00:00"/>
    <x v="2"/>
    <x v="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9"/>
    <n v="149.03"/>
    <x v="6"/>
    <x v="32"/>
    <x v="2185"/>
    <d v="2013-03-26T08:23:59"/>
    <x v="4"/>
    <x v="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"/>
    <n v="55.96"/>
    <x v="6"/>
    <x v="32"/>
    <x v="2186"/>
    <d v="2016-09-07T02:00:00"/>
    <x v="2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"/>
    <n v="56.97"/>
    <x v="6"/>
    <x v="32"/>
    <x v="2187"/>
    <d v="2015-04-03T03:59:00"/>
    <x v="0"/>
    <x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"/>
    <n v="44.06"/>
    <x v="6"/>
    <x v="32"/>
    <x v="2188"/>
    <d v="2016-10-25T17:00:00"/>
    <x v="2"/>
    <x v="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"/>
    <n v="68.63"/>
    <x v="6"/>
    <x v="32"/>
    <x v="2189"/>
    <d v="2016-04-21T22:00:00"/>
    <x v="2"/>
    <x v="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2"/>
    <n v="65.319999999999993"/>
    <x v="6"/>
    <x v="32"/>
    <x v="2190"/>
    <d v="2016-03-23T06:59:00"/>
    <x v="2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"/>
    <n v="35.92"/>
    <x v="6"/>
    <x v="32"/>
    <x v="2191"/>
    <d v="2017-02-14T20:00:27"/>
    <x v="1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1"/>
    <n v="40.07"/>
    <x v="6"/>
    <x v="32"/>
    <x v="2192"/>
    <d v="2016-12-15T23:00:00"/>
    <x v="2"/>
    <x v="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5"/>
    <n v="75.650000000000006"/>
    <x v="6"/>
    <x v="32"/>
    <x v="2193"/>
    <d v="2016-11-21T04:59:00"/>
    <x v="2"/>
    <x v="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"/>
    <n v="61.2"/>
    <x v="6"/>
    <x v="32"/>
    <x v="2194"/>
    <d v="2016-03-26T17:11:30"/>
    <x v="2"/>
    <x v="0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"/>
    <n v="48.13"/>
    <x v="6"/>
    <x v="32"/>
    <x v="2195"/>
    <d v="2015-08-11T18:31:40"/>
    <x v="0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"/>
    <n v="68.11"/>
    <x v="6"/>
    <x v="32"/>
    <x v="2196"/>
    <d v="2016-12-02T07:00:00"/>
    <x v="2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10"/>
    <n v="65.89"/>
    <x v="6"/>
    <x v="32"/>
    <x v="2197"/>
    <d v="2015-02-28T14:00:59"/>
    <x v="0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"/>
    <n v="81.650000000000006"/>
    <x v="6"/>
    <x v="32"/>
    <x v="2198"/>
    <d v="2015-11-14T13:20:00"/>
    <x v="0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"/>
    <n v="52.7"/>
    <x v="6"/>
    <x v="32"/>
    <x v="2199"/>
    <d v="2015-10-15T09:59:58"/>
    <x v="0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"/>
    <n v="41.23"/>
    <x v="6"/>
    <x v="32"/>
    <x v="2200"/>
    <d v="2015-07-06T03:00:00"/>
    <x v="0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4"/>
    <n v="15.04"/>
    <x v="4"/>
    <x v="15"/>
    <x v="2201"/>
    <d v="2013-01-16T20:19:25"/>
    <x v="4"/>
    <x v="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"/>
    <n v="39.07"/>
    <x v="4"/>
    <x v="15"/>
    <x v="2202"/>
    <d v="2012-11-01T20:22:48"/>
    <x v="5"/>
    <x v="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"/>
    <n v="43.82"/>
    <x v="4"/>
    <x v="15"/>
    <x v="2203"/>
    <d v="2015-09-24T20:38:02"/>
    <x v="0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"/>
    <n v="27.3"/>
    <x v="4"/>
    <x v="15"/>
    <x v="2204"/>
    <d v="2013-03-09T07:28:39"/>
    <x v="4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2"/>
    <n v="42.22"/>
    <x v="4"/>
    <x v="15"/>
    <x v="2205"/>
    <d v="2012-06-01T19:43:09"/>
    <x v="5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"/>
    <n v="33.24"/>
    <x v="4"/>
    <x v="15"/>
    <x v="2206"/>
    <d v="2012-04-16T06:10:24"/>
    <x v="5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285.70999999999998"/>
    <x v="4"/>
    <x v="15"/>
    <x v="2207"/>
    <d v="2013-11-16T05:39:33"/>
    <x v="4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"/>
    <n v="42.33"/>
    <x v="4"/>
    <x v="15"/>
    <x v="2208"/>
    <d v="2012-04-07T04:00:00"/>
    <x v="5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2"/>
    <n v="50.27"/>
    <x v="4"/>
    <x v="15"/>
    <x v="2209"/>
    <d v="2014-04-14T23:00:00"/>
    <x v="3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"/>
    <n v="61.9"/>
    <x v="4"/>
    <x v="15"/>
    <x v="2210"/>
    <d v="2012-04-14T17:36:00"/>
    <x v="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2"/>
    <n v="40.75"/>
    <x v="4"/>
    <x v="15"/>
    <x v="2211"/>
    <d v="2014-04-10T06:59:00"/>
    <x v="3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"/>
    <n v="55.8"/>
    <x v="4"/>
    <x v="15"/>
    <x v="2212"/>
    <d v="2013-11-04T01:00:00"/>
    <x v="4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n v="10"/>
    <x v="4"/>
    <x v="15"/>
    <x v="2213"/>
    <d v="2015-05-15T19:49:39"/>
    <x v="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3"/>
    <n v="73.13"/>
    <x v="4"/>
    <x v="15"/>
    <x v="2214"/>
    <d v="2014-02-06T19:00:48"/>
    <x v="3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2"/>
    <n v="26.06"/>
    <x v="4"/>
    <x v="15"/>
    <x v="2215"/>
    <d v="2012-03-13T06:59:00"/>
    <x v="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"/>
    <n v="22.64"/>
    <x v="4"/>
    <x v="15"/>
    <x v="2216"/>
    <d v="2015-07-23T18:02:25"/>
    <x v="0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"/>
    <n v="47.22"/>
    <x v="4"/>
    <x v="15"/>
    <x v="2217"/>
    <d v="2015-11-02T08:00:00"/>
    <x v="0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"/>
    <n v="32.32"/>
    <x v="4"/>
    <x v="15"/>
    <x v="2218"/>
    <d v="2012-08-29T00:00:00"/>
    <x v="5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"/>
    <n v="53.42"/>
    <x v="4"/>
    <x v="15"/>
    <x v="2219"/>
    <d v="2015-08-19T17:15:12"/>
    <x v="0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"/>
    <n v="51.3"/>
    <x v="4"/>
    <x v="15"/>
    <x v="2220"/>
    <d v="2013-07-27T01:27:16"/>
    <x v="4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"/>
    <n v="37.200000000000003"/>
    <x v="6"/>
    <x v="32"/>
    <x v="2221"/>
    <d v="2016-04-23T00:00:00"/>
    <x v="2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2"/>
    <n v="27.1"/>
    <x v="6"/>
    <x v="32"/>
    <x v="2222"/>
    <d v="2012-01-28T18:54:07"/>
    <x v="6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"/>
    <n v="206.31"/>
    <x v="6"/>
    <x v="32"/>
    <x v="2223"/>
    <d v="2015-06-27T15:22:48"/>
    <x v="0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"/>
    <n v="82.15"/>
    <x v="6"/>
    <x v="32"/>
    <x v="2224"/>
    <d v="2016-10-29T19:00:00"/>
    <x v="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"/>
    <n v="164.8"/>
    <x v="6"/>
    <x v="32"/>
    <x v="2225"/>
    <d v="2014-09-21T19:00:15"/>
    <x v="3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"/>
    <n v="60.82"/>
    <x v="6"/>
    <x v="32"/>
    <x v="2226"/>
    <d v="2016-02-12T04:59:00"/>
    <x v="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2"/>
    <n v="67.97"/>
    <x v="6"/>
    <x v="32"/>
    <x v="2227"/>
    <d v="2013-11-13T20:22:35"/>
    <x v="4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2"/>
    <n v="81.56"/>
    <x v="6"/>
    <x v="32"/>
    <x v="2228"/>
    <d v="2015-08-16T06:40:36"/>
    <x v="0"/>
    <x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2"/>
    <n v="25.43"/>
    <x v="6"/>
    <x v="32"/>
    <x v="2229"/>
    <d v="2013-09-03T04:00:00"/>
    <x v="4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"/>
    <n v="21.5"/>
    <x v="6"/>
    <x v="32"/>
    <x v="2230"/>
    <d v="2014-04-25T21:08:47"/>
    <x v="3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"/>
    <n v="27.23"/>
    <x v="6"/>
    <x v="32"/>
    <x v="2231"/>
    <d v="2013-06-25T05:00:00"/>
    <x v="4"/>
    <x v="0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5"/>
    <n v="25.09"/>
    <x v="6"/>
    <x v="32"/>
    <x v="2232"/>
    <d v="2014-07-19T03:00:00"/>
    <x v="3"/>
    <x v="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"/>
    <n v="21.23"/>
    <x v="6"/>
    <x v="32"/>
    <x v="2233"/>
    <d v="2015-12-14T00:00:00"/>
    <x v="0"/>
    <x v="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2"/>
    <n v="41.61"/>
    <x v="6"/>
    <x v="32"/>
    <x v="2234"/>
    <d v="2017-01-05T19:47:27"/>
    <x v="2"/>
    <x v="0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2"/>
    <n v="135.59"/>
    <x v="6"/>
    <x v="32"/>
    <x v="2235"/>
    <d v="2015-03-28T23:31:51"/>
    <x v="0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"/>
    <n v="22.12"/>
    <x v="6"/>
    <x v="32"/>
    <x v="2236"/>
    <d v="2016-02-01T14:48:43"/>
    <x v="2"/>
    <x v="0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4"/>
    <n v="64.63"/>
    <x v="6"/>
    <x v="32"/>
    <x v="2237"/>
    <d v="2014-11-12T07:59:00"/>
    <x v="3"/>
    <x v="0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"/>
    <n v="69.569999999999993"/>
    <x v="6"/>
    <x v="32"/>
    <x v="2238"/>
    <d v="2017-03-10T14:55:16"/>
    <x v="1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"/>
    <n v="75.13"/>
    <x v="6"/>
    <x v="32"/>
    <x v="2239"/>
    <d v="2013-12-01T04:02:00"/>
    <x v="4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3"/>
    <n v="140.97999999999999"/>
    <x v="6"/>
    <x v="32"/>
    <x v="2240"/>
    <d v="2016-04-22T19:49:04"/>
    <x v="2"/>
    <x v="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"/>
    <n v="49.47"/>
    <x v="6"/>
    <x v="32"/>
    <x v="2241"/>
    <d v="2017-03-02T19:51:40"/>
    <x v="1"/>
    <x v="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4"/>
    <n v="53.87"/>
    <x v="6"/>
    <x v="32"/>
    <x v="2242"/>
    <d v="2013-11-27T03:02:00"/>
    <x v="4"/>
    <x v="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3"/>
    <n v="4.57"/>
    <x v="6"/>
    <x v="32"/>
    <x v="2243"/>
    <d v="2017-03-13T03:00:00"/>
    <x v="1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4"/>
    <n v="65"/>
    <x v="6"/>
    <x v="32"/>
    <x v="2244"/>
    <d v="2016-10-16T20:30:00"/>
    <x v="2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"/>
    <n v="53.48"/>
    <x v="6"/>
    <x v="32"/>
    <x v="2245"/>
    <d v="2014-02-21T18:00:00"/>
    <x v="3"/>
    <x v="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"/>
    <n v="43.91"/>
    <x v="6"/>
    <x v="32"/>
    <x v="2246"/>
    <d v="2015-09-04T19:00:10"/>
    <x v="0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"/>
    <n v="50.85"/>
    <x v="6"/>
    <x v="32"/>
    <x v="2247"/>
    <d v="2015-07-29T15:59:25"/>
    <x v="0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"/>
    <n v="58.63"/>
    <x v="6"/>
    <x v="32"/>
    <x v="2248"/>
    <d v="2016-12-14T21:01:18"/>
    <x v="2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2"/>
    <n v="32.82"/>
    <x v="6"/>
    <x v="32"/>
    <x v="2249"/>
    <d v="2013-04-02T15:52:45"/>
    <x v="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10"/>
    <n v="426.93"/>
    <x v="6"/>
    <x v="32"/>
    <x v="2250"/>
    <d v="2016-12-03T01:07:53"/>
    <x v="2"/>
    <x v="0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"/>
    <n v="23.81"/>
    <x v="6"/>
    <x v="32"/>
    <x v="2251"/>
    <d v="2014-08-16T08:17:57"/>
    <x v="3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3"/>
    <n v="98.41"/>
    <x v="6"/>
    <x v="32"/>
    <x v="2252"/>
    <d v="2016-08-06T07:52:18"/>
    <x v="2"/>
    <x v="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"/>
    <n v="107.32"/>
    <x v="6"/>
    <x v="32"/>
    <x v="2253"/>
    <d v="2015-11-18T16:09:07"/>
    <x v="0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5"/>
    <n v="11.67"/>
    <x v="6"/>
    <x v="32"/>
    <x v="2254"/>
    <d v="2017-01-24T15:32:48"/>
    <x v="1"/>
    <x v="0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3"/>
    <n v="41.78"/>
    <x v="6"/>
    <x v="32"/>
    <x v="2255"/>
    <d v="2016-05-07T22:50:51"/>
    <x v="2"/>
    <x v="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"/>
    <n v="21.38"/>
    <x v="6"/>
    <x v="32"/>
    <x v="2256"/>
    <d v="2016-11-22T10:50:46"/>
    <x v="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"/>
    <n v="94.1"/>
    <x v="6"/>
    <x v="32"/>
    <x v="2257"/>
    <d v="2016-06-19T23:00:00"/>
    <x v="2"/>
    <x v="0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"/>
    <n v="15.72"/>
    <x v="6"/>
    <x v="32"/>
    <x v="2258"/>
    <d v="2015-06-11T18:01:27"/>
    <x v="0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9"/>
    <n v="90.64"/>
    <x v="6"/>
    <x v="32"/>
    <x v="2259"/>
    <d v="2016-12-08T19:18:56"/>
    <x v="2"/>
    <x v="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"/>
    <n v="97.3"/>
    <x v="6"/>
    <x v="32"/>
    <x v="2260"/>
    <d v="2014-03-26T23:24:10"/>
    <x v="3"/>
    <x v="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8"/>
    <n v="37.119999999999997"/>
    <x v="6"/>
    <x v="32"/>
    <x v="2261"/>
    <d v="2017-02-14T17:23:40"/>
    <x v="1"/>
    <x v="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2"/>
    <n v="28.1"/>
    <x v="6"/>
    <x v="32"/>
    <x v="2262"/>
    <d v="2014-11-18T00:00:00"/>
    <x v="3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"/>
    <n v="144.43"/>
    <x v="6"/>
    <x v="32"/>
    <x v="2263"/>
    <d v="2015-01-31T19:58:33"/>
    <x v="0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2"/>
    <n v="24.27"/>
    <x v="6"/>
    <x v="32"/>
    <x v="2264"/>
    <d v="2016-05-23T03:00:00"/>
    <x v="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3"/>
    <n v="35.119999999999997"/>
    <x v="6"/>
    <x v="32"/>
    <x v="2265"/>
    <d v="2016-11-22T20:28:27"/>
    <x v="2"/>
    <x v="0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"/>
    <n v="24.76"/>
    <x v="6"/>
    <x v="32"/>
    <x v="2266"/>
    <d v="2016-04-27T02:00:00"/>
    <x v="2"/>
    <x v="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4"/>
    <n v="188.38"/>
    <x v="6"/>
    <x v="32"/>
    <x v="2267"/>
    <d v="2014-12-21T01:00:00"/>
    <x v="3"/>
    <x v="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"/>
    <n v="148.08000000000001"/>
    <x v="6"/>
    <x v="32"/>
    <x v="2268"/>
    <d v="2017-03-12T01:58:35"/>
    <x v="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"/>
    <n v="49.93"/>
    <x v="6"/>
    <x v="32"/>
    <x v="2269"/>
    <d v="2017-03-07T05:00:00"/>
    <x v="1"/>
    <x v="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"/>
    <n v="107.82"/>
    <x v="6"/>
    <x v="32"/>
    <x v="2270"/>
    <d v="2017-01-10T21:59:00"/>
    <x v="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3"/>
    <n v="42.63"/>
    <x v="6"/>
    <x v="32"/>
    <x v="2271"/>
    <d v="2016-12-10T00:00:04"/>
    <x v="2"/>
    <x v="0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4"/>
    <n v="14.37"/>
    <x v="6"/>
    <x v="32"/>
    <x v="2272"/>
    <d v="2015-12-07T16:47:16"/>
    <x v="0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"/>
    <n v="37.479999999999997"/>
    <x v="6"/>
    <x v="32"/>
    <x v="2273"/>
    <d v="2017-03-12T12:10:42"/>
    <x v="1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"/>
    <n v="30.2"/>
    <x v="6"/>
    <x v="32"/>
    <x v="2274"/>
    <d v="2014-02-23T12:00:57"/>
    <x v="3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"/>
    <n v="33.549999999999997"/>
    <x v="6"/>
    <x v="32"/>
    <x v="2275"/>
    <d v="2014-12-22T14:47:59"/>
    <x v="3"/>
    <x v="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"/>
    <n v="64.75"/>
    <x v="6"/>
    <x v="32"/>
    <x v="2276"/>
    <d v="2014-01-05T15:38:09"/>
    <x v="4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"/>
    <n v="57.93"/>
    <x v="6"/>
    <x v="32"/>
    <x v="2277"/>
    <d v="2012-02-27T16:17:03"/>
    <x v="5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3"/>
    <n v="53.08"/>
    <x v="6"/>
    <x v="32"/>
    <x v="2278"/>
    <d v="2016-01-03T22:59:00"/>
    <x v="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2"/>
    <n v="48.06"/>
    <x v="6"/>
    <x v="32"/>
    <x v="2279"/>
    <d v="2015-02-04T04:00:00"/>
    <x v="0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"/>
    <n v="82.4"/>
    <x v="6"/>
    <x v="32"/>
    <x v="2280"/>
    <d v="2015-09-17T14:59:51"/>
    <x v="0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2"/>
    <n v="50.45"/>
    <x v="4"/>
    <x v="11"/>
    <x v="2281"/>
    <d v="2011-07-25T06:50:00"/>
    <x v="6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2"/>
    <n v="115.83"/>
    <x v="4"/>
    <x v="11"/>
    <x v="2282"/>
    <d v="2016-01-14T04:11:26"/>
    <x v="0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"/>
    <n v="63.03"/>
    <x v="4"/>
    <x v="11"/>
    <x v="2283"/>
    <d v="2012-05-09T02:00:04"/>
    <x v="5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"/>
    <n v="108.02"/>
    <x v="4"/>
    <x v="11"/>
    <x v="2284"/>
    <d v="2011-03-12T04:00:00"/>
    <x v="6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"/>
    <n v="46.09"/>
    <x v="4"/>
    <x v="11"/>
    <x v="2285"/>
    <d v="2012-06-29T04:27:23"/>
    <x v="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"/>
    <n v="107.21"/>
    <x v="4"/>
    <x v="11"/>
    <x v="2286"/>
    <d v="2013-09-06T03:59:00"/>
    <x v="4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"/>
    <n v="50.93"/>
    <x v="4"/>
    <x v="11"/>
    <x v="2287"/>
    <d v="2014-06-23T16:01:00"/>
    <x v="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"/>
    <n v="40.04"/>
    <x v="4"/>
    <x v="11"/>
    <x v="2288"/>
    <d v="2012-06-26T18:00:00"/>
    <x v="5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"/>
    <n v="64.44"/>
    <x v="4"/>
    <x v="11"/>
    <x v="2289"/>
    <d v="2013-12-06T23:22:00"/>
    <x v="4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"/>
    <n v="53.83"/>
    <x v="4"/>
    <x v="11"/>
    <x v="2290"/>
    <d v="2009-12-01T17:00:00"/>
    <x v="8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2"/>
    <n v="100.47"/>
    <x v="4"/>
    <x v="11"/>
    <x v="2291"/>
    <d v="2012-04-23T04:00:00"/>
    <x v="5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"/>
    <n v="46.63"/>
    <x v="4"/>
    <x v="11"/>
    <x v="2292"/>
    <d v="2012-04-18T16:44:36"/>
    <x v="5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"/>
    <n v="34.07"/>
    <x v="4"/>
    <x v="11"/>
    <x v="2293"/>
    <d v="2012-09-25T03:59:00"/>
    <x v="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"/>
    <n v="65.209999999999994"/>
    <x v="4"/>
    <x v="11"/>
    <x v="2294"/>
    <d v="2013-01-20T17:21:20"/>
    <x v="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"/>
    <n v="44.21"/>
    <x v="4"/>
    <x v="11"/>
    <x v="2295"/>
    <d v="2013-01-26T22:54:16"/>
    <x v="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"/>
    <n v="71.97"/>
    <x v="4"/>
    <x v="11"/>
    <x v="2296"/>
    <d v="2012-02-23T17:33:46"/>
    <x v="5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"/>
    <n v="52.95"/>
    <x v="4"/>
    <x v="11"/>
    <x v="2297"/>
    <d v="2012-03-14T03:59:00"/>
    <x v="5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"/>
    <n v="109.45"/>
    <x v="4"/>
    <x v="11"/>
    <x v="2298"/>
    <d v="2014-03-26T19:10:33"/>
    <x v="3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4"/>
    <n v="75.040000000000006"/>
    <x v="4"/>
    <x v="11"/>
    <x v="2299"/>
    <d v="2011-02-06T00:46:49"/>
    <x v="6"/>
    <x v="0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"/>
    <n v="115.71"/>
    <x v="4"/>
    <x v="11"/>
    <x v="2300"/>
    <d v="2012-06-28T17:26:56"/>
    <x v="5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"/>
    <n v="31.66"/>
    <x v="4"/>
    <x v="14"/>
    <x v="2301"/>
    <d v="2013-06-21T03:31:36"/>
    <x v="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2"/>
    <n v="46.18"/>
    <x v="4"/>
    <x v="14"/>
    <x v="2302"/>
    <d v="2013-12-31T07:00:00"/>
    <x v="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"/>
    <n v="68.48"/>
    <x v="4"/>
    <x v="14"/>
    <x v="2303"/>
    <d v="2011-12-13T03:39:56"/>
    <x v="6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"/>
    <n v="53.47"/>
    <x v="4"/>
    <x v="14"/>
    <x v="2304"/>
    <d v="2011-01-01T04:59:00"/>
    <x v="7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"/>
    <n v="109.11"/>
    <x v="4"/>
    <x v="14"/>
    <x v="2305"/>
    <d v="2014-08-08T18:00:00"/>
    <x v="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"/>
    <n v="51.19"/>
    <x v="4"/>
    <x v="14"/>
    <x v="2306"/>
    <d v="2012-03-10T04:02:09"/>
    <x v="5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"/>
    <n v="27.94"/>
    <x v="4"/>
    <x v="14"/>
    <x v="2307"/>
    <d v="2012-05-05T19:15:28"/>
    <x v="5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"/>
    <n v="82.5"/>
    <x v="4"/>
    <x v="14"/>
    <x v="2308"/>
    <d v="2014-08-29T01:00:00"/>
    <x v="3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"/>
    <n v="59.82"/>
    <x v="4"/>
    <x v="14"/>
    <x v="2309"/>
    <d v="2013-03-09T23:42:17"/>
    <x v="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"/>
    <n v="64.819999999999993"/>
    <x v="4"/>
    <x v="14"/>
    <x v="2310"/>
    <d v="2013-03-21T18:03:35"/>
    <x v="4"/>
    <x v="0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"/>
    <n v="90.1"/>
    <x v="4"/>
    <x v="14"/>
    <x v="2311"/>
    <d v="2014-05-07T00:06:29"/>
    <x v="3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"/>
    <n v="40.96"/>
    <x v="4"/>
    <x v="14"/>
    <x v="2312"/>
    <d v="2014-04-18T23:00:00"/>
    <x v="3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2"/>
    <n v="56"/>
    <x v="4"/>
    <x v="14"/>
    <x v="2313"/>
    <d v="2012-05-03T23:00:26"/>
    <x v="5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2"/>
    <n v="37.67"/>
    <x v="4"/>
    <x v="14"/>
    <x v="2314"/>
    <d v="2012-06-07T13:14:17"/>
    <x v="5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"/>
    <n v="40.08"/>
    <x v="4"/>
    <x v="14"/>
    <x v="2315"/>
    <d v="2012-05-05T17:25:43"/>
    <x v="5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"/>
    <n v="78.03"/>
    <x v="4"/>
    <x v="14"/>
    <x v="2316"/>
    <d v="2009-12-09T18:24:00"/>
    <x v="8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"/>
    <n v="18.91"/>
    <x v="4"/>
    <x v="14"/>
    <x v="2317"/>
    <d v="2010-02-15T05:00:00"/>
    <x v="7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"/>
    <n v="37.130000000000003"/>
    <x v="4"/>
    <x v="14"/>
    <x v="2318"/>
    <d v="2009-09-26T03:59:00"/>
    <x v="8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"/>
    <n v="41.96"/>
    <x v="4"/>
    <x v="14"/>
    <x v="2319"/>
    <d v="2013-12-15T01:58:05"/>
    <x v="4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"/>
    <n v="61.04"/>
    <x v="4"/>
    <x v="14"/>
    <x v="2320"/>
    <d v="2014-04-02T18:36:40"/>
    <x v="3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"/>
    <n v="64.53"/>
    <x v="7"/>
    <x v="33"/>
    <x v="2321"/>
    <d v="2017-04-04T05:15:01"/>
    <x v="1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0"/>
    <n v="21.25"/>
    <x v="7"/>
    <x v="33"/>
    <x v="2322"/>
    <d v="2017-04-09T20:29:29"/>
    <x v="1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"/>
    <n v="30"/>
    <x v="7"/>
    <x v="33"/>
    <x v="2323"/>
    <d v="2017-03-20T18:07:27"/>
    <x v="1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"/>
    <n v="25.49"/>
    <x v="7"/>
    <x v="33"/>
    <x v="2324"/>
    <d v="2017-03-26T20:14:45"/>
    <x v="1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"/>
    <n v="11.43"/>
    <x v="7"/>
    <x v="33"/>
    <x v="2325"/>
    <d v="2017-03-29T23:32:11"/>
    <x v="1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"/>
    <n v="108"/>
    <x v="7"/>
    <x v="33"/>
    <x v="2326"/>
    <d v="2017-04-30T17:00:00"/>
    <x v="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"/>
    <n v="54.88"/>
    <x v="7"/>
    <x v="33"/>
    <x v="2327"/>
    <d v="2014-08-26T22:00:40"/>
    <x v="3"/>
    <x v="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3"/>
    <n v="47.38"/>
    <x v="7"/>
    <x v="33"/>
    <x v="2328"/>
    <d v="2015-06-14T18:45:37"/>
    <x v="0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"/>
    <n v="211.84"/>
    <x v="7"/>
    <x v="33"/>
    <x v="2329"/>
    <d v="2014-07-17T14:59:06"/>
    <x v="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"/>
    <n v="219.93"/>
    <x v="7"/>
    <x v="33"/>
    <x v="2330"/>
    <d v="2015-12-25T00:00:00"/>
    <x v="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"/>
    <n v="40.799999999999997"/>
    <x v="7"/>
    <x v="33"/>
    <x v="2331"/>
    <d v="2014-08-18T00:08:10"/>
    <x v="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"/>
    <n v="75.5"/>
    <x v="7"/>
    <x v="33"/>
    <x v="2332"/>
    <d v="2015-02-06T15:04:31"/>
    <x v="0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"/>
    <n v="13.54"/>
    <x v="7"/>
    <x v="33"/>
    <x v="2333"/>
    <d v="2014-05-29T17:50:00"/>
    <x v="3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"/>
    <n v="60.87"/>
    <x v="7"/>
    <x v="33"/>
    <x v="2334"/>
    <d v="2014-11-05T17:34:00"/>
    <x v="3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"/>
    <n v="115.69"/>
    <x v="7"/>
    <x v="33"/>
    <x v="2335"/>
    <d v="2014-06-11T13:44:03"/>
    <x v="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"/>
    <n v="48.1"/>
    <x v="7"/>
    <x v="33"/>
    <x v="2336"/>
    <d v="2014-03-08T22:11:35"/>
    <x v="3"/>
    <x v="0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"/>
    <n v="74.180000000000007"/>
    <x v="7"/>
    <x v="33"/>
    <x v="2337"/>
    <d v="2014-06-26T15:22:23"/>
    <x v="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"/>
    <n v="123.35"/>
    <x v="7"/>
    <x v="33"/>
    <x v="2338"/>
    <d v="2014-06-29T21:31:24"/>
    <x v="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3"/>
    <n v="66.62"/>
    <x v="7"/>
    <x v="33"/>
    <x v="2339"/>
    <d v="2016-12-19T07:59:00"/>
    <x v="2"/>
    <x v="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"/>
    <n v="104.99"/>
    <x v="7"/>
    <x v="33"/>
    <x v="2340"/>
    <d v="2016-10-30T15:25:38"/>
    <x v="2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n v="0"/>
    <x v="2"/>
    <x v="7"/>
    <x v="2341"/>
    <d v="2015-07-12T19:31:44"/>
    <x v="0"/>
    <x v="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n v="0"/>
    <x v="2"/>
    <x v="7"/>
    <x v="2342"/>
    <d v="2014-10-06T05:00:00"/>
    <x v="3"/>
    <x v="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"/>
    <n v="300"/>
    <x v="2"/>
    <x v="7"/>
    <x v="2343"/>
    <d v="2016-01-08T19:47:00"/>
    <x v="0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  <x v="7"/>
    <x v="2344"/>
    <d v="2016-06-24T17:27:49"/>
    <x v="2"/>
    <x v="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n v="0"/>
    <x v="2"/>
    <x v="7"/>
    <x v="2345"/>
    <d v="2015-03-31T23:39:00"/>
    <x v="0"/>
    <x v="1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  <x v="7"/>
    <x v="2346"/>
    <d v="2016-10-17T19:10:31"/>
    <x v="2"/>
    <x v="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0"/>
    <n v="15"/>
    <x v="2"/>
    <x v="7"/>
    <x v="2347"/>
    <d v="2016-08-25T14:34:36"/>
    <x v="2"/>
    <x v="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  <x v="7"/>
    <x v="2348"/>
    <d v="2016-02-20T22:22:18"/>
    <x v="0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n v="0"/>
    <x v="2"/>
    <x v="7"/>
    <x v="2349"/>
    <d v="2015-08-11T18:37:08"/>
    <x v="0"/>
    <x v="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n v="0"/>
    <x v="2"/>
    <x v="7"/>
    <x v="2350"/>
    <d v="2017-01-03T20:12:50"/>
    <x v="2"/>
    <x v="1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0"/>
    <n v="15.43"/>
    <x v="2"/>
    <x v="7"/>
    <x v="2351"/>
    <d v="2015-04-30T02:25:39"/>
    <x v="0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n v="0"/>
    <x v="2"/>
    <x v="7"/>
    <x v="2352"/>
    <d v="2015-06-06T15:12:32"/>
    <x v="0"/>
    <x v="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n v="0"/>
    <x v="2"/>
    <x v="7"/>
    <x v="2353"/>
    <d v="2015-04-21T16:13:42"/>
    <x v="0"/>
    <x v="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  <x v="7"/>
    <x v="2354"/>
    <d v="2015-01-10T17:21:00"/>
    <x v="3"/>
    <x v="1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"/>
    <n v="27.5"/>
    <x v="2"/>
    <x v="7"/>
    <x v="2355"/>
    <d v="2015-05-02T22:02:16"/>
    <x v="0"/>
    <x v="1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n v="0"/>
    <x v="2"/>
    <x v="7"/>
    <x v="2356"/>
    <d v="2015-06-05T18:48:24"/>
    <x v="0"/>
    <x v="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n v="0"/>
    <x v="2"/>
    <x v="7"/>
    <x v="2357"/>
    <d v="2015-10-17T14:52:58"/>
    <x v="0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n v="0"/>
    <x v="2"/>
    <x v="7"/>
    <x v="2358"/>
    <d v="2015-01-31T00:39:00"/>
    <x v="3"/>
    <x v="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"/>
    <n v="367"/>
    <x v="2"/>
    <x v="7"/>
    <x v="2359"/>
    <d v="2015-08-03T15:35:24"/>
    <x v="0"/>
    <x v="1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  <x v="7"/>
    <x v="2360"/>
    <d v="2016-02-07T16:58:00"/>
    <x v="2"/>
    <x v="1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n v="0"/>
    <x v="2"/>
    <x v="7"/>
    <x v="2361"/>
    <d v="2016-04-30T22:00:00"/>
    <x v="2"/>
    <x v="1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"/>
    <n v="60"/>
    <x v="2"/>
    <x v="7"/>
    <x v="2362"/>
    <d v="2014-12-11T16:31:10"/>
    <x v="3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n v="0"/>
    <x v="2"/>
    <x v="7"/>
    <x v="2363"/>
    <d v="2015-12-29T00:16:40"/>
    <x v="0"/>
    <x v="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n v="0"/>
    <x v="2"/>
    <x v="7"/>
    <x v="2364"/>
    <d v="2015-10-26T22:25:56"/>
    <x v="0"/>
    <x v="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n v="0"/>
    <x v="2"/>
    <x v="7"/>
    <x v="2365"/>
    <d v="2016-01-17T23:00:00"/>
    <x v="0"/>
    <x v="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"/>
    <n v="97.41"/>
    <x v="2"/>
    <x v="7"/>
    <x v="2366"/>
    <d v="2015-10-21T12:45:33"/>
    <x v="0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0"/>
    <n v="47.86"/>
    <x v="2"/>
    <x v="7"/>
    <x v="2367"/>
    <d v="2016-04-25T22:16:56"/>
    <x v="2"/>
    <x v="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  <x v="7"/>
    <x v="2368"/>
    <d v="2015-04-14T16:19:25"/>
    <x v="0"/>
    <x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n v="0"/>
    <x v="2"/>
    <x v="7"/>
    <x v="2369"/>
    <d v="2016-02-10T19:30:11"/>
    <x v="2"/>
    <x v="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  <x v="7"/>
    <x v="2370"/>
    <d v="2014-12-18T04:32:21"/>
    <x v="3"/>
    <x v="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n v="0"/>
    <x v="2"/>
    <x v="7"/>
    <x v="2371"/>
    <d v="2015-06-25T18:39:56"/>
    <x v="0"/>
    <x v="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0"/>
    <n v="30"/>
    <x v="2"/>
    <x v="7"/>
    <x v="2372"/>
    <d v="2015-04-24T01:39:31"/>
    <x v="0"/>
    <x v="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  <x v="7"/>
    <x v="2373"/>
    <d v="2015-08-29T15:53:44"/>
    <x v="0"/>
    <x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  <x v="7"/>
    <x v="2374"/>
    <d v="2015-02-12T20:14:20"/>
    <x v="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n v="0"/>
    <x v="2"/>
    <x v="7"/>
    <x v="2375"/>
    <d v="2016-09-09T20:03:57"/>
    <x v="2"/>
    <x v="1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"/>
    <n v="81.58"/>
    <x v="2"/>
    <x v="7"/>
    <x v="2376"/>
    <d v="2015-12-10T22:12:46"/>
    <x v="0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n v="0"/>
    <x v="2"/>
    <x v="7"/>
    <x v="2377"/>
    <d v="2016-11-25T21:53:03"/>
    <x v="2"/>
    <x v="1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n v="0"/>
    <x v="2"/>
    <x v="7"/>
    <x v="2378"/>
    <d v="2015-08-26T00:18:50"/>
    <x v="0"/>
    <x v="1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n v="0"/>
    <x v="2"/>
    <x v="7"/>
    <x v="2379"/>
    <d v="2015-10-05T00:23:36"/>
    <x v="0"/>
    <x v="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29999999999998"/>
    <x v="2"/>
    <x v="7"/>
    <x v="2380"/>
    <d v="2015-10-01T19:02:22"/>
    <x v="0"/>
    <x v="1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0"/>
    <n v="224.43"/>
    <x v="2"/>
    <x v="7"/>
    <x v="2381"/>
    <d v="2015-04-10T22:27:28"/>
    <x v="0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0"/>
    <n v="37.5"/>
    <x v="2"/>
    <x v="7"/>
    <x v="2382"/>
    <d v="2015-08-04T04:30:03"/>
    <x v="0"/>
    <x v="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0"/>
    <n v="145"/>
    <x v="2"/>
    <x v="7"/>
    <x v="2383"/>
    <d v="2015-02-22T01:21:47"/>
    <x v="0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"/>
    <n v="1"/>
    <x v="2"/>
    <x v="7"/>
    <x v="2384"/>
    <d v="2014-11-14T02:37:23"/>
    <x v="3"/>
    <x v="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0"/>
    <n v="112.57"/>
    <x v="2"/>
    <x v="7"/>
    <x v="2385"/>
    <d v="2015-08-05T16:50:32"/>
    <x v="0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n v="0"/>
    <x v="2"/>
    <x v="7"/>
    <x v="2386"/>
    <d v="2015-01-10T20:07:04"/>
    <x v="3"/>
    <x v="1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"/>
    <n v="342"/>
    <x v="2"/>
    <x v="7"/>
    <x v="2387"/>
    <d v="2016-07-22T15:02:20"/>
    <x v="2"/>
    <x v="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0"/>
    <n v="57.88"/>
    <x v="2"/>
    <x v="7"/>
    <x v="2388"/>
    <d v="2015-01-15T19:29:00"/>
    <x v="3"/>
    <x v="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  <x v="7"/>
    <x v="2389"/>
    <d v="2015-07-25T21:59:00"/>
    <x v="0"/>
    <x v="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n v="0"/>
    <x v="2"/>
    <x v="7"/>
    <x v="2390"/>
    <d v="2015-01-04T06:17:44"/>
    <x v="3"/>
    <x v="1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  <x v="7"/>
    <x v="2391"/>
    <d v="2015-03-31T18:04:04"/>
    <x v="0"/>
    <x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n v="0"/>
    <x v="2"/>
    <x v="7"/>
    <x v="2392"/>
    <d v="2015-10-29T02:53:43"/>
    <x v="0"/>
    <x v="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  <x v="7"/>
    <x v="2393"/>
    <d v="2015-08-08T15:33:37"/>
    <x v="0"/>
    <x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  <x v="7"/>
    <x v="2394"/>
    <d v="2015-02-26T08:41:33"/>
    <x v="0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n v="0"/>
    <x v="2"/>
    <x v="7"/>
    <x v="2395"/>
    <d v="2017-01-10T08:57:00"/>
    <x v="2"/>
    <x v="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  <x v="7"/>
    <x v="2396"/>
    <d v="2015-10-15T20:22:38"/>
    <x v="0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n v="0"/>
    <x v="2"/>
    <x v="7"/>
    <x v="2397"/>
    <d v="2015-01-02T21:14:16"/>
    <x v="3"/>
    <x v="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n v="0"/>
    <x v="2"/>
    <x v="7"/>
    <x v="2398"/>
    <d v="2015-07-02T21:59:44"/>
    <x v="0"/>
    <x v="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n v="0"/>
    <x v="2"/>
    <x v="7"/>
    <x v="2399"/>
    <d v="2014-12-18T20:28:26"/>
    <x v="3"/>
    <x v="1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n v="0"/>
    <x v="2"/>
    <x v="7"/>
    <x v="2400"/>
    <d v="2016-04-14T06:26:04"/>
    <x v="2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"/>
    <n v="22.33"/>
    <x v="7"/>
    <x v="19"/>
    <x v="2401"/>
    <d v="2016-03-05T19:44:56"/>
    <x v="2"/>
    <x v="1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  <x v="19"/>
    <x v="2402"/>
    <d v="2015-05-13T16:18:51"/>
    <x v="0"/>
    <x v="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"/>
    <n v="16.829999999999998"/>
    <x v="7"/>
    <x v="19"/>
    <x v="2403"/>
    <d v="2016-03-30T20:10:58"/>
    <x v="2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n v="0"/>
    <x v="7"/>
    <x v="19"/>
    <x v="2404"/>
    <d v="2016-01-03T00:56:47"/>
    <x v="0"/>
    <x v="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"/>
    <n v="56.3"/>
    <x v="7"/>
    <x v="19"/>
    <x v="2405"/>
    <d v="2016-09-03T14:02:55"/>
    <x v="2"/>
    <x v="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"/>
    <n v="84.06"/>
    <x v="7"/>
    <x v="19"/>
    <x v="2406"/>
    <d v="2015-01-19T02:39:50"/>
    <x v="3"/>
    <x v="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"/>
    <n v="168.39"/>
    <x v="7"/>
    <x v="19"/>
    <x v="2407"/>
    <d v="2015-04-11T06:00:00"/>
    <x v="0"/>
    <x v="1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  <x v="19"/>
    <x v="2408"/>
    <d v="2014-11-06T04:22:37"/>
    <x v="3"/>
    <x v="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0"/>
    <n v="76.67"/>
    <x v="7"/>
    <x v="19"/>
    <x v="2409"/>
    <d v="2015-08-18T21:01:15"/>
    <x v="0"/>
    <x v="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n v="0"/>
    <x v="7"/>
    <x v="19"/>
    <x v="2410"/>
    <d v="2015-09-07T09:47:55"/>
    <x v="0"/>
    <x v="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"/>
    <n v="50.33"/>
    <x v="7"/>
    <x v="19"/>
    <x v="2411"/>
    <d v="2015-08-25T17:34:42"/>
    <x v="0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n v="0"/>
    <x v="7"/>
    <x v="19"/>
    <x v="2412"/>
    <d v="2016-11-26T18:41:13"/>
    <x v="2"/>
    <x v="1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"/>
    <n v="8.33"/>
    <x v="7"/>
    <x v="19"/>
    <x v="2413"/>
    <d v="2014-05-31T23:30:00"/>
    <x v="3"/>
    <x v="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0"/>
    <n v="35.380000000000003"/>
    <x v="7"/>
    <x v="19"/>
    <x v="2414"/>
    <d v="2015-08-22T03:59:00"/>
    <x v="0"/>
    <x v="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"/>
    <n v="55.83"/>
    <x v="7"/>
    <x v="19"/>
    <x v="2415"/>
    <d v="2016-07-15T20:42:26"/>
    <x v="2"/>
    <x v="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  <x v="19"/>
    <x v="2416"/>
    <d v="2015-03-14T15:00:00"/>
    <x v="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n v="0"/>
    <x v="7"/>
    <x v="19"/>
    <x v="2417"/>
    <d v="2014-08-10T21:13:07"/>
    <x v="3"/>
    <x v="1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  <x v="19"/>
    <x v="2418"/>
    <d v="2015-03-24T19:34:04"/>
    <x v="0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n v="0"/>
    <x v="7"/>
    <x v="19"/>
    <x v="2419"/>
    <d v="2015-02-18T17:43:09"/>
    <x v="3"/>
    <x v="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"/>
    <n v="69.47"/>
    <x v="7"/>
    <x v="19"/>
    <x v="2420"/>
    <d v="2014-11-10T01:41:35"/>
    <x v="3"/>
    <x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  <x v="19"/>
    <x v="2421"/>
    <d v="2015-02-21T16:29:56"/>
    <x v="0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  <x v="19"/>
    <x v="2422"/>
    <d v="2015-03-11T16:23:56"/>
    <x v="0"/>
    <x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  <x v="19"/>
    <x v="2423"/>
    <d v="2014-12-31T16:54:50"/>
    <x v="3"/>
    <x v="1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0"/>
    <n v="34.44"/>
    <x v="7"/>
    <x v="19"/>
    <x v="2424"/>
    <d v="2014-10-27T21:25:08"/>
    <x v="3"/>
    <x v="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  <x v="19"/>
    <x v="2425"/>
    <d v="2016-05-27T22:04:00"/>
    <x v="2"/>
    <x v="1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n v="0"/>
    <x v="7"/>
    <x v="19"/>
    <x v="2426"/>
    <d v="2015-08-08T04:04:52"/>
    <x v="0"/>
    <x v="1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  <x v="19"/>
    <x v="2427"/>
    <d v="2016-03-23T06:38:53"/>
    <x v="2"/>
    <x v="1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  <x v="19"/>
    <x v="2428"/>
    <d v="2015-03-12T17:49:11"/>
    <x v="0"/>
    <x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0"/>
    <n v="501.25"/>
    <x v="7"/>
    <x v="19"/>
    <x v="2429"/>
    <d v="2017-02-05T16:44:00"/>
    <x v="2"/>
    <x v="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"/>
    <n v="10.5"/>
    <x v="7"/>
    <x v="19"/>
    <x v="2430"/>
    <d v="2016-02-12T03:08:24"/>
    <x v="2"/>
    <x v="1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  <x v="19"/>
    <x v="2431"/>
    <d v="2016-06-28T02:23:33"/>
    <x v="2"/>
    <x v="1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  <x v="19"/>
    <x v="2432"/>
    <d v="2015-03-08T05:14:57"/>
    <x v="0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n v="0"/>
    <x v="7"/>
    <x v="19"/>
    <x v="2433"/>
    <d v="2016-02-27T21:35:43"/>
    <x v="2"/>
    <x v="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  <x v="19"/>
    <x v="2434"/>
    <d v="2015-08-04T04:27:54"/>
    <x v="0"/>
    <x v="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  <x v="19"/>
    <x v="2435"/>
    <d v="2015-10-05T06:39:46"/>
    <x v="0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  <x v="19"/>
    <x v="2436"/>
    <d v="2016-01-29T14:46:10"/>
    <x v="0"/>
    <x v="1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n v="0"/>
    <x v="7"/>
    <x v="19"/>
    <x v="2437"/>
    <d v="2015-03-17T18:00:00"/>
    <x v="0"/>
    <x v="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  <x v="19"/>
    <x v="2438"/>
    <d v="2015-12-07T22:57:42"/>
    <x v="0"/>
    <x v="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n v="0"/>
    <x v="7"/>
    <x v="19"/>
    <x v="2439"/>
    <d v="2015-10-18T19:38:49"/>
    <x v="0"/>
    <x v="1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  <x v="19"/>
    <x v="2440"/>
    <d v="2016-02-13T21:35:13"/>
    <x v="2"/>
    <x v="1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"/>
    <n v="74.23"/>
    <x v="7"/>
    <x v="33"/>
    <x v="2441"/>
    <d v="2015-07-23T04:59:00"/>
    <x v="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"/>
    <n v="81.25"/>
    <x v="7"/>
    <x v="33"/>
    <x v="2442"/>
    <d v="2015-03-19T15:00:28"/>
    <x v="0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"/>
    <n v="130.22999999999999"/>
    <x v="7"/>
    <x v="33"/>
    <x v="2443"/>
    <d v="2014-08-15T15:00:22"/>
    <x v="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"/>
    <n v="53.41"/>
    <x v="7"/>
    <x v="33"/>
    <x v="2444"/>
    <d v="2016-05-25T18:06:31"/>
    <x v="2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2"/>
    <n v="75.13"/>
    <x v="7"/>
    <x v="33"/>
    <x v="2445"/>
    <d v="2015-09-26T04:33:41"/>
    <x v="0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2"/>
    <n v="75.67"/>
    <x v="7"/>
    <x v="33"/>
    <x v="2446"/>
    <d v="2016-11-26T15:27:51"/>
    <x v="2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"/>
    <n v="31.69"/>
    <x v="7"/>
    <x v="33"/>
    <x v="2447"/>
    <d v="2016-11-12T04:00:00"/>
    <x v="2"/>
    <x v="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"/>
    <n v="47.78"/>
    <x v="7"/>
    <x v="33"/>
    <x v="2448"/>
    <d v="2016-08-31T05:36:00"/>
    <x v="2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"/>
    <n v="90"/>
    <x v="7"/>
    <x v="33"/>
    <x v="2449"/>
    <d v="2014-11-30T04:25:15"/>
    <x v="3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"/>
    <n v="149.31"/>
    <x v="7"/>
    <x v="33"/>
    <x v="2450"/>
    <d v="2014-10-28T03:11:00"/>
    <x v="3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"/>
    <n v="62.07"/>
    <x v="7"/>
    <x v="33"/>
    <x v="2451"/>
    <d v="2017-03-05T21:48:10"/>
    <x v="1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"/>
    <n v="53.4"/>
    <x v="7"/>
    <x v="33"/>
    <x v="2452"/>
    <d v="2015-12-29T23:00:00"/>
    <x v="0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2"/>
    <n v="69.27"/>
    <x v="7"/>
    <x v="33"/>
    <x v="2453"/>
    <d v="2017-02-02T16:36:49"/>
    <x v="1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"/>
    <n v="271.51"/>
    <x v="7"/>
    <x v="33"/>
    <x v="2454"/>
    <d v="2017-03-11T04:50:08"/>
    <x v="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2"/>
    <n v="34.130000000000003"/>
    <x v="7"/>
    <x v="33"/>
    <x v="2455"/>
    <d v="2016-04-20T18:45:50"/>
    <x v="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2"/>
    <n v="40.49"/>
    <x v="7"/>
    <x v="33"/>
    <x v="2456"/>
    <d v="2017-02-25T23:03:59"/>
    <x v="1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"/>
    <n v="189.76"/>
    <x v="7"/>
    <x v="33"/>
    <x v="2457"/>
    <d v="2016-03-24T13:27:36"/>
    <x v="2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"/>
    <n v="68.86"/>
    <x v="7"/>
    <x v="33"/>
    <x v="2458"/>
    <d v="2016-06-09T19:00:00"/>
    <x v="2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"/>
    <n v="108.78"/>
    <x v="7"/>
    <x v="33"/>
    <x v="2459"/>
    <d v="2016-03-23T14:18:05"/>
    <x v="2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"/>
    <n v="125.99"/>
    <x v="7"/>
    <x v="33"/>
    <x v="2460"/>
    <d v="2017-01-03T04:17:00"/>
    <x v="2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"/>
    <n v="90.52"/>
    <x v="4"/>
    <x v="14"/>
    <x v="2461"/>
    <d v="2011-10-01T03:00:00"/>
    <x v="6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"/>
    <n v="28.88"/>
    <x v="4"/>
    <x v="14"/>
    <x v="2462"/>
    <d v="2012-07-19T04:28:16"/>
    <x v="5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"/>
    <n v="31"/>
    <x v="4"/>
    <x v="14"/>
    <x v="2463"/>
    <d v="2013-04-16T19:00:00"/>
    <x v="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"/>
    <n v="51.67"/>
    <x v="4"/>
    <x v="14"/>
    <x v="2464"/>
    <d v="2015-09-30T19:29:00"/>
    <x v="0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2"/>
    <n v="26.27"/>
    <x v="4"/>
    <x v="14"/>
    <x v="2465"/>
    <d v="2012-09-23T17:15:48"/>
    <x v="5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48.08"/>
    <x v="4"/>
    <x v="14"/>
    <x v="2466"/>
    <d v="2013-05-09T02:27:33"/>
    <x v="4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"/>
    <n v="27.56"/>
    <x v="4"/>
    <x v="14"/>
    <x v="2467"/>
    <d v="2012-05-10T17:00:00"/>
    <x v="5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"/>
    <n v="36.97"/>
    <x v="4"/>
    <x v="14"/>
    <x v="2468"/>
    <d v="2012-10-28T05:00:00"/>
    <x v="5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"/>
    <n v="29.02"/>
    <x v="4"/>
    <x v="14"/>
    <x v="2469"/>
    <d v="2011-02-08T10:18:49"/>
    <x v="6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"/>
    <n v="28.66"/>
    <x v="4"/>
    <x v="14"/>
    <x v="2470"/>
    <d v="2012-05-24T01:47:35"/>
    <x v="5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"/>
    <n v="37.65"/>
    <x v="4"/>
    <x v="14"/>
    <x v="2471"/>
    <d v="2012-01-25T23:49:52"/>
    <x v="6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"/>
    <n v="97.9"/>
    <x v="4"/>
    <x v="14"/>
    <x v="2472"/>
    <d v="2010-09-04T01:03:00"/>
    <x v="7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42.55"/>
    <x v="4"/>
    <x v="14"/>
    <x v="2473"/>
    <d v="2012-11-10T18:57:49"/>
    <x v="5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"/>
    <n v="131.58000000000001"/>
    <x v="4"/>
    <x v="14"/>
    <x v="2474"/>
    <d v="2010-10-11T00:16:16"/>
    <x v="7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"/>
    <n v="32.32"/>
    <x v="4"/>
    <x v="14"/>
    <x v="2475"/>
    <d v="2010-07-10T22:00:00"/>
    <x v="7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"/>
    <n v="61.1"/>
    <x v="4"/>
    <x v="14"/>
    <x v="2476"/>
    <d v="2014-11-03T08:52:50"/>
    <x v="3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2"/>
    <n v="31.34"/>
    <x v="4"/>
    <x v="14"/>
    <x v="2477"/>
    <d v="2012-08-12T16:35:45"/>
    <x v="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"/>
    <n v="129.11000000000001"/>
    <x v="4"/>
    <x v="14"/>
    <x v="2478"/>
    <d v="2013-01-13T22:48:33"/>
    <x v="5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"/>
    <n v="25.02"/>
    <x v="4"/>
    <x v="14"/>
    <x v="2479"/>
    <d v="2012-07-28T02:00:00"/>
    <x v="5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250"/>
    <x v="4"/>
    <x v="14"/>
    <x v="2480"/>
    <d v="2015-10-10T22:28:04"/>
    <x v="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"/>
    <n v="47.54"/>
    <x v="4"/>
    <x v="14"/>
    <x v="2481"/>
    <d v="2012-04-30T15:30:08"/>
    <x v="5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"/>
    <n v="40.04"/>
    <x v="4"/>
    <x v="14"/>
    <x v="2482"/>
    <d v="2011-08-01T18:46:23"/>
    <x v="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"/>
    <n v="65.84"/>
    <x v="4"/>
    <x v="14"/>
    <x v="2483"/>
    <d v="2012-05-01T17:00:03"/>
    <x v="5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"/>
    <n v="46.4"/>
    <x v="4"/>
    <x v="14"/>
    <x v="2484"/>
    <d v="2011-09-15T22:00:03"/>
    <x v="6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"/>
    <n v="50.37"/>
    <x v="4"/>
    <x v="14"/>
    <x v="2485"/>
    <d v="2011-10-12T23:57:59"/>
    <x v="6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3"/>
    <n v="26.57"/>
    <x v="4"/>
    <x v="14"/>
    <x v="2486"/>
    <d v="2012-04-22T16:59:36"/>
    <x v="5"/>
    <x v="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"/>
    <n v="39.49"/>
    <x v="4"/>
    <x v="14"/>
    <x v="2487"/>
    <d v="2012-05-27T01:59:57"/>
    <x v="5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"/>
    <n v="49.25"/>
    <x v="4"/>
    <x v="14"/>
    <x v="2488"/>
    <d v="2011-11-16T16:11:48"/>
    <x v="6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"/>
    <n v="62.38"/>
    <x v="4"/>
    <x v="14"/>
    <x v="2489"/>
    <d v="2013-05-09T16:33:59"/>
    <x v="4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"/>
    <n v="37.94"/>
    <x v="4"/>
    <x v="14"/>
    <x v="2490"/>
    <d v="2012-06-23T05:27:56"/>
    <x v="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"/>
    <n v="51.6"/>
    <x v="4"/>
    <x v="14"/>
    <x v="2491"/>
    <d v="2011-01-16T01:51:00"/>
    <x v="7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"/>
    <n v="27.78"/>
    <x v="4"/>
    <x v="14"/>
    <x v="2492"/>
    <d v="2012-06-16T09:59:00"/>
    <x v="5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"/>
    <n v="99.38"/>
    <x v="4"/>
    <x v="14"/>
    <x v="2493"/>
    <d v="2013-04-29T04:02:20"/>
    <x v="4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"/>
    <n v="38.85"/>
    <x v="4"/>
    <x v="14"/>
    <x v="2494"/>
    <d v="2012-05-23T15:29:04"/>
    <x v="5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"/>
    <n v="45.55"/>
    <x v="4"/>
    <x v="14"/>
    <x v="2495"/>
    <d v="2012-06-06T22:42:55"/>
    <x v="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600"/>
    <x v="4"/>
    <x v="14"/>
    <x v="2496"/>
    <d v="2013-03-29T22:54:52"/>
    <x v="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"/>
    <n v="80.55"/>
    <x v="4"/>
    <x v="14"/>
    <x v="2497"/>
    <d v="2011-08-05T21:05:38"/>
    <x v="6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"/>
    <n v="52.8"/>
    <x v="4"/>
    <x v="14"/>
    <x v="2498"/>
    <d v="2015-01-27T23:13:07"/>
    <x v="0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"/>
    <n v="47.68"/>
    <x v="4"/>
    <x v="14"/>
    <x v="2499"/>
    <d v="2012-12-31T18:00:00"/>
    <x v="5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"/>
    <n v="23.45"/>
    <x v="4"/>
    <x v="14"/>
    <x v="2500"/>
    <d v="2012-06-23T18:32:55"/>
    <x v="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0"/>
    <n v="40.14"/>
    <x v="7"/>
    <x v="34"/>
    <x v="2501"/>
    <d v="2015-09-27T18:38:24"/>
    <x v="0"/>
    <x v="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  <x v="34"/>
    <x v="2502"/>
    <d v="2014-09-21T19:48:38"/>
    <x v="3"/>
    <x v="1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n v="0"/>
    <x v="7"/>
    <x v="34"/>
    <x v="2503"/>
    <d v="2016-06-07T21:06:00"/>
    <x v="2"/>
    <x v="1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n v="0"/>
    <x v="7"/>
    <x v="34"/>
    <x v="2504"/>
    <d v="2014-11-15T01:22:14"/>
    <x v="3"/>
    <x v="1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n v="0"/>
    <x v="7"/>
    <x v="34"/>
    <x v="2505"/>
    <d v="2015-03-14T00:20:16"/>
    <x v="0"/>
    <x v="1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"/>
    <n v="15"/>
    <x v="7"/>
    <x v="34"/>
    <x v="2506"/>
    <d v="2015-10-03T21:00:00"/>
    <x v="0"/>
    <x v="1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n v="0"/>
    <x v="7"/>
    <x v="34"/>
    <x v="2507"/>
    <d v="2015-05-11T01:45:04"/>
    <x v="0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n v="0"/>
    <x v="7"/>
    <x v="34"/>
    <x v="2508"/>
    <d v="2014-08-14T22:50:34"/>
    <x v="3"/>
    <x v="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0"/>
    <n v="35.71"/>
    <x v="7"/>
    <x v="34"/>
    <x v="2509"/>
    <d v="2015-04-20T18:25:49"/>
    <x v="0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  <x v="34"/>
    <x v="2510"/>
    <d v="2015-05-14T23:56:12"/>
    <x v="0"/>
    <x v="1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n v="0"/>
    <x v="7"/>
    <x v="34"/>
    <x v="2511"/>
    <d v="2016-02-01T10:43:33"/>
    <x v="2"/>
    <x v="1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n v="0"/>
    <x v="7"/>
    <x v="34"/>
    <x v="2512"/>
    <d v="2014-12-13T21:02:41"/>
    <x v="3"/>
    <x v="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n v="0"/>
    <x v="7"/>
    <x v="34"/>
    <x v="2513"/>
    <d v="2017-02-26T00:09:49"/>
    <x v="2"/>
    <x v="1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0"/>
    <n v="52.5"/>
    <x v="7"/>
    <x v="34"/>
    <x v="2514"/>
    <d v="2014-08-20T09:21:17"/>
    <x v="3"/>
    <x v="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"/>
    <n v="77.5"/>
    <x v="7"/>
    <x v="34"/>
    <x v="2515"/>
    <d v="2015-02-22T20:09:13"/>
    <x v="0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n v="0"/>
    <x v="7"/>
    <x v="34"/>
    <x v="2516"/>
    <d v="2014-11-29T16:40:52"/>
    <x v="3"/>
    <x v="1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0"/>
    <n v="53.55"/>
    <x v="7"/>
    <x v="34"/>
    <x v="2517"/>
    <d v="2015-03-19T18:15:30"/>
    <x v="0"/>
    <x v="1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n v="0"/>
    <x v="7"/>
    <x v="34"/>
    <x v="2518"/>
    <d v="2014-11-13T17:20:28"/>
    <x v="3"/>
    <x v="1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  <x v="34"/>
    <x v="2519"/>
    <d v="2014-07-19T03:43:24"/>
    <x v="3"/>
    <x v="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n v="0"/>
    <x v="7"/>
    <x v="34"/>
    <x v="2520"/>
    <d v="2016-10-15T19:21:00"/>
    <x v="2"/>
    <x v="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"/>
    <n v="103.68"/>
    <x v="4"/>
    <x v="35"/>
    <x v="2521"/>
    <d v="2015-10-13T23:13:41"/>
    <x v="0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185.19"/>
    <x v="4"/>
    <x v="35"/>
    <x v="2522"/>
    <d v="2016-04-22T14:52:00"/>
    <x v="2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2"/>
    <n v="54.15"/>
    <x v="4"/>
    <x v="35"/>
    <x v="2523"/>
    <d v="2014-11-18T00:24:52"/>
    <x v="3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"/>
    <n v="177.21"/>
    <x v="4"/>
    <x v="35"/>
    <x v="2524"/>
    <d v="2014-12-21T04:30:00"/>
    <x v="3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"/>
    <n v="100.33"/>
    <x v="4"/>
    <x v="35"/>
    <x v="2525"/>
    <d v="2012-06-28T20:16:11"/>
    <x v="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"/>
    <n v="136.91"/>
    <x v="4"/>
    <x v="35"/>
    <x v="2526"/>
    <d v="2014-12-08T04:59:00"/>
    <x v="3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"/>
    <n v="57.54"/>
    <x v="4"/>
    <x v="35"/>
    <x v="2527"/>
    <d v="2013-10-18T03:59:00"/>
    <x v="4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"/>
    <n v="52.96"/>
    <x v="4"/>
    <x v="35"/>
    <x v="2528"/>
    <d v="2015-08-20T11:00:00"/>
    <x v="0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"/>
    <n v="82.33"/>
    <x v="4"/>
    <x v="35"/>
    <x v="2529"/>
    <d v="2012-03-25T00:56:15"/>
    <x v="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135.41999999999999"/>
    <x v="4"/>
    <x v="35"/>
    <x v="2530"/>
    <d v="2015-04-20T04:50:00"/>
    <x v="0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"/>
    <n v="74.069999999999993"/>
    <x v="4"/>
    <x v="35"/>
    <x v="2531"/>
    <d v="2015-08-15T03:59:00"/>
    <x v="0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"/>
    <n v="84.08"/>
    <x v="4"/>
    <x v="35"/>
    <x v="2532"/>
    <d v="2012-08-16T20:22:46"/>
    <x v="5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"/>
    <n v="61.03"/>
    <x v="4"/>
    <x v="35"/>
    <x v="2533"/>
    <d v="2013-03-01T18:01:08"/>
    <x v="4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"/>
    <n v="150"/>
    <x v="4"/>
    <x v="35"/>
    <x v="2534"/>
    <d v="2010-01-01T06:00:00"/>
    <x v="8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"/>
    <n v="266.08999999999997"/>
    <x v="4"/>
    <x v="35"/>
    <x v="2535"/>
    <d v="2014-12-01T19:59:05"/>
    <x v="3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"/>
    <n v="7.25"/>
    <x v="4"/>
    <x v="35"/>
    <x v="2536"/>
    <d v="2013-07-30T02:32:46"/>
    <x v="4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"/>
    <n v="100"/>
    <x v="4"/>
    <x v="35"/>
    <x v="2537"/>
    <d v="2011-08-01T15:34:15"/>
    <x v="6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"/>
    <n v="109.96"/>
    <x v="4"/>
    <x v="35"/>
    <x v="2538"/>
    <d v="2013-02-24T04:59:00"/>
    <x v="4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"/>
    <n v="169.92"/>
    <x v="4"/>
    <x v="35"/>
    <x v="2539"/>
    <d v="2015-02-02T21:39:12"/>
    <x v="3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"/>
    <n v="95.74"/>
    <x v="4"/>
    <x v="35"/>
    <x v="2540"/>
    <d v="2011-10-29T16:12:01"/>
    <x v="6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"/>
    <n v="59.46"/>
    <x v="4"/>
    <x v="35"/>
    <x v="2541"/>
    <d v="2013-09-26T10:46:58"/>
    <x v="4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"/>
    <n v="55.77"/>
    <x v="4"/>
    <x v="35"/>
    <x v="2542"/>
    <d v="2013-10-01T03:59:00"/>
    <x v="4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2"/>
    <n v="30.08"/>
    <x v="4"/>
    <x v="35"/>
    <x v="2543"/>
    <d v="2011-01-02T03:00:00"/>
    <x v="7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"/>
    <n v="88.44"/>
    <x v="4"/>
    <x v="35"/>
    <x v="2544"/>
    <d v="2012-07-08T12:29:29"/>
    <x v="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2"/>
    <n v="64.03"/>
    <x v="4"/>
    <x v="35"/>
    <x v="2545"/>
    <d v="2015-02-27T00:30:00"/>
    <x v="0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"/>
    <n v="60.15"/>
    <x v="4"/>
    <x v="35"/>
    <x v="2546"/>
    <d v="2013-10-05T05:00:00"/>
    <x v="4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"/>
    <n v="49.19"/>
    <x v="4"/>
    <x v="35"/>
    <x v="2547"/>
    <d v="2012-04-04T17:33:23"/>
    <x v="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"/>
    <n v="165.16"/>
    <x v="4"/>
    <x v="35"/>
    <x v="2548"/>
    <d v="2016-09-30T04:27:00"/>
    <x v="2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"/>
    <n v="43.62"/>
    <x v="4"/>
    <x v="35"/>
    <x v="2549"/>
    <d v="2013-05-31T17:00:00"/>
    <x v="4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"/>
    <n v="43.7"/>
    <x v="4"/>
    <x v="35"/>
    <x v="2550"/>
    <d v="2015-10-08T03:59:00"/>
    <x v="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"/>
    <n v="67.42"/>
    <x v="4"/>
    <x v="35"/>
    <x v="2551"/>
    <d v="2012-03-21T20:48:00"/>
    <x v="5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"/>
    <n v="177.5"/>
    <x v="4"/>
    <x v="35"/>
    <x v="2552"/>
    <d v="2017-03-05T19:26:21"/>
    <x v="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2"/>
    <n v="38.880000000000003"/>
    <x v="4"/>
    <x v="35"/>
    <x v="2553"/>
    <d v="2012-09-21T04:46:47"/>
    <x v="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"/>
    <n v="54.99"/>
    <x v="4"/>
    <x v="35"/>
    <x v="2554"/>
    <d v="2015-06-01T03:59:00"/>
    <x v="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"/>
    <n v="61.34"/>
    <x v="4"/>
    <x v="35"/>
    <x v="2555"/>
    <d v="2012-05-28T15:43:13"/>
    <x v="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"/>
    <n v="23.12"/>
    <x v="4"/>
    <x v="35"/>
    <x v="2556"/>
    <d v="2012-12-24T23:47:37"/>
    <x v="5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"/>
    <n v="29.61"/>
    <x v="4"/>
    <x v="35"/>
    <x v="2557"/>
    <d v="2014-05-15T17:53:06"/>
    <x v="3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"/>
    <n v="75.61"/>
    <x v="4"/>
    <x v="35"/>
    <x v="2558"/>
    <d v="2015-05-01T13:59:00"/>
    <x v="0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"/>
    <n v="35.6"/>
    <x v="4"/>
    <x v="35"/>
    <x v="2559"/>
    <d v="2011-11-15T19:37:00"/>
    <x v="6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"/>
    <n v="143"/>
    <x v="4"/>
    <x v="35"/>
    <x v="2560"/>
    <d v="2015-03-06T22:49:34"/>
    <x v="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n v="0"/>
    <x v="7"/>
    <x v="19"/>
    <x v="2561"/>
    <d v="2015-10-13T12:41:29"/>
    <x v="0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"/>
    <n v="25"/>
    <x v="7"/>
    <x v="19"/>
    <x v="2562"/>
    <d v="2016-10-11T12:35:39"/>
    <x v="2"/>
    <x v="1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n v="0"/>
    <x v="7"/>
    <x v="19"/>
    <x v="2563"/>
    <d v="2015-07-30T03:20:51"/>
    <x v="0"/>
    <x v="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n v="0"/>
    <x v="7"/>
    <x v="19"/>
    <x v="2564"/>
    <d v="2014-08-01T00:58:19"/>
    <x v="3"/>
    <x v="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"/>
    <n v="100"/>
    <x v="7"/>
    <x v="19"/>
    <x v="2565"/>
    <d v="2016-05-09T20:50:00"/>
    <x v="2"/>
    <x v="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n v="0"/>
    <x v="7"/>
    <x v="19"/>
    <x v="2566"/>
    <d v="2014-08-21T23:32:28"/>
    <x v="3"/>
    <x v="1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  <x v="19"/>
    <x v="2567"/>
    <d v="2015-04-23T21:05:38"/>
    <x v="0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"/>
    <n v="50"/>
    <x v="7"/>
    <x v="19"/>
    <x v="2568"/>
    <d v="2016-09-01T15:59:54"/>
    <x v="2"/>
    <x v="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0"/>
    <n v="72.5"/>
    <x v="7"/>
    <x v="19"/>
    <x v="2569"/>
    <d v="2015-09-17T02:31:52"/>
    <x v="0"/>
    <x v="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"/>
    <n v="29.5"/>
    <x v="7"/>
    <x v="19"/>
    <x v="2570"/>
    <d v="2017-02-08T21:40:35"/>
    <x v="1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  <x v="19"/>
    <x v="2571"/>
    <d v="2016-05-19T08:12:01"/>
    <x v="2"/>
    <x v="1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n v="0"/>
    <x v="7"/>
    <x v="19"/>
    <x v="2572"/>
    <d v="2015-04-13T02:51:57"/>
    <x v="0"/>
    <x v="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n v="0"/>
    <x v="7"/>
    <x v="19"/>
    <x v="2573"/>
    <d v="2014-08-23T14:12:29"/>
    <x v="3"/>
    <x v="1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n v="0"/>
    <x v="7"/>
    <x v="19"/>
    <x v="2574"/>
    <d v="2016-05-18T19:49:05"/>
    <x v="2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n v="0"/>
    <x v="7"/>
    <x v="19"/>
    <x v="2575"/>
    <d v="2015-01-12T02:36:34"/>
    <x v="3"/>
    <x v="1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n v="0"/>
    <x v="7"/>
    <x v="19"/>
    <x v="2576"/>
    <d v="2015-04-10T23:14:07"/>
    <x v="0"/>
    <x v="1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n v="0"/>
    <x v="7"/>
    <x v="19"/>
    <x v="2577"/>
    <d v="2014-08-04T19:41:37"/>
    <x v="3"/>
    <x v="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n v="0"/>
    <x v="7"/>
    <x v="19"/>
    <x v="2578"/>
    <d v="2015-10-09T17:00:00"/>
    <x v="0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"/>
    <x v="7"/>
    <x v="19"/>
    <x v="2579"/>
    <d v="2014-09-15T19:55:03"/>
    <x v="3"/>
    <x v="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"/>
    <n v="25.5"/>
    <x v="7"/>
    <x v="19"/>
    <x v="2580"/>
    <d v="2015-05-16T03:00:00"/>
    <x v="0"/>
    <x v="1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"/>
    <n v="48.18"/>
    <x v="7"/>
    <x v="19"/>
    <x v="2581"/>
    <d v="2015-11-16T16:04:58"/>
    <x v="0"/>
    <x v="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  <x v="19"/>
    <x v="2582"/>
    <d v="2016-10-29T23:43:54"/>
    <x v="2"/>
    <x v="1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"/>
    <n v="1"/>
    <x v="7"/>
    <x v="19"/>
    <x v="2583"/>
    <d v="2015-03-16T17:28:00"/>
    <x v="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n v="0"/>
    <x v="7"/>
    <x v="19"/>
    <x v="2584"/>
    <d v="2015-06-15T04:09:29"/>
    <x v="0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  <x v="19"/>
    <x v="2585"/>
    <d v="2014-07-05T23:07:12"/>
    <x v="3"/>
    <x v="1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  <x v="19"/>
    <x v="2586"/>
    <d v="2015-12-25T07:55:36"/>
    <x v="0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0"/>
    <n v="202.83"/>
    <x v="7"/>
    <x v="19"/>
    <x v="2587"/>
    <d v="2015-12-30T16:12:33"/>
    <x v="0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0"/>
    <n v="29.13"/>
    <x v="7"/>
    <x v="19"/>
    <x v="2588"/>
    <d v="2015-03-31T13:14:00"/>
    <x v="0"/>
    <x v="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  <x v="19"/>
    <x v="2589"/>
    <d v="2016-03-23T11:52:07"/>
    <x v="2"/>
    <x v="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n v="0"/>
    <x v="7"/>
    <x v="19"/>
    <x v="2590"/>
    <d v="2016-01-26T14:08:17"/>
    <x v="2"/>
    <x v="1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0"/>
    <n v="13"/>
    <x v="7"/>
    <x v="19"/>
    <x v="2591"/>
    <d v="2016-03-13T20:45:24"/>
    <x v="2"/>
    <x v="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  <x v="19"/>
    <x v="2592"/>
    <d v="2014-10-05T19:13:41"/>
    <x v="3"/>
    <x v="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n v="0"/>
    <x v="7"/>
    <x v="19"/>
    <x v="2593"/>
    <d v="2015-04-25T20:17:06"/>
    <x v="0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  <x v="19"/>
    <x v="2594"/>
    <d v="2014-08-07T23:13:48"/>
    <x v="3"/>
    <x v="1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"/>
    <n v="96.05"/>
    <x v="7"/>
    <x v="19"/>
    <x v="2595"/>
    <d v="2017-02-24T05:51:40"/>
    <x v="1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"/>
    <n v="305.77999999999997"/>
    <x v="7"/>
    <x v="19"/>
    <x v="2596"/>
    <d v="2014-08-07T15:56:49"/>
    <x v="3"/>
    <x v="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0"/>
    <n v="12.14"/>
    <x v="7"/>
    <x v="19"/>
    <x v="2597"/>
    <d v="2016-06-19T08:11:57"/>
    <x v="2"/>
    <x v="1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"/>
    <n v="83.57"/>
    <x v="7"/>
    <x v="19"/>
    <x v="2598"/>
    <d v="2015-09-23T20:10:01"/>
    <x v="0"/>
    <x v="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"/>
    <n v="18"/>
    <x v="7"/>
    <x v="19"/>
    <x v="2599"/>
    <d v="2014-08-03T18:05:47"/>
    <x v="3"/>
    <x v="1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0"/>
    <n v="115.53"/>
    <x v="7"/>
    <x v="19"/>
    <x v="2600"/>
    <d v="2016-03-25T20:36:40"/>
    <x v="2"/>
    <x v="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7"/>
    <n v="21.9"/>
    <x v="2"/>
    <x v="36"/>
    <x v="2601"/>
    <d v="2012-09-13T03:59:00"/>
    <x v="5"/>
    <x v="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"/>
    <n v="80.02"/>
    <x v="2"/>
    <x v="36"/>
    <x v="2602"/>
    <d v="2014-11-12T21:20:00"/>
    <x v="3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"/>
    <n v="35.520000000000003"/>
    <x v="2"/>
    <x v="36"/>
    <x v="2603"/>
    <d v="2013-12-23T21:54:14"/>
    <x v="4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"/>
    <n v="64.930000000000007"/>
    <x v="2"/>
    <x v="36"/>
    <x v="2604"/>
    <d v="2012-04-29T01:13:43"/>
    <x v="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"/>
    <n v="60.97"/>
    <x v="2"/>
    <x v="36"/>
    <x v="2605"/>
    <d v="2016-06-17T12:59:50"/>
    <x v="2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"/>
    <n v="31.44"/>
    <x v="2"/>
    <x v="36"/>
    <x v="2606"/>
    <d v="2014-04-29T17:06:22"/>
    <x v="3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"/>
    <n v="81.95"/>
    <x v="2"/>
    <x v="36"/>
    <x v="2607"/>
    <d v="2015-08-12T02:00:00"/>
    <x v="0"/>
    <x v="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"/>
    <n v="58.93"/>
    <x v="2"/>
    <x v="36"/>
    <x v="2608"/>
    <d v="2017-03-15T00:00:00"/>
    <x v="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"/>
    <n v="157.29"/>
    <x v="2"/>
    <x v="36"/>
    <x v="2609"/>
    <d v="2012-07-15T05:42:31"/>
    <x v="5"/>
    <x v="0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"/>
    <n v="55.76"/>
    <x v="2"/>
    <x v="36"/>
    <x v="2610"/>
    <d v="2016-08-22T06:59:00"/>
    <x v="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8"/>
    <n v="83.8"/>
    <x v="2"/>
    <x v="36"/>
    <x v="2611"/>
    <d v="2017-01-02T22:59:00"/>
    <x v="2"/>
    <x v="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2"/>
    <n v="58.42"/>
    <x v="2"/>
    <x v="36"/>
    <x v="2612"/>
    <d v="2015-01-09T03:26:10"/>
    <x v="3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"/>
    <n v="270.57"/>
    <x v="2"/>
    <x v="36"/>
    <x v="2613"/>
    <d v="2012-09-21T19:38:14"/>
    <x v="5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"/>
    <n v="107.1"/>
    <x v="2"/>
    <x v="36"/>
    <x v="2614"/>
    <d v="2014-04-30T05:00:00"/>
    <x v="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2"/>
    <n v="47.18"/>
    <x v="2"/>
    <x v="36"/>
    <x v="2615"/>
    <d v="2016-04-30T12:00:00"/>
    <x v="2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"/>
    <n v="120.31"/>
    <x v="2"/>
    <x v="36"/>
    <x v="2616"/>
    <d v="2015-08-25T23:52:09"/>
    <x v="0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9"/>
    <n v="27.6"/>
    <x v="2"/>
    <x v="36"/>
    <x v="2617"/>
    <d v="2014-10-20T20:59:11"/>
    <x v="3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"/>
    <n v="205.3"/>
    <x v="2"/>
    <x v="36"/>
    <x v="2618"/>
    <d v="2015-12-01T20:01:01"/>
    <x v="0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2"/>
    <n v="35.549999999999997"/>
    <x v="2"/>
    <x v="36"/>
    <x v="2619"/>
    <d v="2015-10-23T11:00:00"/>
    <x v="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"/>
    <n v="74.64"/>
    <x v="2"/>
    <x v="36"/>
    <x v="2620"/>
    <d v="2015-10-11T01:00:00"/>
    <x v="0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"/>
    <n v="47.06"/>
    <x v="2"/>
    <x v="36"/>
    <x v="2621"/>
    <d v="2015-05-21T17:56:28"/>
    <x v="0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"/>
    <n v="26.59"/>
    <x v="2"/>
    <x v="36"/>
    <x v="2622"/>
    <d v="2016-12-30T17:50:16"/>
    <x v="2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"/>
    <n v="36.770000000000003"/>
    <x v="2"/>
    <x v="36"/>
    <x v="2623"/>
    <d v="2016-12-02T06:09:26"/>
    <x v="2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4"/>
    <n v="31.82"/>
    <x v="2"/>
    <x v="36"/>
    <x v="2624"/>
    <d v="2012-09-13T10:07:02"/>
    <x v="5"/>
    <x v="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10"/>
    <n v="27.58"/>
    <x v="2"/>
    <x v="36"/>
    <x v="2625"/>
    <d v="2016-11-09T20:26:48"/>
    <x v="2"/>
    <x v="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"/>
    <n v="56"/>
    <x v="2"/>
    <x v="36"/>
    <x v="2626"/>
    <d v="2015-06-03T15:04:29"/>
    <x v="0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"/>
    <n v="21.56"/>
    <x v="2"/>
    <x v="36"/>
    <x v="2627"/>
    <d v="2015-11-26T20:54:21"/>
    <x v="0"/>
    <x v="0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"/>
    <n v="44.1"/>
    <x v="2"/>
    <x v="36"/>
    <x v="2628"/>
    <d v="2014-11-30T23:11:07"/>
    <x v="3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"/>
    <n v="63.87"/>
    <x v="2"/>
    <x v="36"/>
    <x v="2629"/>
    <d v="2015-05-14T12:55:22"/>
    <x v="0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2"/>
    <n v="38.99"/>
    <x v="2"/>
    <x v="36"/>
    <x v="2630"/>
    <d v="2016-06-30T10:00:00"/>
    <x v="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"/>
    <n v="80.19"/>
    <x v="2"/>
    <x v="36"/>
    <x v="2631"/>
    <d v="2015-08-30T04:03:47"/>
    <x v="0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"/>
    <n v="34.9"/>
    <x v="2"/>
    <x v="36"/>
    <x v="2632"/>
    <d v="2016-05-29T01:28:59"/>
    <x v="2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4"/>
    <n v="89.1"/>
    <x v="2"/>
    <x v="36"/>
    <x v="2633"/>
    <d v="2014-02-27T23:00:00"/>
    <x v="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"/>
    <n v="39.44"/>
    <x v="2"/>
    <x v="36"/>
    <x v="2634"/>
    <d v="2016-09-29T15:45:21"/>
    <x v="2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136.9"/>
    <x v="2"/>
    <x v="36"/>
    <x v="2635"/>
    <d v="2015-03-09T21:49:21"/>
    <x v="0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2"/>
    <n v="37.46"/>
    <x v="2"/>
    <x v="36"/>
    <x v="2636"/>
    <d v="2016-10-16T01:00:00"/>
    <x v="2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2"/>
    <n v="31.96"/>
    <x v="2"/>
    <x v="36"/>
    <x v="2637"/>
    <d v="2016-10-12T13:11:15"/>
    <x v="2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"/>
    <n v="25.21"/>
    <x v="2"/>
    <x v="36"/>
    <x v="2638"/>
    <d v="2015-01-15T21:54:55"/>
    <x v="3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2"/>
    <n v="10.039999999999999"/>
    <x v="2"/>
    <x v="36"/>
    <x v="2639"/>
    <d v="2015-02-19T20:45:48"/>
    <x v="0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"/>
    <n v="45.94"/>
    <x v="2"/>
    <x v="36"/>
    <x v="2640"/>
    <d v="2015-06-08T03:51:14"/>
    <x v="0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"/>
    <n v="15"/>
    <x v="2"/>
    <x v="36"/>
    <x v="2641"/>
    <d v="2014-09-15T20:09:00"/>
    <x v="3"/>
    <x v="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n v="0"/>
    <x v="2"/>
    <x v="36"/>
    <x v="2642"/>
    <d v="2016-07-15T06:57:00"/>
    <x v="2"/>
    <x v="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"/>
    <n v="223.58"/>
    <x v="2"/>
    <x v="36"/>
    <x v="2643"/>
    <d v="2016-12-21T07:59:00"/>
    <x v="2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0"/>
    <n v="39.479999999999997"/>
    <x v="2"/>
    <x v="36"/>
    <x v="2644"/>
    <d v="2017-03-10T19:00:35"/>
    <x v="1"/>
    <x v="1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"/>
    <n v="91.3"/>
    <x v="2"/>
    <x v="36"/>
    <x v="2645"/>
    <d v="2014-11-08T21:13:23"/>
    <x v="3"/>
    <x v="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0"/>
    <n v="78.67"/>
    <x v="2"/>
    <x v="36"/>
    <x v="2646"/>
    <d v="2015-09-09T07:31:09"/>
    <x v="0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0"/>
    <n v="12"/>
    <x v="2"/>
    <x v="36"/>
    <x v="2647"/>
    <d v="2015-08-14T06:16:59"/>
    <x v="0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"/>
    <n v="17.670000000000002"/>
    <x v="2"/>
    <x v="36"/>
    <x v="2648"/>
    <d v="2016-03-09T17:09:20"/>
    <x v="2"/>
    <x v="1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n v="41.33"/>
    <x v="2"/>
    <x v="36"/>
    <x v="2649"/>
    <d v="2016-02-01T23:55:41"/>
    <x v="0"/>
    <x v="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"/>
    <n v="71.599999999999994"/>
    <x v="2"/>
    <x v="36"/>
    <x v="2650"/>
    <d v="2016-12-21T14:59:03"/>
    <x v="2"/>
    <x v="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0"/>
    <n v="307.82"/>
    <x v="2"/>
    <x v="36"/>
    <x v="2651"/>
    <d v="2015-12-17T19:20:09"/>
    <x v="0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"/>
    <n v="80.45"/>
    <x v="2"/>
    <x v="36"/>
    <x v="2652"/>
    <d v="2014-12-10T03:48:45"/>
    <x v="3"/>
    <x v="1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"/>
    <n v="83.94"/>
    <x v="2"/>
    <x v="36"/>
    <x v="2653"/>
    <d v="2014-06-13T04:00:00"/>
    <x v="3"/>
    <x v="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  <x v="36"/>
    <x v="2654"/>
    <d v="2015-04-21T13:25:26"/>
    <x v="0"/>
    <x v="1"/>
    <x v="0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0"/>
    <n v="73.37"/>
    <x v="2"/>
    <x v="36"/>
    <x v="2655"/>
    <d v="2016-02-09T20:00:00"/>
    <x v="2"/>
    <x v="1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"/>
    <n v="112.86"/>
    <x v="2"/>
    <x v="36"/>
    <x v="2656"/>
    <d v="2017-03-12T19:00:00"/>
    <x v="1"/>
    <x v="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"/>
    <n v="95.28"/>
    <x v="2"/>
    <x v="36"/>
    <x v="2657"/>
    <d v="2016-08-03T01:30:00"/>
    <x v="2"/>
    <x v="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  <x v="36"/>
    <x v="2658"/>
    <d v="2016-07-30T21:13:14"/>
    <x v="2"/>
    <x v="1"/>
    <x v="0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0"/>
    <n v="133.30000000000001"/>
    <x v="2"/>
    <x v="36"/>
    <x v="2659"/>
    <d v="2015-04-18T01:40:10"/>
    <x v="0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  <x v="36"/>
    <x v="2660"/>
    <d v="2015-11-24T18:06:58"/>
    <x v="0"/>
    <x v="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"/>
    <n v="85.75"/>
    <x v="2"/>
    <x v="37"/>
    <x v="2661"/>
    <d v="2013-10-25T23:00:10"/>
    <x v="4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"/>
    <n v="267"/>
    <x v="2"/>
    <x v="37"/>
    <x v="2662"/>
    <d v="2015-08-21T17:55:13"/>
    <x v="0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"/>
    <n v="373.56"/>
    <x v="2"/>
    <x v="37"/>
    <x v="2663"/>
    <d v="2015-09-04T15:00:00"/>
    <x v="0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"/>
    <n v="174.04"/>
    <x v="2"/>
    <x v="37"/>
    <x v="2664"/>
    <d v="2015-12-09T06:59:00"/>
    <x v="0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"/>
    <n v="93.7"/>
    <x v="2"/>
    <x v="37"/>
    <x v="2665"/>
    <d v="2015-05-04T21:29:34"/>
    <x v="0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2"/>
    <n v="77.33"/>
    <x v="2"/>
    <x v="37"/>
    <x v="2666"/>
    <d v="2015-09-25T21:00:00"/>
    <x v="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"/>
    <n v="92.22"/>
    <x v="2"/>
    <x v="37"/>
    <x v="2667"/>
    <d v="2016-02-10T22:13:36"/>
    <x v="2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2"/>
    <n v="60.96"/>
    <x v="2"/>
    <x v="37"/>
    <x v="2668"/>
    <d v="2015-11-09T14:32:00"/>
    <x v="0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"/>
    <n v="91"/>
    <x v="2"/>
    <x v="37"/>
    <x v="2669"/>
    <d v="2016-01-10T00:51:36"/>
    <x v="0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0"/>
    <n v="41.58"/>
    <x v="2"/>
    <x v="37"/>
    <x v="2670"/>
    <d v="2014-07-29T00:29:40"/>
    <x v="3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"/>
    <n v="33.76"/>
    <x v="2"/>
    <x v="37"/>
    <x v="2671"/>
    <d v="2014-12-19T19:38:00"/>
    <x v="3"/>
    <x v="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"/>
    <n v="70.62"/>
    <x v="2"/>
    <x v="37"/>
    <x v="2672"/>
    <d v="2015-12-28T06:00:00"/>
    <x v="0"/>
    <x v="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"/>
    <n v="167.15"/>
    <x v="2"/>
    <x v="37"/>
    <x v="2673"/>
    <d v="2014-10-29T22:45:00"/>
    <x v="3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1"/>
    <n v="128.62"/>
    <x v="2"/>
    <x v="37"/>
    <x v="2674"/>
    <d v="2016-07-05T04:59:00"/>
    <x v="2"/>
    <x v="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0"/>
    <n v="65.41"/>
    <x v="2"/>
    <x v="37"/>
    <x v="2675"/>
    <d v="2014-11-10T21:34:49"/>
    <x v="3"/>
    <x v="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1"/>
    <n v="117.56"/>
    <x v="2"/>
    <x v="37"/>
    <x v="2676"/>
    <d v="2016-05-22T14:59:34"/>
    <x v="2"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"/>
    <n v="126.48"/>
    <x v="2"/>
    <x v="37"/>
    <x v="2677"/>
    <d v="2014-07-03T00:42:23"/>
    <x v="3"/>
    <x v="1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  <x v="37"/>
    <x v="2678"/>
    <d v="2015-09-24T19:09:25"/>
    <x v="0"/>
    <x v="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  <x v="37"/>
    <x v="2679"/>
    <d v="2015-02-28T00:01:34"/>
    <x v="0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0"/>
    <n v="69"/>
    <x v="2"/>
    <x v="37"/>
    <x v="2680"/>
    <d v="2016-04-06T04:04:51"/>
    <x v="2"/>
    <x v="1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"/>
    <n v="27.5"/>
    <x v="7"/>
    <x v="19"/>
    <x v="2681"/>
    <d v="2014-07-10T21:29:10"/>
    <x v="3"/>
    <x v="1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"/>
    <n v="84.9"/>
    <x v="7"/>
    <x v="19"/>
    <x v="2682"/>
    <d v="2014-11-22T05:59:00"/>
    <x v="3"/>
    <x v="1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  <x v="19"/>
    <x v="2683"/>
    <d v="2015-03-01T18:07:20"/>
    <x v="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0"/>
    <n v="200"/>
    <x v="7"/>
    <x v="19"/>
    <x v="2684"/>
    <d v="2014-08-09T21:57:05"/>
    <x v="3"/>
    <x v="1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  <x v="19"/>
    <x v="2685"/>
    <d v="2015-04-27T15:42:10"/>
    <x v="0"/>
    <x v="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n v="0"/>
    <x v="7"/>
    <x v="19"/>
    <x v="2686"/>
    <d v="2014-09-30T23:23:43"/>
    <x v="3"/>
    <x v="1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n v="0"/>
    <x v="7"/>
    <x v="19"/>
    <x v="2687"/>
    <d v="2015-06-29T15:21:58"/>
    <x v="0"/>
    <x v="1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9"/>
    <x v="7"/>
    <x v="19"/>
    <x v="2688"/>
    <d v="2015-02-24T03:00:00"/>
    <x v="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  <x v="19"/>
    <x v="2689"/>
    <d v="2016-07-30T23:04:50"/>
    <x v="2"/>
    <x v="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"/>
    <n v="72.760000000000005"/>
    <x v="7"/>
    <x v="19"/>
    <x v="2690"/>
    <d v="2015-06-03T02:31:16"/>
    <x v="0"/>
    <x v="1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  <x v="19"/>
    <x v="2691"/>
    <d v="2015-05-10T17:22:37"/>
    <x v="0"/>
    <x v="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"/>
    <n v="25"/>
    <x v="7"/>
    <x v="19"/>
    <x v="2692"/>
    <d v="2015-03-25T07:01:00"/>
    <x v="0"/>
    <x v="1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"/>
    <n v="13.33"/>
    <x v="7"/>
    <x v="19"/>
    <x v="2693"/>
    <d v="2014-08-13T03:19:26"/>
    <x v="3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  <x v="19"/>
    <x v="2694"/>
    <d v="2014-09-26T03:22:19"/>
    <x v="3"/>
    <x v="1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7"/>
    <x v="7"/>
    <x v="19"/>
    <x v="2695"/>
    <d v="2015-04-14T03:21:58"/>
    <x v="0"/>
    <x v="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0"/>
    <n v="89.21"/>
    <x v="7"/>
    <x v="19"/>
    <x v="2696"/>
    <d v="2014-12-25T20:16:00"/>
    <x v="3"/>
    <x v="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"/>
    <n v="116.56"/>
    <x v="7"/>
    <x v="19"/>
    <x v="2697"/>
    <d v="2015-08-02T22:00:00"/>
    <x v="0"/>
    <x v="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1"/>
    <x v="7"/>
    <x v="19"/>
    <x v="2698"/>
    <d v="2014-06-27T21:33:28"/>
    <x v="3"/>
    <x v="1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n v="0"/>
    <x v="7"/>
    <x v="19"/>
    <x v="2699"/>
    <d v="2014-08-08T21:31:03"/>
    <x v="3"/>
    <x v="1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"/>
    <n v="17.5"/>
    <x v="7"/>
    <x v="19"/>
    <x v="2700"/>
    <d v="2014-09-18T20:59:32"/>
    <x v="3"/>
    <x v="1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"/>
    <n v="34.130000000000003"/>
    <x v="1"/>
    <x v="38"/>
    <x v="2701"/>
    <d v="2017-04-07T17:35:34"/>
    <x v="1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"/>
    <n v="132.35"/>
    <x v="1"/>
    <x v="38"/>
    <x v="2702"/>
    <d v="2017-04-05T18:14:37"/>
    <x v="1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"/>
    <n v="922.22"/>
    <x v="1"/>
    <x v="38"/>
    <x v="2703"/>
    <d v="2017-03-22T15:33:50"/>
    <x v="1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0"/>
    <n v="163.57"/>
    <x v="1"/>
    <x v="38"/>
    <x v="2704"/>
    <d v="2017-04-05T19:41:54"/>
    <x v="1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"/>
    <n v="217.38"/>
    <x v="1"/>
    <x v="38"/>
    <x v="2705"/>
    <d v="2017-03-24T20:59:18"/>
    <x v="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"/>
    <n v="149.44"/>
    <x v="1"/>
    <x v="38"/>
    <x v="2706"/>
    <d v="2014-10-16T06:59:00"/>
    <x v="3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4"/>
    <n v="71.239999999999995"/>
    <x v="1"/>
    <x v="38"/>
    <x v="2707"/>
    <d v="2013-05-27T06:59:00"/>
    <x v="4"/>
    <x v="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"/>
    <n v="44.46"/>
    <x v="1"/>
    <x v="38"/>
    <x v="2708"/>
    <d v="2016-07-21T16:45:26"/>
    <x v="2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"/>
    <n v="164.94"/>
    <x v="1"/>
    <x v="38"/>
    <x v="2709"/>
    <d v="2016-10-04T03:59:00"/>
    <x v="2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2"/>
    <n v="84.87"/>
    <x v="1"/>
    <x v="38"/>
    <x v="2710"/>
    <d v="2014-08-09T02:00:00"/>
    <x v="3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"/>
    <n v="53.95"/>
    <x v="1"/>
    <x v="38"/>
    <x v="2711"/>
    <d v="2014-06-20T22:01:00"/>
    <x v="3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"/>
    <n v="50.53"/>
    <x v="1"/>
    <x v="38"/>
    <x v="2712"/>
    <d v="2013-07-13T18:00:00"/>
    <x v="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"/>
    <n v="108"/>
    <x v="1"/>
    <x v="38"/>
    <x v="2713"/>
    <d v="2015-12-24T15:41:24"/>
    <x v="0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"/>
    <n v="95.37"/>
    <x v="1"/>
    <x v="38"/>
    <x v="2714"/>
    <d v="2016-10-14T23:00:00"/>
    <x v="2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3"/>
    <n v="57.63"/>
    <x v="1"/>
    <x v="38"/>
    <x v="2715"/>
    <d v="2016-02-21T09:33:48"/>
    <x v="2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"/>
    <n v="64.16"/>
    <x v="1"/>
    <x v="38"/>
    <x v="2716"/>
    <d v="2015-10-08T07:59:53"/>
    <x v="0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"/>
    <n v="92.39"/>
    <x v="1"/>
    <x v="38"/>
    <x v="2717"/>
    <d v="2014-12-06T22:57:29"/>
    <x v="3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"/>
    <n v="125.98"/>
    <x v="1"/>
    <x v="38"/>
    <x v="2718"/>
    <d v="2016-05-03T23:00:00"/>
    <x v="2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"/>
    <n v="94.64"/>
    <x v="1"/>
    <x v="38"/>
    <x v="2719"/>
    <d v="2016-04-17T23:44:54"/>
    <x v="2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"/>
    <n v="170.7"/>
    <x v="1"/>
    <x v="38"/>
    <x v="2720"/>
    <d v="2016-11-11T12:10:53"/>
    <x v="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5"/>
    <n v="40.76"/>
    <x v="2"/>
    <x v="30"/>
    <x v="2721"/>
    <d v="2013-09-06T19:00:00"/>
    <x v="4"/>
    <x v="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3"/>
    <n v="68.25"/>
    <x v="2"/>
    <x v="30"/>
    <x v="2722"/>
    <d v="2017-01-29T20:34:13"/>
    <x v="2"/>
    <x v="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"/>
    <n v="95.49"/>
    <x v="2"/>
    <x v="30"/>
    <x v="2723"/>
    <d v="2014-12-31T21:08:08"/>
    <x v="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3"/>
    <n v="7.19"/>
    <x v="2"/>
    <x v="30"/>
    <x v="2724"/>
    <d v="2015-08-15T07:50:59"/>
    <x v="0"/>
    <x v="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"/>
    <n v="511.65"/>
    <x v="2"/>
    <x v="30"/>
    <x v="2725"/>
    <d v="2017-03-01T17:52:15"/>
    <x v="1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"/>
    <n v="261.75"/>
    <x v="2"/>
    <x v="30"/>
    <x v="2726"/>
    <d v="2016-04-22T13:55:11"/>
    <x v="2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5"/>
    <n v="69.760000000000005"/>
    <x v="2"/>
    <x v="30"/>
    <x v="2727"/>
    <d v="2015-08-07T16:14:23"/>
    <x v="0"/>
    <x v="0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"/>
    <n v="77.23"/>
    <x v="2"/>
    <x v="30"/>
    <x v="2728"/>
    <d v="2015-12-30T14:23:54"/>
    <x v="0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"/>
    <n v="340.57"/>
    <x v="2"/>
    <x v="30"/>
    <x v="2729"/>
    <d v="2015-05-01T05:46:37"/>
    <x v="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2"/>
    <n v="67.42"/>
    <x v="2"/>
    <x v="30"/>
    <x v="2730"/>
    <d v="2013-04-22T12:59:35"/>
    <x v="4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"/>
    <n v="845.7"/>
    <x v="2"/>
    <x v="30"/>
    <x v="2731"/>
    <d v="2014-10-18T04:00:00"/>
    <x v="3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"/>
    <n v="97.19"/>
    <x v="2"/>
    <x v="30"/>
    <x v="2732"/>
    <d v="2013-05-28T00:00:00"/>
    <x v="4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"/>
    <n v="451.84"/>
    <x v="2"/>
    <x v="30"/>
    <x v="2733"/>
    <d v="2015-04-10T05:32:54"/>
    <x v="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n v="138.66999999999999"/>
    <x v="2"/>
    <x v="30"/>
    <x v="2734"/>
    <d v="2016-10-13T21:59:00"/>
    <x v="2"/>
    <x v="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10"/>
    <n v="21.64"/>
    <x v="2"/>
    <x v="30"/>
    <x v="2735"/>
    <d v="2013-03-13T20:00:00"/>
    <x v="4"/>
    <x v="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"/>
    <n v="169.52"/>
    <x v="2"/>
    <x v="30"/>
    <x v="2736"/>
    <d v="2014-04-23T15:59:33"/>
    <x v="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"/>
    <n v="161.88"/>
    <x v="2"/>
    <x v="30"/>
    <x v="2737"/>
    <d v="2014-01-15T19:00:00"/>
    <x v="4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"/>
    <n v="493.13"/>
    <x v="2"/>
    <x v="30"/>
    <x v="2738"/>
    <d v="2016-11-06T03:26:44"/>
    <x v="2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4"/>
    <n v="22.12"/>
    <x v="2"/>
    <x v="30"/>
    <x v="2739"/>
    <d v="2014-05-05T21:18:37"/>
    <x v="3"/>
    <x v="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"/>
    <n v="18.239999999999998"/>
    <x v="2"/>
    <x v="30"/>
    <x v="2740"/>
    <d v="2015-03-11T23:45:52"/>
    <x v="0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  <x v="39"/>
    <x v="2741"/>
    <d v="2014-10-20T02:07:00"/>
    <x v="3"/>
    <x v="1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"/>
    <n v="40.61"/>
    <x v="3"/>
    <x v="39"/>
    <x v="2742"/>
    <d v="2012-05-15T17:16:27"/>
    <x v="5"/>
    <x v="1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n v="0"/>
    <x v="3"/>
    <x v="39"/>
    <x v="2743"/>
    <d v="2016-10-19T07:53:27"/>
    <x v="2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0"/>
    <n v="37.950000000000003"/>
    <x v="3"/>
    <x v="39"/>
    <x v="2744"/>
    <d v="2012-02-29T01:29:58"/>
    <x v="5"/>
    <x v="1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"/>
    <n v="35.729999999999997"/>
    <x v="3"/>
    <x v="39"/>
    <x v="2745"/>
    <d v="2012-07-14T23:42:48"/>
    <x v="5"/>
    <x v="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"/>
    <n v="42.16"/>
    <x v="3"/>
    <x v="39"/>
    <x v="2746"/>
    <d v="2014-08-29T18:45:11"/>
    <x v="3"/>
    <x v="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"/>
    <n v="35"/>
    <x v="3"/>
    <x v="39"/>
    <x v="2747"/>
    <d v="2012-06-16T03:10:00"/>
    <x v="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0"/>
    <n v="13.25"/>
    <x v="3"/>
    <x v="39"/>
    <x v="2748"/>
    <d v="2016-09-02T17:03:22"/>
    <x v="2"/>
    <x v="1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0"/>
    <n v="55"/>
    <x v="3"/>
    <x v="39"/>
    <x v="2749"/>
    <d v="2015-04-04T18:10:37"/>
    <x v="0"/>
    <x v="1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n v="0"/>
    <x v="3"/>
    <x v="39"/>
    <x v="2750"/>
    <d v="2012-06-30T20:00:00"/>
    <x v="5"/>
    <x v="1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n v="0"/>
    <x v="3"/>
    <x v="39"/>
    <x v="2751"/>
    <d v="2014-06-17T21:17:22"/>
    <x v="3"/>
    <x v="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"/>
    <n v="39.29"/>
    <x v="3"/>
    <x v="39"/>
    <x v="2752"/>
    <d v="2011-12-18T18:21:44"/>
    <x v="6"/>
    <x v="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"/>
    <n v="47.5"/>
    <x v="3"/>
    <x v="39"/>
    <x v="2753"/>
    <d v="2012-08-26T21:37:03"/>
    <x v="5"/>
    <x v="1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n v="0"/>
    <x v="3"/>
    <x v="39"/>
    <x v="2754"/>
    <d v="2014-09-11T15:15:51"/>
    <x v="3"/>
    <x v="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1"/>
    <n v="17.329999999999998"/>
    <x v="3"/>
    <x v="39"/>
    <x v="2755"/>
    <d v="2015-04-08T18:58:47"/>
    <x v="0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"/>
    <n v="31.76"/>
    <x v="3"/>
    <x v="39"/>
    <x v="2756"/>
    <d v="2014-01-11T21:36:41"/>
    <x v="4"/>
    <x v="1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0"/>
    <n v="5"/>
    <x v="3"/>
    <x v="39"/>
    <x v="2757"/>
    <d v="2016-08-06T15:45:32"/>
    <x v="2"/>
    <x v="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"/>
    <n v="39"/>
    <x v="3"/>
    <x v="39"/>
    <x v="2758"/>
    <d v="2016-10-10T10:36:23"/>
    <x v="2"/>
    <x v="1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"/>
    <n v="52.5"/>
    <x v="3"/>
    <x v="39"/>
    <x v="2759"/>
    <d v="2016-07-16T08:47:46"/>
    <x v="2"/>
    <x v="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n v="0"/>
    <x v="3"/>
    <x v="39"/>
    <x v="2760"/>
    <d v="2013-06-20T11:04:18"/>
    <x v="4"/>
    <x v="1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"/>
    <n v="9"/>
    <x v="3"/>
    <x v="39"/>
    <x v="2761"/>
    <d v="2013-01-03T01:31:33"/>
    <x v="5"/>
    <x v="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"/>
    <n v="25"/>
    <x v="3"/>
    <x v="39"/>
    <x v="2762"/>
    <d v="2012-03-18T23:53:15"/>
    <x v="5"/>
    <x v="1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  <x v="39"/>
    <x v="2763"/>
    <d v="2013-05-24T13:54:44"/>
    <x v="4"/>
    <x v="1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0"/>
    <n v="11.25"/>
    <x v="3"/>
    <x v="39"/>
    <x v="2764"/>
    <d v="2012-05-30T19:00:00"/>
    <x v="5"/>
    <x v="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n v="0"/>
    <x v="3"/>
    <x v="39"/>
    <x v="2765"/>
    <d v="2012-10-28T13:53:48"/>
    <x v="5"/>
    <x v="1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"/>
    <n v="25"/>
    <x v="3"/>
    <x v="39"/>
    <x v="2766"/>
    <d v="2011-08-11T16:01:58"/>
    <x v="6"/>
    <x v="1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"/>
    <n v="11.33"/>
    <x v="3"/>
    <x v="39"/>
    <x v="2767"/>
    <d v="2015-08-16T23:00:50"/>
    <x v="0"/>
    <x v="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"/>
    <n v="29.47"/>
    <x v="3"/>
    <x v="39"/>
    <x v="2768"/>
    <d v="2012-03-29T13:45:23"/>
    <x v="5"/>
    <x v="1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  <x v="39"/>
    <x v="2769"/>
    <d v="2014-06-05T19:49:50"/>
    <x v="3"/>
    <x v="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"/>
    <n v="63.1"/>
    <x v="3"/>
    <x v="39"/>
    <x v="2770"/>
    <d v="2014-03-18T15:55:30"/>
    <x v="3"/>
    <x v="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n v="0"/>
    <x v="3"/>
    <x v="39"/>
    <x v="2771"/>
    <d v="2013-02-01T17:00:00"/>
    <x v="5"/>
    <x v="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n v="0"/>
    <x v="3"/>
    <x v="39"/>
    <x v="2772"/>
    <d v="2013-10-05T20:51:34"/>
    <x v="4"/>
    <x v="1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  <x v="39"/>
    <x v="2773"/>
    <d v="2016-04-24T20:45:21"/>
    <x v="2"/>
    <x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"/>
    <n v="43.85"/>
    <x v="3"/>
    <x v="39"/>
    <x v="2774"/>
    <d v="2013-03-08T03:02:08"/>
    <x v="4"/>
    <x v="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"/>
    <n v="75"/>
    <x v="3"/>
    <x v="39"/>
    <x v="2775"/>
    <d v="2011-12-16T00:19:14"/>
    <x v="6"/>
    <x v="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0"/>
    <n v="45.97"/>
    <x v="3"/>
    <x v="39"/>
    <x v="2776"/>
    <d v="2015-06-12T07:07:56"/>
    <x v="0"/>
    <x v="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  <x v="39"/>
    <x v="2777"/>
    <d v="2015-07-17T16:03:24"/>
    <x v="0"/>
    <x v="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"/>
    <n v="93.67"/>
    <x v="3"/>
    <x v="39"/>
    <x v="2778"/>
    <d v="2014-08-25T23:28:26"/>
    <x v="3"/>
    <x v="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0"/>
    <n v="53"/>
    <x v="3"/>
    <x v="39"/>
    <x v="2779"/>
    <d v="2015-11-22T15:03:41"/>
    <x v="0"/>
    <x v="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n v="0"/>
    <x v="3"/>
    <x v="39"/>
    <x v="2780"/>
    <d v="2017-03-10T10:44:48"/>
    <x v="1"/>
    <x v="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"/>
    <n v="47"/>
    <x v="1"/>
    <x v="6"/>
    <x v="2781"/>
    <d v="2015-02-12T07:00:00"/>
    <x v="0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"/>
    <n v="66.67"/>
    <x v="1"/>
    <x v="6"/>
    <x v="2782"/>
    <d v="2015-02-17T04:59:00"/>
    <x v="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"/>
    <n v="18.77"/>
    <x v="1"/>
    <x v="6"/>
    <x v="2783"/>
    <d v="2015-04-23T12:50:46"/>
    <x v="0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"/>
    <n v="66.11"/>
    <x v="1"/>
    <x v="6"/>
    <x v="2784"/>
    <d v="2014-10-29T18:54:03"/>
    <x v="3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"/>
    <n v="36.86"/>
    <x v="1"/>
    <x v="6"/>
    <x v="2785"/>
    <d v="2016-08-05T21:00:00"/>
    <x v="2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"/>
    <n v="39.81"/>
    <x v="1"/>
    <x v="6"/>
    <x v="2786"/>
    <d v="2014-07-09T13:39:40"/>
    <x v="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"/>
    <n v="31.5"/>
    <x v="1"/>
    <x v="6"/>
    <x v="2787"/>
    <d v="2014-07-18T04:45:52"/>
    <x v="3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"/>
    <n v="102.5"/>
    <x v="1"/>
    <x v="6"/>
    <x v="2788"/>
    <d v="2016-07-29T16:50:43"/>
    <x v="2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"/>
    <n v="126.46"/>
    <x v="1"/>
    <x v="6"/>
    <x v="2789"/>
    <d v="2015-03-12T04:00:00"/>
    <x v="0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"/>
    <n v="47.88"/>
    <x v="1"/>
    <x v="6"/>
    <x v="2790"/>
    <d v="2015-02-11T22:31:43"/>
    <x v="0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"/>
    <n v="73.209999999999994"/>
    <x v="1"/>
    <x v="6"/>
    <x v="2791"/>
    <d v="2016-09-09T04:00:00"/>
    <x v="2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"/>
    <n v="89.67"/>
    <x v="1"/>
    <x v="6"/>
    <x v="2792"/>
    <d v="2015-08-12T05:32:39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"/>
    <n v="151.46"/>
    <x v="1"/>
    <x v="6"/>
    <x v="2793"/>
    <d v="2015-07-21T10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2"/>
    <n v="25"/>
    <x v="1"/>
    <x v="6"/>
    <x v="2794"/>
    <d v="2016-03-03T19:00:00"/>
    <x v="2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"/>
    <n v="36.5"/>
    <x v="1"/>
    <x v="6"/>
    <x v="2795"/>
    <d v="2014-06-06T23:00:00"/>
    <x v="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"/>
    <n v="44"/>
    <x v="1"/>
    <x v="6"/>
    <x v="2796"/>
    <d v="2014-07-05T12:40:28"/>
    <x v="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"/>
    <n v="87.36"/>
    <x v="1"/>
    <x v="6"/>
    <x v="2797"/>
    <d v="2014-07-08T22:34:00"/>
    <x v="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"/>
    <n v="36.47"/>
    <x v="1"/>
    <x v="6"/>
    <x v="2798"/>
    <d v="2015-07-31T16:00:00"/>
    <x v="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"/>
    <n v="44.86"/>
    <x v="1"/>
    <x v="6"/>
    <x v="2799"/>
    <d v="2016-06-17T16:00:00"/>
    <x v="2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"/>
    <n v="42.9"/>
    <x v="1"/>
    <x v="6"/>
    <x v="2800"/>
    <d v="2015-01-04T13:16:06"/>
    <x v="3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"/>
    <n v="51.23"/>
    <x v="1"/>
    <x v="6"/>
    <x v="2801"/>
    <d v="2014-10-10T11:00:00"/>
    <x v="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"/>
    <n v="33.94"/>
    <x v="1"/>
    <x v="6"/>
    <x v="2802"/>
    <d v="2015-08-06T15:31:47"/>
    <x v="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"/>
    <n v="90.74"/>
    <x v="1"/>
    <x v="6"/>
    <x v="2803"/>
    <d v="2015-07-16T00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"/>
    <n v="50"/>
    <x v="1"/>
    <x v="6"/>
    <x v="2804"/>
    <d v="2014-09-29T10:53:10"/>
    <x v="3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"/>
    <n v="24.44"/>
    <x v="1"/>
    <x v="6"/>
    <x v="2805"/>
    <d v="2015-08-22T12:07:53"/>
    <x v="0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"/>
    <n v="44.25"/>
    <x v="1"/>
    <x v="6"/>
    <x v="2806"/>
    <d v="2015-08-05T11:00:00"/>
    <x v="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"/>
    <n v="67.739999999999995"/>
    <x v="1"/>
    <x v="6"/>
    <x v="2807"/>
    <d v="2015-06-29T20:57:18"/>
    <x v="0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"/>
    <n v="65.38"/>
    <x v="1"/>
    <x v="6"/>
    <x v="2808"/>
    <d v="2015-08-22T20:18:55"/>
    <x v="0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"/>
    <n v="121.9"/>
    <x v="1"/>
    <x v="6"/>
    <x v="2809"/>
    <d v="2016-03-30T14:39:00"/>
    <x v="2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"/>
    <n v="47.46"/>
    <x v="1"/>
    <x v="6"/>
    <x v="2810"/>
    <d v="2014-06-01T03:59:00"/>
    <x v="3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"/>
    <n v="92.84"/>
    <x v="1"/>
    <x v="6"/>
    <x v="2811"/>
    <d v="2015-02-23T11:55:03"/>
    <x v="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"/>
    <n v="68.25"/>
    <x v="1"/>
    <x v="6"/>
    <x v="2812"/>
    <d v="2015-04-06T04:00:00"/>
    <x v="0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"/>
    <n v="37.21"/>
    <x v="1"/>
    <x v="6"/>
    <x v="2813"/>
    <d v="2016-12-14T17:49:21"/>
    <x v="2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"/>
    <n v="25.25"/>
    <x v="1"/>
    <x v="6"/>
    <x v="2814"/>
    <d v="2015-05-09T09:35:15"/>
    <x v="0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"/>
    <n v="43.21"/>
    <x v="1"/>
    <x v="6"/>
    <x v="2815"/>
    <d v="2016-08-07T18:38:29"/>
    <x v="2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"/>
    <n v="25.13"/>
    <x v="1"/>
    <x v="6"/>
    <x v="2816"/>
    <d v="2015-08-02T16:00:00"/>
    <x v="0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"/>
    <n v="23.64"/>
    <x v="1"/>
    <x v="6"/>
    <x v="2817"/>
    <d v="2015-02-28T15:14:22"/>
    <x v="0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"/>
    <n v="103.95"/>
    <x v="1"/>
    <x v="6"/>
    <x v="2818"/>
    <d v="2015-09-23T14:21:26"/>
    <x v="0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"/>
    <n v="50.38"/>
    <x v="1"/>
    <x v="6"/>
    <x v="2819"/>
    <d v="2015-06-14T12:36:49"/>
    <x v="0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"/>
    <n v="13.6"/>
    <x v="1"/>
    <x v="6"/>
    <x v="2820"/>
    <d v="2016-02-26T00:00:00"/>
    <x v="2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28.57"/>
    <x v="1"/>
    <x v="6"/>
    <x v="2821"/>
    <d v="2014-09-23T22:08:55"/>
    <x v="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63.83"/>
    <x v="1"/>
    <x v="6"/>
    <x v="2822"/>
    <d v="2015-03-27T15:24:52"/>
    <x v="0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"/>
    <n v="8.86"/>
    <x v="1"/>
    <x v="6"/>
    <x v="2823"/>
    <d v="2015-03-31T22:59:00"/>
    <x v="0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"/>
    <n v="50.67"/>
    <x v="1"/>
    <x v="6"/>
    <x v="2824"/>
    <d v="2015-06-13T01:43:00"/>
    <x v="0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"/>
    <n v="60.78"/>
    <x v="1"/>
    <x v="6"/>
    <x v="2825"/>
    <d v="2015-12-04T19:01:26"/>
    <x v="0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"/>
    <n v="113.42"/>
    <x v="1"/>
    <x v="6"/>
    <x v="2826"/>
    <d v="2015-07-10T07:00:00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"/>
    <n v="104.57"/>
    <x v="1"/>
    <x v="6"/>
    <x v="2827"/>
    <d v="2016-06-03T16:30:00"/>
    <x v="2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"/>
    <n v="98.31"/>
    <x v="1"/>
    <x v="6"/>
    <x v="2828"/>
    <d v="2015-10-02T23:00:00"/>
    <x v="0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"/>
    <n v="35.04"/>
    <x v="1"/>
    <x v="6"/>
    <x v="2829"/>
    <d v="2016-06-02T10:25:18"/>
    <x v="2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272.73"/>
    <x v="1"/>
    <x v="6"/>
    <x v="2830"/>
    <d v="2014-05-12T03:59:00"/>
    <x v="3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"/>
    <n v="63.85"/>
    <x v="1"/>
    <x v="6"/>
    <x v="2831"/>
    <d v="2015-07-16T19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"/>
    <n v="30.19"/>
    <x v="1"/>
    <x v="6"/>
    <x v="2832"/>
    <d v="2014-11-23T22:00:00"/>
    <x v="3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"/>
    <n v="83.51"/>
    <x v="1"/>
    <x v="6"/>
    <x v="2833"/>
    <d v="2015-10-11T02:00:00"/>
    <x v="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2"/>
    <n v="64.760000000000005"/>
    <x v="1"/>
    <x v="6"/>
    <x v="2834"/>
    <d v="2015-01-30T23:02:10"/>
    <x v="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2"/>
    <n v="20.12"/>
    <x v="1"/>
    <x v="6"/>
    <x v="2835"/>
    <d v="2015-12-05T00:00:00"/>
    <x v="0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"/>
    <n v="44.09"/>
    <x v="1"/>
    <x v="6"/>
    <x v="2836"/>
    <d v="2017-02-18T04:59:00"/>
    <x v="1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0.479999999999997"/>
    <x v="1"/>
    <x v="6"/>
    <x v="2837"/>
    <d v="2015-12-09T22:48:04"/>
    <x v="0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"/>
    <n v="44.54"/>
    <x v="1"/>
    <x v="6"/>
    <x v="2838"/>
    <d v="2014-08-13T22:00:00"/>
    <x v="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"/>
    <n v="125.81"/>
    <x v="1"/>
    <x v="6"/>
    <x v="2839"/>
    <d v="2014-08-25T04:59:00"/>
    <x v="3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"/>
    <n v="19.7"/>
    <x v="1"/>
    <x v="6"/>
    <x v="2840"/>
    <d v="2015-03-18T17:00:00"/>
    <x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"/>
    <n v="10"/>
    <x v="1"/>
    <x v="6"/>
    <x v="2841"/>
    <d v="2015-12-13T18:44:57"/>
    <x v="0"/>
    <x v="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n v="0"/>
    <x v="1"/>
    <x v="6"/>
    <x v="2842"/>
    <d v="2014-06-21T11:00:00"/>
    <x v="3"/>
    <x v="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n v="0"/>
    <x v="1"/>
    <x v="6"/>
    <x v="2843"/>
    <d v="2016-06-13T04:00:00"/>
    <x v="2"/>
    <x v="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0"/>
    <n v="30"/>
    <x v="1"/>
    <x v="6"/>
    <x v="2844"/>
    <d v="2017-01-04T13:06:20"/>
    <x v="2"/>
    <x v="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"/>
    <n v="60.67"/>
    <x v="1"/>
    <x v="6"/>
    <x v="2845"/>
    <d v="2015-06-08T00:23:53"/>
    <x v="0"/>
    <x v="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n v="0"/>
    <x v="1"/>
    <x v="6"/>
    <x v="2846"/>
    <d v="2015-05-29T16:36:34"/>
    <x v="0"/>
    <x v="1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n v="0"/>
    <x v="1"/>
    <x v="6"/>
    <x v="2847"/>
    <d v="2016-05-23T19:21:05"/>
    <x v="2"/>
    <x v="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"/>
    <x v="1"/>
    <x v="6"/>
    <x v="2848"/>
    <d v="2015-05-29T15:34:19"/>
    <x v="0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"/>
    <n v="5"/>
    <x v="1"/>
    <x v="6"/>
    <x v="2849"/>
    <d v="2016-04-23T10:16:40"/>
    <x v="2"/>
    <x v="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0"/>
    <n v="23.92"/>
    <x v="1"/>
    <x v="6"/>
    <x v="2850"/>
    <d v="2014-09-06T00:10:11"/>
    <x v="3"/>
    <x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n v="0"/>
    <x v="1"/>
    <x v="6"/>
    <x v="2851"/>
    <d v="2016-01-29T23:17:00"/>
    <x v="2"/>
    <x v="1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0"/>
    <n v="15.83"/>
    <x v="1"/>
    <x v="6"/>
    <x v="2852"/>
    <d v="2014-06-21T01:05:03"/>
    <x v="3"/>
    <x v="1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n v="0"/>
    <x v="1"/>
    <x v="6"/>
    <x v="2853"/>
    <d v="2014-09-14T04:34:57"/>
    <x v="3"/>
    <x v="1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"/>
    <n v="29.79"/>
    <x v="1"/>
    <x v="6"/>
    <x v="2854"/>
    <d v="2015-05-07T17:11:59"/>
    <x v="0"/>
    <x v="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1"/>
    <n v="60"/>
    <x v="1"/>
    <x v="6"/>
    <x v="2855"/>
    <d v="2016-01-29T23:34:00"/>
    <x v="2"/>
    <x v="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0"/>
    <n v="24.33"/>
    <x v="1"/>
    <x v="6"/>
    <x v="2856"/>
    <d v="2015-08-08T21:34:00"/>
    <x v="0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"/>
    <n v="500"/>
    <x v="1"/>
    <x v="6"/>
    <x v="2857"/>
    <d v="2017-02-20T18:00:00"/>
    <x v="2"/>
    <x v="1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n v="0"/>
    <x v="1"/>
    <x v="6"/>
    <x v="2858"/>
    <d v="2014-12-05T11:28:00"/>
    <x v="3"/>
    <x v="1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0"/>
    <n v="35"/>
    <x v="1"/>
    <x v="6"/>
    <x v="2859"/>
    <d v="2015-10-16T08:41:44"/>
    <x v="0"/>
    <x v="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0"/>
    <n v="29.56"/>
    <x v="1"/>
    <x v="6"/>
    <x v="2860"/>
    <d v="2016-06-19T19:12:56"/>
    <x v="2"/>
    <x v="1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"/>
    <n v="26.67"/>
    <x v="1"/>
    <x v="6"/>
    <x v="2861"/>
    <d v="2015-09-24T14:10:48"/>
    <x v="0"/>
    <x v="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29999999999998"/>
    <x v="1"/>
    <x v="6"/>
    <x v="2862"/>
    <d v="2014-06-24T18:57:09"/>
    <x v="3"/>
    <x v="1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  <x v="6"/>
    <x v="2863"/>
    <d v="2014-09-09T16:12:03"/>
    <x v="3"/>
    <x v="1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0"/>
    <n v="13.33"/>
    <x v="1"/>
    <x v="6"/>
    <x v="2864"/>
    <d v="2015-07-17T13:18:00"/>
    <x v="0"/>
    <x v="1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n v="0"/>
    <x v="1"/>
    <x v="6"/>
    <x v="2865"/>
    <d v="2015-01-06T02:44:19"/>
    <x v="3"/>
    <x v="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"/>
    <n v="22.5"/>
    <x v="1"/>
    <x v="6"/>
    <x v="2866"/>
    <d v="2016-10-14T22:00:00"/>
    <x v="2"/>
    <x v="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"/>
    <n v="50.4"/>
    <x v="1"/>
    <x v="6"/>
    <x v="2867"/>
    <d v="2016-07-04T04:00:00"/>
    <x v="2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"/>
    <n v="105.03"/>
    <x v="1"/>
    <x v="6"/>
    <x v="2868"/>
    <d v="2016-10-05T19:50:54"/>
    <x v="2"/>
    <x v="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"/>
    <n v="35.4"/>
    <x v="1"/>
    <x v="6"/>
    <x v="2869"/>
    <d v="2016-07-19T14:14:41"/>
    <x v="2"/>
    <x v="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"/>
    <n v="83.33"/>
    <x v="1"/>
    <x v="6"/>
    <x v="2870"/>
    <d v="2014-05-17T04:32:45"/>
    <x v="3"/>
    <x v="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0"/>
    <n v="35.92"/>
    <x v="1"/>
    <x v="6"/>
    <x v="2871"/>
    <d v="2014-12-21T17:43:33"/>
    <x v="3"/>
    <x v="1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n v="0"/>
    <x v="1"/>
    <x v="6"/>
    <x v="2872"/>
    <d v="2015-06-20T02:47:18"/>
    <x v="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"/>
    <n v="119.13"/>
    <x v="1"/>
    <x v="6"/>
    <x v="2873"/>
    <d v="2015-01-28T19:37:11"/>
    <x v="3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0"/>
    <n v="90.33"/>
    <x v="1"/>
    <x v="6"/>
    <x v="2874"/>
    <d v="2017-01-17T20:16:26"/>
    <x v="2"/>
    <x v="1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"/>
    <x v="1"/>
    <x v="6"/>
    <x v="2875"/>
    <d v="2016-05-05T03:04:53"/>
    <x v="2"/>
    <x v="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n v="0"/>
    <x v="1"/>
    <x v="6"/>
    <x v="2876"/>
    <d v="2015-07-16T17:51:19"/>
    <x v="0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"/>
    <n v="108.33"/>
    <x v="1"/>
    <x v="6"/>
    <x v="2877"/>
    <d v="2016-11-30T17:00:00"/>
    <x v="2"/>
    <x v="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0"/>
    <n v="15.75"/>
    <x v="1"/>
    <x v="6"/>
    <x v="2878"/>
    <d v="2015-07-03T14:46:35"/>
    <x v="0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  <x v="6"/>
    <x v="2879"/>
    <d v="2016-01-20T17:24:21"/>
    <x v="0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"/>
    <n v="96.55"/>
    <x v="1"/>
    <x v="6"/>
    <x v="2880"/>
    <d v="2015-08-20T17:05:00"/>
    <x v="0"/>
    <x v="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n v="0"/>
    <x v="1"/>
    <x v="6"/>
    <x v="2881"/>
    <d v="2014-12-03T15:20:36"/>
    <x v="3"/>
    <x v="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"/>
    <n v="63"/>
    <x v="1"/>
    <x v="6"/>
    <x v="2882"/>
    <d v="2016-05-01T14:18:38"/>
    <x v="2"/>
    <x v="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"/>
    <n v="381.6"/>
    <x v="1"/>
    <x v="6"/>
    <x v="2883"/>
    <d v="2016-02-06T04:59:00"/>
    <x v="2"/>
    <x v="1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  <x v="6"/>
    <x v="2884"/>
    <d v="2014-12-05T17:27:15"/>
    <x v="3"/>
    <x v="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"/>
    <n v="26"/>
    <x v="1"/>
    <x v="6"/>
    <x v="2885"/>
    <d v="2015-03-14T00:50:01"/>
    <x v="0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"/>
    <n v="10"/>
    <x v="1"/>
    <x v="6"/>
    <x v="2886"/>
    <d v="2015-09-19T03:59:00"/>
    <x v="0"/>
    <x v="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  <x v="6"/>
    <x v="2887"/>
    <d v="2015-01-11T10:15:24"/>
    <x v="3"/>
    <x v="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n v="0"/>
    <x v="1"/>
    <x v="6"/>
    <x v="2888"/>
    <d v="2014-10-18T04:59:00"/>
    <x v="3"/>
    <x v="1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"/>
    <n v="81.569999999999993"/>
    <x v="1"/>
    <x v="6"/>
    <x v="2889"/>
    <d v="2014-08-29T20:43:05"/>
    <x v="3"/>
    <x v="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0"/>
    <n v="7"/>
    <x v="1"/>
    <x v="6"/>
    <x v="2890"/>
    <d v="2014-08-09T03:00:00"/>
    <x v="3"/>
    <x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0"/>
    <n v="27.3"/>
    <x v="1"/>
    <x v="6"/>
    <x v="2891"/>
    <d v="2016-04-15T20:12:08"/>
    <x v="2"/>
    <x v="1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0"/>
    <n v="29.41"/>
    <x v="1"/>
    <x v="6"/>
    <x v="2892"/>
    <d v="2014-08-25T21:00:00"/>
    <x v="3"/>
    <x v="1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0"/>
    <n v="12.5"/>
    <x v="1"/>
    <x v="6"/>
    <x v="2893"/>
    <d v="2015-01-09T02:00:00"/>
    <x v="3"/>
    <x v="1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n v="0"/>
    <x v="1"/>
    <x v="6"/>
    <x v="2894"/>
    <d v="2015-04-03T22:40:15"/>
    <x v="0"/>
    <x v="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0"/>
    <n v="5.75"/>
    <x v="1"/>
    <x v="6"/>
    <x v="2895"/>
    <d v="2014-06-22T21:00:00"/>
    <x v="3"/>
    <x v="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"/>
    <n v="52.08"/>
    <x v="1"/>
    <x v="6"/>
    <x v="2896"/>
    <d v="2016-12-12T06:00:00"/>
    <x v="2"/>
    <x v="1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0"/>
    <n v="183.33"/>
    <x v="1"/>
    <x v="6"/>
    <x v="2897"/>
    <d v="2015-10-11T15:29:05"/>
    <x v="0"/>
    <x v="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0"/>
    <n v="26.33"/>
    <x v="1"/>
    <x v="6"/>
    <x v="2898"/>
    <d v="2015-10-31T15:57:33"/>
    <x v="0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n v="0"/>
    <x v="1"/>
    <x v="6"/>
    <x v="2899"/>
    <d v="2016-07-24T01:52:38"/>
    <x v="2"/>
    <x v="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1"/>
    <n v="486.43"/>
    <x v="1"/>
    <x v="6"/>
    <x v="2900"/>
    <d v="2014-08-09T05:37:12"/>
    <x v="3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"/>
    <n v="3"/>
    <x v="1"/>
    <x v="6"/>
    <x v="2901"/>
    <d v="2015-02-07T21:42:19"/>
    <x v="3"/>
    <x v="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  <x v="6"/>
    <x v="2902"/>
    <d v="2015-08-24T10:33:16"/>
    <x v="0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"/>
    <n v="9.75"/>
    <x v="1"/>
    <x v="6"/>
    <x v="2903"/>
    <d v="2015-09-09T04:00:18"/>
    <x v="0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"/>
    <n v="18.75"/>
    <x v="1"/>
    <x v="6"/>
    <x v="2904"/>
    <d v="2014-11-09T12:00:00"/>
    <x v="3"/>
    <x v="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"/>
    <n v="36.590000000000003"/>
    <x v="1"/>
    <x v="6"/>
    <x v="2905"/>
    <d v="2016-09-07T01:21:53"/>
    <x v="2"/>
    <x v="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0"/>
    <n v="80.709999999999994"/>
    <x v="1"/>
    <x v="6"/>
    <x v="2906"/>
    <d v="2015-08-01T01:00:00"/>
    <x v="0"/>
    <x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  <x v="6"/>
    <x v="2907"/>
    <d v="2016-05-14T21:03:57"/>
    <x v="2"/>
    <x v="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0"/>
    <n v="52.8"/>
    <x v="1"/>
    <x v="6"/>
    <x v="2908"/>
    <d v="2016-06-08T17:33:39"/>
    <x v="2"/>
    <x v="1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  <x v="6"/>
    <x v="2909"/>
    <d v="2014-11-25T19:46:00"/>
    <x v="3"/>
    <x v="1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  <x v="6"/>
    <x v="2910"/>
    <d v="2015-06-12T20:11:27"/>
    <x v="0"/>
    <x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"/>
    <n v="46.93"/>
    <x v="1"/>
    <x v="6"/>
    <x v="2911"/>
    <d v="2015-06-27T18:27:06"/>
    <x v="0"/>
    <x v="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"/>
    <n v="78.08"/>
    <x v="1"/>
    <x v="6"/>
    <x v="2912"/>
    <d v="2016-01-15T03:09:34"/>
    <x v="0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  <x v="6"/>
    <x v="2913"/>
    <d v="2014-09-06T22:08:59"/>
    <x v="3"/>
    <x v="1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  <x v="6"/>
    <x v="2914"/>
    <d v="2015-03-14T20:46:34"/>
    <x v="0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1"/>
    <n v="203.67"/>
    <x v="1"/>
    <x v="6"/>
    <x v="2915"/>
    <d v="2016-03-16T08:33:10"/>
    <x v="2"/>
    <x v="1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0"/>
    <n v="20.71"/>
    <x v="1"/>
    <x v="6"/>
    <x v="2916"/>
    <d v="2014-05-19T11:26:29"/>
    <x v="3"/>
    <x v="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"/>
    <n v="48.56"/>
    <x v="1"/>
    <x v="6"/>
    <x v="2917"/>
    <d v="2015-09-16T05:37:27"/>
    <x v="0"/>
    <x v="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"/>
    <n v="68.099999999999994"/>
    <x v="1"/>
    <x v="6"/>
    <x v="2918"/>
    <d v="2015-10-29T15:06:47"/>
    <x v="0"/>
    <x v="1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0"/>
    <n v="8.5"/>
    <x v="1"/>
    <x v="6"/>
    <x v="2919"/>
    <d v="2014-08-05T14:52:09"/>
    <x v="3"/>
    <x v="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"/>
    <n v="51.62"/>
    <x v="1"/>
    <x v="6"/>
    <x v="2920"/>
    <d v="2015-03-25T18:01:10"/>
    <x v="0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"/>
    <n v="43"/>
    <x v="1"/>
    <x v="40"/>
    <x v="2921"/>
    <d v="2014-09-25T21:16:44"/>
    <x v="3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83.33"/>
    <x v="1"/>
    <x v="40"/>
    <x v="2922"/>
    <d v="2015-05-18T20:58:47"/>
    <x v="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30"/>
    <x v="1"/>
    <x v="40"/>
    <x v="2923"/>
    <d v="2015-01-24T03:00:00"/>
    <x v="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"/>
    <n v="175.51"/>
    <x v="1"/>
    <x v="40"/>
    <x v="2924"/>
    <d v="2015-05-09T03:59:00"/>
    <x v="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"/>
    <n v="231.66"/>
    <x v="1"/>
    <x v="40"/>
    <x v="2925"/>
    <d v="2014-09-11T14:01:08"/>
    <x v="3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"/>
    <n v="75"/>
    <x v="1"/>
    <x v="40"/>
    <x v="2926"/>
    <d v="2015-02-23T18:22:59"/>
    <x v="0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"/>
    <n v="112.14"/>
    <x v="1"/>
    <x v="40"/>
    <x v="2927"/>
    <d v="2014-07-15T05:00:00"/>
    <x v="3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41.67"/>
    <x v="1"/>
    <x v="40"/>
    <x v="2928"/>
    <d v="2016-03-04T23:57:26"/>
    <x v="2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"/>
    <n v="255.17"/>
    <x v="1"/>
    <x v="40"/>
    <x v="2929"/>
    <d v="2014-05-25T13:32:38"/>
    <x v="3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"/>
    <n v="162.77000000000001"/>
    <x v="1"/>
    <x v="40"/>
    <x v="2930"/>
    <d v="2015-05-07T14:01:04"/>
    <x v="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"/>
    <n v="88.33"/>
    <x v="1"/>
    <x v="40"/>
    <x v="2931"/>
    <d v="2014-09-15T06:08:00"/>
    <x v="3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"/>
    <n v="85.74"/>
    <x v="1"/>
    <x v="40"/>
    <x v="2932"/>
    <d v="2015-02-21T11:00:00"/>
    <x v="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"/>
    <n v="47.57"/>
    <x v="1"/>
    <x v="40"/>
    <x v="2933"/>
    <d v="2016-06-04T22:57:33"/>
    <x v="2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"/>
    <n v="72.97"/>
    <x v="1"/>
    <x v="40"/>
    <x v="2934"/>
    <d v="2014-06-15T15:16:04"/>
    <x v="3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"/>
    <n v="90.54"/>
    <x v="1"/>
    <x v="40"/>
    <x v="2935"/>
    <d v="2016-08-29T17:00:00"/>
    <x v="2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"/>
    <n v="37.65"/>
    <x v="1"/>
    <x v="40"/>
    <x v="2936"/>
    <d v="2014-10-13T04:59:00"/>
    <x v="3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"/>
    <n v="36.36"/>
    <x v="1"/>
    <x v="40"/>
    <x v="2937"/>
    <d v="2014-07-13T10:58:33"/>
    <x v="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"/>
    <n v="126.72"/>
    <x v="1"/>
    <x v="40"/>
    <x v="2938"/>
    <d v="2015-01-30T16:53:34"/>
    <x v="3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"/>
    <n v="329.2"/>
    <x v="1"/>
    <x v="40"/>
    <x v="2939"/>
    <d v="2014-08-28T01:00:00"/>
    <x v="3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"/>
    <n v="81.239999999999995"/>
    <x v="1"/>
    <x v="40"/>
    <x v="2940"/>
    <d v="2015-01-18T18:33:38"/>
    <x v="3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  <x v="38"/>
    <x v="2941"/>
    <d v="2015-03-01T23:02:35"/>
    <x v="0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"/>
    <n v="202.23"/>
    <x v="1"/>
    <x v="38"/>
    <x v="2942"/>
    <d v="2015-12-16T20:18:00"/>
    <x v="0"/>
    <x v="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n v="0"/>
    <x v="1"/>
    <x v="38"/>
    <x v="2943"/>
    <d v="2015-04-13T03:06:20"/>
    <x v="0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"/>
    <n v="100"/>
    <x v="1"/>
    <x v="38"/>
    <x v="2944"/>
    <d v="2015-06-07T21:56:38"/>
    <x v="0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n v="0"/>
    <x v="1"/>
    <x v="38"/>
    <x v="2945"/>
    <d v="2015-05-24T03:21:00"/>
    <x v="0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  <x v="38"/>
    <x v="2946"/>
    <d v="2016-08-15T12:44:52"/>
    <x v="2"/>
    <x v="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0"/>
    <n v="82.46"/>
    <x v="1"/>
    <x v="38"/>
    <x v="2947"/>
    <d v="2016-11-24T17:11:00"/>
    <x v="2"/>
    <x v="1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7"/>
    <x v="1"/>
    <x v="38"/>
    <x v="2948"/>
    <d v="2015-06-02T15:34:53"/>
    <x v="0"/>
    <x v="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0"/>
    <n v="12.5"/>
    <x v="1"/>
    <x v="38"/>
    <x v="2949"/>
    <d v="2015-11-19T20:45:17"/>
    <x v="0"/>
    <x v="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n v="0"/>
    <x v="1"/>
    <x v="38"/>
    <x v="2950"/>
    <d v="2016-01-23T08:45:52"/>
    <x v="0"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0"/>
    <n v="18.899999999999999"/>
    <x v="1"/>
    <x v="38"/>
    <x v="2951"/>
    <d v="2014-10-05T19:16:13"/>
    <x v="3"/>
    <x v="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0"/>
    <n v="200.63"/>
    <x v="1"/>
    <x v="38"/>
    <x v="2952"/>
    <d v="2016-10-17T04:00:00"/>
    <x v="2"/>
    <x v="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7"/>
    <x v="1"/>
    <x v="38"/>
    <x v="2953"/>
    <d v="2015-10-08T19:00:21"/>
    <x v="0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n v="0"/>
    <x v="1"/>
    <x v="38"/>
    <x v="2954"/>
    <d v="2017-03-16T13:00:03"/>
    <x v="1"/>
    <x v="1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1"/>
    <n v="65"/>
    <x v="1"/>
    <x v="38"/>
    <x v="2955"/>
    <d v="2015-06-16T17:47:29"/>
    <x v="0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"/>
    <n v="66.099999999999994"/>
    <x v="1"/>
    <x v="38"/>
    <x v="2956"/>
    <d v="2016-05-04T23:00:50"/>
    <x v="2"/>
    <x v="1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0"/>
    <n v="93.33"/>
    <x v="1"/>
    <x v="38"/>
    <x v="2957"/>
    <d v="2015-03-27T23:16:12"/>
    <x v="0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n v="0"/>
    <x v="1"/>
    <x v="38"/>
    <x v="2958"/>
    <d v="2016-05-08T17:41:57"/>
    <x v="2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n v="0"/>
    <x v="1"/>
    <x v="38"/>
    <x v="2959"/>
    <d v="2016-06-07T00:12:05"/>
    <x v="2"/>
    <x v="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n v="0"/>
    <x v="1"/>
    <x v="38"/>
    <x v="2960"/>
    <d v="2014-09-11T18:10:23"/>
    <x v="3"/>
    <x v="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"/>
    <n v="50.75"/>
    <x v="1"/>
    <x v="6"/>
    <x v="2961"/>
    <d v="2015-03-26T04:00:00"/>
    <x v="0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"/>
    <n v="60.9"/>
    <x v="1"/>
    <x v="6"/>
    <x v="2962"/>
    <d v="2015-03-01T06:59:00"/>
    <x v="0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"/>
    <n v="109.03"/>
    <x v="1"/>
    <x v="6"/>
    <x v="2963"/>
    <d v="2015-07-02T11:17:04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"/>
    <n v="25.69"/>
    <x v="1"/>
    <x v="6"/>
    <x v="2964"/>
    <d v="2014-08-06T21:32:00"/>
    <x v="3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"/>
    <n v="41.92"/>
    <x v="1"/>
    <x v="6"/>
    <x v="2965"/>
    <d v="2015-07-07T17:30:33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"/>
    <n v="88.77"/>
    <x v="1"/>
    <x v="6"/>
    <x v="2966"/>
    <d v="2015-09-16T17:43:32"/>
    <x v="0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"/>
    <n v="80.23"/>
    <x v="1"/>
    <x v="6"/>
    <x v="2967"/>
    <d v="2015-03-09T03:44:52"/>
    <x v="0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"/>
    <n v="78.94"/>
    <x v="1"/>
    <x v="6"/>
    <x v="2968"/>
    <d v="2016-08-17T03:59:00"/>
    <x v="2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2"/>
    <n v="95.59"/>
    <x v="1"/>
    <x v="6"/>
    <x v="2969"/>
    <d v="2015-05-03T22:51:00"/>
    <x v="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"/>
    <n v="69.89"/>
    <x v="1"/>
    <x v="6"/>
    <x v="2970"/>
    <d v="2014-07-18T16:04:11"/>
    <x v="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"/>
    <n v="74.53"/>
    <x v="1"/>
    <x v="6"/>
    <x v="2971"/>
    <d v="2014-08-31T15:47:58"/>
    <x v="3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"/>
    <n v="123.94"/>
    <x v="1"/>
    <x v="6"/>
    <x v="2972"/>
    <d v="2016-12-05T01:00:00"/>
    <x v="2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2"/>
    <n v="264.85000000000002"/>
    <x v="1"/>
    <x v="6"/>
    <x v="2973"/>
    <d v="2016-01-01T04:00:00"/>
    <x v="0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"/>
    <n v="58.62"/>
    <x v="1"/>
    <x v="6"/>
    <x v="2974"/>
    <d v="2014-09-26T01:35:00"/>
    <x v="3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"/>
    <n v="70.88"/>
    <x v="1"/>
    <x v="6"/>
    <x v="2975"/>
    <d v="2014-11-27T03:00:00"/>
    <x v="3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2"/>
    <n v="8.57"/>
    <x v="1"/>
    <x v="6"/>
    <x v="2976"/>
    <d v="2016-03-13T12:00:00"/>
    <x v="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"/>
    <n v="113.57"/>
    <x v="1"/>
    <x v="6"/>
    <x v="2977"/>
    <d v="2015-03-23T02:14:00"/>
    <x v="0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"/>
    <n v="60.69"/>
    <x v="1"/>
    <x v="6"/>
    <x v="2978"/>
    <d v="2014-10-20T05:59:00"/>
    <x v="3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"/>
    <n v="110.22"/>
    <x v="1"/>
    <x v="6"/>
    <x v="2979"/>
    <d v="2015-01-06T06:00:00"/>
    <x v="3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"/>
    <n v="136.46"/>
    <x v="1"/>
    <x v="6"/>
    <x v="2980"/>
    <d v="2015-08-24T02:00:00"/>
    <x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"/>
    <n v="53.16"/>
    <x v="1"/>
    <x v="38"/>
    <x v="2981"/>
    <d v="2015-09-23T13:25:56"/>
    <x v="0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"/>
    <n v="86.49"/>
    <x v="1"/>
    <x v="38"/>
    <x v="2982"/>
    <d v="2016-02-11T16:29:03"/>
    <x v="2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"/>
    <n v="155.24"/>
    <x v="1"/>
    <x v="38"/>
    <x v="2983"/>
    <d v="2014-11-11T16:10:36"/>
    <x v="3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"/>
    <n v="115.08"/>
    <x v="1"/>
    <x v="38"/>
    <x v="2984"/>
    <d v="2016-08-24T06:41:21"/>
    <x v="2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"/>
    <n v="109.59"/>
    <x v="1"/>
    <x v="38"/>
    <x v="2985"/>
    <d v="2016-10-31T04:00:00"/>
    <x v="2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"/>
    <n v="45.21"/>
    <x v="1"/>
    <x v="38"/>
    <x v="2986"/>
    <d v="2016-05-01T11:00:06"/>
    <x v="2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"/>
    <n v="104.15"/>
    <x v="1"/>
    <x v="38"/>
    <x v="2987"/>
    <d v="2016-10-13T00:00:00"/>
    <x v="2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35.71"/>
    <x v="1"/>
    <x v="38"/>
    <x v="2988"/>
    <d v="2016-06-20T08:41:21"/>
    <x v="2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2"/>
    <n v="97"/>
    <x v="1"/>
    <x v="38"/>
    <x v="2989"/>
    <d v="2015-12-21T04:59:00"/>
    <x v="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370.37"/>
    <x v="1"/>
    <x v="38"/>
    <x v="2990"/>
    <d v="2016-01-07T13:47:00"/>
    <x v="0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"/>
    <n v="94.41"/>
    <x v="1"/>
    <x v="38"/>
    <x v="2991"/>
    <d v="2017-01-27T20:05:30"/>
    <x v="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"/>
    <n v="48.98"/>
    <x v="1"/>
    <x v="38"/>
    <x v="2992"/>
    <d v="2016-10-09T18:25:10"/>
    <x v="2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"/>
    <n v="45.59"/>
    <x v="1"/>
    <x v="38"/>
    <x v="2993"/>
    <d v="2016-02-20T20:07:47"/>
    <x v="2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5"/>
    <n v="23.28"/>
    <x v="1"/>
    <x v="38"/>
    <x v="2994"/>
    <d v="2014-10-03T11:29:32"/>
    <x v="3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"/>
    <n v="63.23"/>
    <x v="1"/>
    <x v="38"/>
    <x v="2995"/>
    <d v="2017-01-19T15:57:51"/>
    <x v="2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2"/>
    <n v="153.52000000000001"/>
    <x v="1"/>
    <x v="38"/>
    <x v="2996"/>
    <d v="2015-05-26T21:54:00"/>
    <x v="0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"/>
    <n v="90.2"/>
    <x v="1"/>
    <x v="38"/>
    <x v="2997"/>
    <d v="2017-02-27T04:59:00"/>
    <x v="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"/>
    <n v="118.97"/>
    <x v="1"/>
    <x v="38"/>
    <x v="2998"/>
    <d v="2014-06-16T04:25:00"/>
    <x v="3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"/>
    <n v="80.25"/>
    <x v="1"/>
    <x v="38"/>
    <x v="2999"/>
    <d v="2017-03-01T02:00:00"/>
    <x v="1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62.5"/>
    <x v="1"/>
    <x v="38"/>
    <x v="3000"/>
    <d v="2017-01-31T18:00:00"/>
    <x v="1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"/>
    <n v="131.38"/>
    <x v="1"/>
    <x v="38"/>
    <x v="3001"/>
    <d v="2016-07-13T21:29:42"/>
    <x v="2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"/>
    <n v="73.03"/>
    <x v="1"/>
    <x v="38"/>
    <x v="3002"/>
    <d v="2012-12-26T20:04:12"/>
    <x v="5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"/>
    <n v="178.53"/>
    <x v="1"/>
    <x v="38"/>
    <x v="3003"/>
    <d v="2016-03-01T05:59:00"/>
    <x v="2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"/>
    <n v="162.91"/>
    <x v="1"/>
    <x v="38"/>
    <x v="3004"/>
    <d v="2014-11-15T22:08:44"/>
    <x v="3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"/>
    <n v="108.24"/>
    <x v="1"/>
    <x v="38"/>
    <x v="3005"/>
    <d v="2014-10-06T16:11:45"/>
    <x v="3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"/>
    <n v="88.87"/>
    <x v="1"/>
    <x v="38"/>
    <x v="3006"/>
    <d v="2014-12-14T18:09:51"/>
    <x v="3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2"/>
    <n v="54"/>
    <x v="1"/>
    <x v="38"/>
    <x v="3007"/>
    <d v="2015-04-25T05:11:23"/>
    <x v="0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"/>
    <n v="116.73"/>
    <x v="1"/>
    <x v="38"/>
    <x v="3008"/>
    <d v="2016-01-21T05:05:19"/>
    <x v="0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"/>
    <n v="233.9"/>
    <x v="1"/>
    <x v="38"/>
    <x v="3009"/>
    <d v="2014-11-26T14:40:40"/>
    <x v="3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2"/>
    <n v="158"/>
    <x v="1"/>
    <x v="38"/>
    <x v="3010"/>
    <d v="2015-02-21T19:58:39"/>
    <x v="3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"/>
    <n v="14.84"/>
    <x v="1"/>
    <x v="38"/>
    <x v="3011"/>
    <d v="2015-12-23T22:59:00"/>
    <x v="0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"/>
    <n v="85.18"/>
    <x v="1"/>
    <x v="38"/>
    <x v="3012"/>
    <d v="2015-02-10T16:52:10"/>
    <x v="0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2"/>
    <n v="146.69"/>
    <x v="1"/>
    <x v="38"/>
    <x v="3013"/>
    <d v="2015-06-21T20:04:09"/>
    <x v="0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"/>
    <n v="50.76"/>
    <x v="1"/>
    <x v="38"/>
    <x v="3014"/>
    <d v="2014-11-05T05:00:00"/>
    <x v="3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"/>
    <n v="87.7"/>
    <x v="1"/>
    <x v="38"/>
    <x v="3015"/>
    <d v="2014-06-11T04:00:00"/>
    <x v="3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"/>
    <n v="242.28"/>
    <x v="1"/>
    <x v="38"/>
    <x v="3016"/>
    <d v="2014-07-18T13:09:12"/>
    <x v="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"/>
    <n v="146.44999999999999"/>
    <x v="1"/>
    <x v="38"/>
    <x v="3017"/>
    <d v="2014-08-20T20:24:03"/>
    <x v="3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"/>
    <n v="103.17"/>
    <x v="1"/>
    <x v="38"/>
    <x v="3018"/>
    <d v="2015-07-20T22:00:00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"/>
    <n v="80.459999999999994"/>
    <x v="1"/>
    <x v="38"/>
    <x v="3019"/>
    <d v="2014-05-27T03:00:00"/>
    <x v="3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"/>
    <n v="234.67"/>
    <x v="1"/>
    <x v="38"/>
    <x v="3020"/>
    <d v="2015-08-14T20:18:53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"/>
    <n v="50.69"/>
    <x v="1"/>
    <x v="38"/>
    <x v="3021"/>
    <d v="2016-11-22T05:59:00"/>
    <x v="2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"/>
    <n v="162.71"/>
    <x v="1"/>
    <x v="38"/>
    <x v="3022"/>
    <d v="2016-08-27T22:53:29"/>
    <x v="2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"/>
    <n v="120.17"/>
    <x v="1"/>
    <x v="38"/>
    <x v="3023"/>
    <d v="2015-06-11T16:13:06"/>
    <x v="0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"/>
    <n v="67.7"/>
    <x v="1"/>
    <x v="38"/>
    <x v="3024"/>
    <d v="2012-10-06T23:51:15"/>
    <x v="5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"/>
    <n v="52.1"/>
    <x v="1"/>
    <x v="38"/>
    <x v="3025"/>
    <d v="2014-05-30T16:00:00"/>
    <x v="3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"/>
    <n v="51.6"/>
    <x v="1"/>
    <x v="38"/>
    <x v="3026"/>
    <d v="2017-03-03T11:01:32"/>
    <x v="1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"/>
    <n v="164.3"/>
    <x v="1"/>
    <x v="38"/>
    <x v="3027"/>
    <d v="2015-03-20T15:54:11"/>
    <x v="0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2"/>
    <n v="84.86"/>
    <x v="1"/>
    <x v="38"/>
    <x v="3028"/>
    <d v="2016-08-15T06:20:25"/>
    <x v="2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"/>
    <n v="94.55"/>
    <x v="1"/>
    <x v="38"/>
    <x v="3029"/>
    <d v="2014-11-18T04:35:00"/>
    <x v="3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"/>
    <n v="45.54"/>
    <x v="1"/>
    <x v="38"/>
    <x v="3030"/>
    <d v="2015-09-16T17:56:11"/>
    <x v="0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51.72"/>
    <x v="1"/>
    <x v="38"/>
    <x v="3031"/>
    <d v="2016-10-14T21:10:47"/>
    <x v="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"/>
    <n v="50.88"/>
    <x v="1"/>
    <x v="38"/>
    <x v="3032"/>
    <d v="2015-09-11T01:04:19"/>
    <x v="0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"/>
    <n v="191.13"/>
    <x v="1"/>
    <x v="38"/>
    <x v="3033"/>
    <d v="2016-08-18T02:38:45"/>
    <x v="2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"/>
    <n v="89.31"/>
    <x v="1"/>
    <x v="38"/>
    <x v="3034"/>
    <d v="2016-11-01T03:59:00"/>
    <x v="2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"/>
    <n v="88.59"/>
    <x v="1"/>
    <x v="38"/>
    <x v="3035"/>
    <d v="2013-05-04T13:26:49"/>
    <x v="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"/>
    <n v="96.3"/>
    <x v="1"/>
    <x v="38"/>
    <x v="3036"/>
    <d v="2013-08-16T11:59:00"/>
    <x v="4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"/>
    <n v="33.31"/>
    <x v="1"/>
    <x v="38"/>
    <x v="3037"/>
    <d v="2010-10-02T04:59:00"/>
    <x v="7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"/>
    <n v="37.22"/>
    <x v="1"/>
    <x v="38"/>
    <x v="3038"/>
    <d v="2016-03-04T06:03:17"/>
    <x v="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"/>
    <n v="92.13"/>
    <x v="1"/>
    <x v="38"/>
    <x v="3039"/>
    <d v="2013-12-29T07:59:00"/>
    <x v="4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"/>
    <n v="76.790000000000006"/>
    <x v="1"/>
    <x v="38"/>
    <x v="3040"/>
    <d v="2015-06-26T23:00:00"/>
    <x v="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"/>
    <n v="96.53"/>
    <x v="1"/>
    <x v="38"/>
    <x v="3041"/>
    <d v="2016-01-20T20:50:48"/>
    <x v="0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"/>
    <n v="51.89"/>
    <x v="1"/>
    <x v="38"/>
    <x v="3042"/>
    <d v="2015-10-06T16:30:47"/>
    <x v="0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"/>
    <n v="128.91"/>
    <x v="1"/>
    <x v="38"/>
    <x v="3043"/>
    <d v="2015-04-16T02:50:00"/>
    <x v="0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"/>
    <n v="84.11"/>
    <x v="1"/>
    <x v="38"/>
    <x v="3044"/>
    <d v="2016-02-02T17:26:38"/>
    <x v="2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"/>
    <n v="82.94"/>
    <x v="1"/>
    <x v="38"/>
    <x v="3045"/>
    <d v="2014-08-22T03:44:15"/>
    <x v="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2"/>
    <n v="259.95"/>
    <x v="1"/>
    <x v="38"/>
    <x v="3046"/>
    <d v="2014-09-10T04:52:00"/>
    <x v="3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"/>
    <n v="37.25"/>
    <x v="1"/>
    <x v="38"/>
    <x v="3047"/>
    <d v="2016-04-27T13:16:00"/>
    <x v="2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2"/>
    <n v="177.02"/>
    <x v="1"/>
    <x v="38"/>
    <x v="3048"/>
    <d v="2014-12-31T21:22:00"/>
    <x v="3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"/>
    <n v="74.069999999999993"/>
    <x v="1"/>
    <x v="38"/>
    <x v="3049"/>
    <d v="2015-06-14T00:20:55"/>
    <x v="0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"/>
    <n v="70.67"/>
    <x v="1"/>
    <x v="38"/>
    <x v="3050"/>
    <d v="2016-05-05T04:02:40"/>
    <x v="2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"/>
    <n v="23.63"/>
    <x v="1"/>
    <x v="38"/>
    <x v="3051"/>
    <d v="2017-02-08T09:59:05"/>
    <x v="1"/>
    <x v="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  <x v="38"/>
    <x v="3052"/>
    <d v="2015-05-28T15:59:00"/>
    <x v="0"/>
    <x v="1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"/>
    <x v="1"/>
    <x v="38"/>
    <x v="3053"/>
    <d v="2014-10-02T03:59:00"/>
    <x v="3"/>
    <x v="1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n v="0"/>
    <x v="1"/>
    <x v="38"/>
    <x v="3054"/>
    <d v="2015-03-02T01:04:00"/>
    <x v="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  <x v="38"/>
    <x v="3055"/>
    <d v="2015-01-09T22:59:50"/>
    <x v="3"/>
    <x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n v="0"/>
    <x v="1"/>
    <x v="38"/>
    <x v="3056"/>
    <d v="2014-09-29T15:16:24"/>
    <x v="3"/>
    <x v="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n v="0"/>
    <x v="1"/>
    <x v="38"/>
    <x v="3057"/>
    <d v="2016-04-03T14:36:51"/>
    <x v="2"/>
    <x v="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  <x v="38"/>
    <x v="3058"/>
    <d v="2016-05-20T08:59:00"/>
    <x v="2"/>
    <x v="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0"/>
    <n v="41"/>
    <x v="1"/>
    <x v="38"/>
    <x v="3059"/>
    <d v="2014-08-08T22:27:26"/>
    <x v="3"/>
    <x v="1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"/>
    <x v="1"/>
    <x v="38"/>
    <x v="3060"/>
    <d v="2015-09-28T06:35:34"/>
    <x v="0"/>
    <x v="1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n v="0"/>
    <x v="1"/>
    <x v="38"/>
    <x v="3061"/>
    <d v="2014-08-13T18:49:08"/>
    <x v="3"/>
    <x v="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1"/>
    <n v="99.76"/>
    <x v="1"/>
    <x v="38"/>
    <x v="3062"/>
    <d v="2015-09-30T18:00:00"/>
    <x v="0"/>
    <x v="1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"/>
    <n v="25.52"/>
    <x v="1"/>
    <x v="38"/>
    <x v="3063"/>
    <d v="2016-10-22T22:08:58"/>
    <x v="2"/>
    <x v="1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"/>
    <n v="117.65"/>
    <x v="1"/>
    <x v="38"/>
    <x v="3064"/>
    <d v="2015-11-22T06:59:00"/>
    <x v="0"/>
    <x v="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  <x v="38"/>
    <x v="3065"/>
    <d v="2014-07-30T01:19:32"/>
    <x v="3"/>
    <x v="1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"/>
    <n v="2796.67"/>
    <x v="1"/>
    <x v="38"/>
    <x v="3066"/>
    <d v="2016-07-10T05:28:57"/>
    <x v="2"/>
    <x v="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0"/>
    <n v="200"/>
    <x v="1"/>
    <x v="38"/>
    <x v="3067"/>
    <d v="2015-09-09T22:31:19"/>
    <x v="0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  <x v="38"/>
    <x v="3068"/>
    <d v="2015-10-16T16:35:52"/>
    <x v="0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"/>
    <n v="20.14"/>
    <x v="1"/>
    <x v="38"/>
    <x v="3069"/>
    <d v="2014-12-14T20:00:34"/>
    <x v="3"/>
    <x v="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0"/>
    <n v="20.88"/>
    <x v="1"/>
    <x v="38"/>
    <x v="3070"/>
    <d v="2016-12-07T17:36:09"/>
    <x v="2"/>
    <x v="1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1"/>
    <n v="61.31"/>
    <x v="1"/>
    <x v="38"/>
    <x v="3071"/>
    <d v="2015-04-21T05:59:00"/>
    <x v="0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  <x v="38"/>
    <x v="3072"/>
    <d v="2016-10-30T01:46:00"/>
    <x v="2"/>
    <x v="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"/>
    <x v="1"/>
    <x v="38"/>
    <x v="3073"/>
    <d v="2015-06-14T19:19:00"/>
    <x v="0"/>
    <x v="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"/>
    <x v="1"/>
    <x v="38"/>
    <x v="3074"/>
    <d v="2016-03-10T13:42:39"/>
    <x v="2"/>
    <x v="1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0"/>
    <n v="64.8"/>
    <x v="1"/>
    <x v="38"/>
    <x v="3075"/>
    <d v="2016-08-19T02:27:20"/>
    <x v="2"/>
    <x v="1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"/>
    <n v="30.12"/>
    <x v="1"/>
    <x v="38"/>
    <x v="3076"/>
    <d v="2015-10-09T15:38:43"/>
    <x v="0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  <x v="38"/>
    <x v="3077"/>
    <d v="2017-03-02T22:57:58"/>
    <x v="1"/>
    <x v="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7"/>
    <x v="1"/>
    <x v="38"/>
    <x v="3078"/>
    <d v="2015-02-26T03:19:55"/>
    <x v="0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"/>
    <n v="415.78"/>
    <x v="1"/>
    <x v="38"/>
    <x v="3079"/>
    <d v="2015-03-22T16:07:15"/>
    <x v="0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"/>
    <x v="1"/>
    <x v="38"/>
    <x v="3080"/>
    <d v="2014-12-27T01:40:44"/>
    <x v="3"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  <x v="38"/>
    <x v="3081"/>
    <d v="2015-09-20T04:21:31"/>
    <x v="0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n v="0"/>
    <x v="1"/>
    <x v="38"/>
    <x v="3082"/>
    <d v="2015-11-15T23:09:06"/>
    <x v="0"/>
    <x v="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70000000000002"/>
    <x v="1"/>
    <x v="38"/>
    <x v="3083"/>
    <d v="2014-09-01T05:00:00"/>
    <x v="3"/>
    <x v="1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"/>
    <n v="78.33"/>
    <x v="1"/>
    <x v="38"/>
    <x v="3084"/>
    <d v="2015-05-05T18:48:00"/>
    <x v="0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0"/>
    <n v="67.78"/>
    <x v="1"/>
    <x v="38"/>
    <x v="3085"/>
    <d v="2015-09-29T21:12:39"/>
    <x v="0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70000000000002"/>
    <x v="1"/>
    <x v="38"/>
    <x v="3086"/>
    <d v="2015-08-17T16:05:59"/>
    <x v="0"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"/>
    <n v="62.5"/>
    <x v="1"/>
    <x v="38"/>
    <x v="3087"/>
    <d v="2016-12-21T04:36:30"/>
    <x v="2"/>
    <x v="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  <x v="38"/>
    <x v="3088"/>
    <d v="2015-01-08T13:41:00"/>
    <x v="3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"/>
    <n v="130.09"/>
    <x v="1"/>
    <x v="38"/>
    <x v="3089"/>
    <d v="2016-07-09T01:59:00"/>
    <x v="2"/>
    <x v="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0"/>
    <n v="1270.22"/>
    <x v="1"/>
    <x v="38"/>
    <x v="3090"/>
    <d v="2015-05-01T18:39:05"/>
    <x v="0"/>
    <x v="1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"/>
    <n v="88.44"/>
    <x v="1"/>
    <x v="38"/>
    <x v="3091"/>
    <d v="2016-08-14T22:45:43"/>
    <x v="2"/>
    <x v="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0"/>
    <n v="56.34"/>
    <x v="1"/>
    <x v="38"/>
    <x v="3092"/>
    <d v="2015-10-15T22:00:00"/>
    <x v="0"/>
    <x v="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"/>
    <n v="53.53"/>
    <x v="1"/>
    <x v="38"/>
    <x v="3093"/>
    <d v="2014-06-01T03:59:00"/>
    <x v="3"/>
    <x v="1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  <x v="38"/>
    <x v="3094"/>
    <d v="2015-09-20T19:05:56"/>
    <x v="0"/>
    <x v="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  <x v="38"/>
    <x v="3095"/>
    <d v="2016-08-01T00:36:20"/>
    <x v="2"/>
    <x v="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0"/>
    <n v="56.79"/>
    <x v="1"/>
    <x v="38"/>
    <x v="3096"/>
    <d v="2015-05-20T19:48:46"/>
    <x v="0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"/>
    <n v="40.83"/>
    <x v="1"/>
    <x v="38"/>
    <x v="3097"/>
    <d v="2016-10-07T14:00:00"/>
    <x v="2"/>
    <x v="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0"/>
    <n v="65.11"/>
    <x v="1"/>
    <x v="38"/>
    <x v="3098"/>
    <d v="2016-02-08T00:17:00"/>
    <x v="0"/>
    <x v="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"/>
    <n v="55.6"/>
    <x v="1"/>
    <x v="38"/>
    <x v="3099"/>
    <d v="2016-02-12T04:33:11"/>
    <x v="2"/>
    <x v="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"/>
    <n v="140.54"/>
    <x v="1"/>
    <x v="38"/>
    <x v="3100"/>
    <d v="2014-10-20T14:56:15"/>
    <x v="3"/>
    <x v="1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"/>
    <n v="25"/>
    <x v="1"/>
    <x v="38"/>
    <x v="3101"/>
    <d v="2015-07-16T07:56:00"/>
    <x v="0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"/>
    <n v="69.53"/>
    <x v="1"/>
    <x v="38"/>
    <x v="3102"/>
    <d v="2016-08-23T08:10:18"/>
    <x v="2"/>
    <x v="1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  <x v="38"/>
    <x v="3103"/>
    <d v="2015-06-12T03:45:06"/>
    <x v="0"/>
    <x v="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"/>
    <n v="237"/>
    <x v="1"/>
    <x v="38"/>
    <x v="3104"/>
    <d v="2015-02-03T02:00:00"/>
    <x v="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"/>
    <n v="79.87"/>
    <x v="1"/>
    <x v="38"/>
    <x v="3105"/>
    <d v="2014-10-19T05:00:00"/>
    <x v="3"/>
    <x v="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0"/>
    <n v="10.25"/>
    <x v="1"/>
    <x v="38"/>
    <x v="3106"/>
    <d v="2015-09-16T22:00:00"/>
    <x v="0"/>
    <x v="1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"/>
    <n v="272.58999999999997"/>
    <x v="1"/>
    <x v="38"/>
    <x v="3107"/>
    <d v="2015-05-11T19:32:31"/>
    <x v="0"/>
    <x v="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  <x v="38"/>
    <x v="3108"/>
    <d v="2015-04-28T15:19:54"/>
    <x v="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"/>
    <n v="58.18"/>
    <x v="1"/>
    <x v="38"/>
    <x v="3109"/>
    <d v="2014-08-28T03:00:10"/>
    <x v="3"/>
    <x v="1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  <x v="38"/>
    <x v="3110"/>
    <d v="2017-02-19T00:45:19"/>
    <x v="1"/>
    <x v="1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"/>
    <n v="70.11"/>
    <x v="1"/>
    <x v="38"/>
    <x v="3111"/>
    <d v="2014-10-04T14:17:00"/>
    <x v="3"/>
    <x v="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0"/>
    <n v="57.89"/>
    <x v="1"/>
    <x v="38"/>
    <x v="3112"/>
    <d v="2016-11-01T02:55:34"/>
    <x v="2"/>
    <x v="1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0"/>
    <n v="125.27"/>
    <x v="1"/>
    <x v="38"/>
    <x v="3113"/>
    <d v="2015-04-17T17:33:02"/>
    <x v="0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n v="0"/>
    <x v="1"/>
    <x v="38"/>
    <x v="3114"/>
    <d v="2014-09-21T15:10:50"/>
    <x v="3"/>
    <x v="1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"/>
    <n v="300"/>
    <x v="1"/>
    <x v="38"/>
    <x v="3115"/>
    <d v="2016-06-05T10:43:47"/>
    <x v="2"/>
    <x v="1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1"/>
    <n v="43"/>
    <x v="1"/>
    <x v="38"/>
    <x v="3116"/>
    <d v="2015-04-01T12:22:05"/>
    <x v="0"/>
    <x v="1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  <x v="38"/>
    <x v="3117"/>
    <d v="2016-05-27T13:12:00"/>
    <x v="2"/>
    <x v="1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  <x v="38"/>
    <x v="3118"/>
    <d v="2016-07-02T15:35:23"/>
    <x v="2"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  <x v="38"/>
    <x v="3119"/>
    <d v="2015-03-27T00:05:32"/>
    <x v="0"/>
    <x v="1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  <x v="38"/>
    <x v="3120"/>
    <d v="2016-05-05T21:36:36"/>
    <x v="2"/>
    <x v="1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"/>
    <n v="10"/>
    <x v="1"/>
    <x v="38"/>
    <x v="3121"/>
    <d v="2014-09-26T16:18:55"/>
    <x v="3"/>
    <x v="1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1"/>
    <n v="58"/>
    <x v="1"/>
    <x v="38"/>
    <x v="3122"/>
    <d v="2016-11-09T23:22:12"/>
    <x v="2"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1"/>
    <n v="244.8"/>
    <x v="1"/>
    <x v="38"/>
    <x v="3123"/>
    <d v="2016-07-09T23:49:58"/>
    <x v="2"/>
    <x v="1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  <x v="38"/>
    <x v="3124"/>
    <d v="2015-02-02T18:43:21"/>
    <x v="3"/>
    <x v="1"/>
    <x v="0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n v="0"/>
    <x v="1"/>
    <x v="38"/>
    <x v="3125"/>
    <d v="2016-01-07T04:57:52"/>
    <x v="0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0"/>
    <n v="61.18"/>
    <x v="1"/>
    <x v="38"/>
    <x v="3126"/>
    <d v="2016-03-27T23:26:02"/>
    <x v="2"/>
    <x v="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n v="0"/>
    <x v="1"/>
    <x v="38"/>
    <x v="3127"/>
    <d v="2015-03-01T20:33:49"/>
    <x v="0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"/>
    <n v="139.24"/>
    <x v="1"/>
    <x v="6"/>
    <x v="3128"/>
    <d v="2017-03-16T18:49:01"/>
    <x v="1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"/>
    <n v="10"/>
    <x v="1"/>
    <x v="6"/>
    <x v="3129"/>
    <d v="2017-04-18T19:13:39"/>
    <x v="1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0"/>
    <n v="93.75"/>
    <x v="1"/>
    <x v="6"/>
    <x v="3130"/>
    <d v="2017-04-14T04:59:00"/>
    <x v="1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"/>
    <n v="53.75"/>
    <x v="1"/>
    <x v="6"/>
    <x v="3131"/>
    <d v="2017-04-08T12:54:05"/>
    <x v="1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  <x v="6"/>
    <x v="3132"/>
    <d v="2017-04-21T07:24:20"/>
    <x v="1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"/>
    <n v="33.75"/>
    <x v="1"/>
    <x v="6"/>
    <x v="3133"/>
    <d v="2017-03-24T12:33:54"/>
    <x v="1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"/>
    <n v="18.75"/>
    <x v="1"/>
    <x v="6"/>
    <x v="3134"/>
    <d v="2017-03-27T16:16:59"/>
    <x v="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"/>
    <n v="23.14"/>
    <x v="1"/>
    <x v="6"/>
    <x v="3135"/>
    <d v="2017-04-04T03:38:41"/>
    <x v="1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"/>
    <n v="29.05"/>
    <x v="1"/>
    <x v="6"/>
    <x v="3136"/>
    <d v="2017-03-31T22:59:00"/>
    <x v="1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0"/>
    <n v="50"/>
    <x v="1"/>
    <x v="6"/>
    <x v="3137"/>
    <d v="2017-05-03T19:12:00"/>
    <x v="1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n v="0"/>
    <x v="1"/>
    <x v="6"/>
    <x v="3138"/>
    <d v="2017-04-03T15:30:07"/>
    <x v="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0"/>
    <n v="450"/>
    <x v="1"/>
    <x v="6"/>
    <x v="3139"/>
    <d v="2017-03-25T04:33:00"/>
    <x v="1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"/>
    <n v="24"/>
    <x v="1"/>
    <x v="6"/>
    <x v="3140"/>
    <d v="2017-04-07T16:15:03"/>
    <x v="1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1"/>
    <n v="32.25"/>
    <x v="1"/>
    <x v="6"/>
    <x v="3141"/>
    <d v="2017-04-16T20:00:00"/>
    <x v="1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0"/>
    <n v="15"/>
    <x v="1"/>
    <x v="6"/>
    <x v="3142"/>
    <d v="2017-03-19T11:18:59"/>
    <x v="1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n v="0"/>
    <x v="1"/>
    <x v="6"/>
    <x v="3143"/>
    <d v="2017-04-09T08:35:56"/>
    <x v="1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1"/>
    <n v="251.33"/>
    <x v="1"/>
    <x v="6"/>
    <x v="3144"/>
    <d v="2017-03-19T06:00:00"/>
    <x v="1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n v="0"/>
    <x v="1"/>
    <x v="6"/>
    <x v="3145"/>
    <d v="2017-03-27T23:58:54"/>
    <x v="1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"/>
    <n v="437.5"/>
    <x v="1"/>
    <x v="6"/>
    <x v="3146"/>
    <d v="2017-04-16T15:22:46"/>
    <x v="1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"/>
    <n v="110.35"/>
    <x v="1"/>
    <x v="6"/>
    <x v="3147"/>
    <d v="2014-11-07T00:15:55"/>
    <x v="3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"/>
    <n v="41.42"/>
    <x v="1"/>
    <x v="6"/>
    <x v="3148"/>
    <d v="2014-10-01T04:00:00"/>
    <x v="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"/>
    <n v="52"/>
    <x v="1"/>
    <x v="6"/>
    <x v="3149"/>
    <d v="2012-12-07T02:00:00"/>
    <x v="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"/>
    <n v="33.99"/>
    <x v="1"/>
    <x v="6"/>
    <x v="3150"/>
    <d v="2011-01-25T04:00:00"/>
    <x v="7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"/>
    <n v="103.35"/>
    <x v="1"/>
    <x v="6"/>
    <x v="3151"/>
    <d v="2014-09-10T20:09:34"/>
    <x v="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"/>
    <n v="34.79"/>
    <x v="1"/>
    <x v="6"/>
    <x v="3152"/>
    <d v="2013-11-02T20:49:27"/>
    <x v="4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"/>
    <n v="41.77"/>
    <x v="1"/>
    <x v="6"/>
    <x v="3153"/>
    <d v="2011-05-01T04:59:00"/>
    <x v="6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"/>
    <n v="64.27"/>
    <x v="1"/>
    <x v="6"/>
    <x v="3154"/>
    <d v="2012-04-01T20:00:58"/>
    <x v="5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2"/>
    <n v="31.21"/>
    <x v="1"/>
    <x v="6"/>
    <x v="3155"/>
    <d v="2012-12-20T11:58:45"/>
    <x v="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"/>
    <n v="62.92"/>
    <x v="1"/>
    <x v="6"/>
    <x v="3156"/>
    <d v="2012-06-01T22:52:24"/>
    <x v="5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"/>
    <n v="98.54"/>
    <x v="1"/>
    <x v="6"/>
    <x v="3157"/>
    <d v="2014-07-19T05:00:00"/>
    <x v="3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"/>
    <n v="82.61"/>
    <x v="1"/>
    <x v="6"/>
    <x v="3158"/>
    <d v="2013-07-22T20:09:12"/>
    <x v="4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"/>
    <n v="38.5"/>
    <x v="1"/>
    <x v="6"/>
    <x v="3159"/>
    <d v="2012-01-18T23:00:00"/>
    <x v="6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"/>
    <n v="80.16"/>
    <x v="1"/>
    <x v="6"/>
    <x v="3160"/>
    <d v="2014-08-13T04:59:00"/>
    <x v="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"/>
    <n v="28.41"/>
    <x v="1"/>
    <x v="6"/>
    <x v="3161"/>
    <d v="2014-10-15T12:52:02"/>
    <x v="3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"/>
    <n v="80.73"/>
    <x v="1"/>
    <x v="6"/>
    <x v="3162"/>
    <d v="2014-07-07T02:00:00"/>
    <x v="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"/>
    <n v="200.69"/>
    <x v="1"/>
    <x v="6"/>
    <x v="3163"/>
    <d v="2014-06-15T18:05:25"/>
    <x v="3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"/>
    <n v="37.590000000000003"/>
    <x v="1"/>
    <x v="6"/>
    <x v="3164"/>
    <d v="2014-06-09T19:20:15"/>
    <x v="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2"/>
    <n v="58.1"/>
    <x v="1"/>
    <x v="6"/>
    <x v="3165"/>
    <d v="2011-05-03T03:59:00"/>
    <x v="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2"/>
    <n v="60.3"/>
    <x v="1"/>
    <x v="6"/>
    <x v="3166"/>
    <d v="2014-11-26T07:59:00"/>
    <x v="3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"/>
    <n v="63.36"/>
    <x v="1"/>
    <x v="6"/>
    <x v="3167"/>
    <d v="2014-08-02T04:13:01"/>
    <x v="3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"/>
    <n v="50.9"/>
    <x v="1"/>
    <x v="6"/>
    <x v="3168"/>
    <d v="2014-06-13T22:00:00"/>
    <x v="3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"/>
    <n v="100.5"/>
    <x v="1"/>
    <x v="6"/>
    <x v="3169"/>
    <d v="2013-12-13T04:59:00"/>
    <x v="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"/>
    <n v="31.62"/>
    <x v="1"/>
    <x v="6"/>
    <x v="3170"/>
    <d v="2014-07-02T04:00:00"/>
    <x v="3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"/>
    <n v="65.099999999999994"/>
    <x v="1"/>
    <x v="6"/>
    <x v="3171"/>
    <d v="2016-05-06T14:35:58"/>
    <x v="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"/>
    <n v="79.31"/>
    <x v="1"/>
    <x v="6"/>
    <x v="3172"/>
    <d v="2012-02-14T17:31:08"/>
    <x v="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"/>
    <n v="139.19"/>
    <x v="1"/>
    <x v="6"/>
    <x v="3173"/>
    <d v="2014-09-26T21:04:52"/>
    <x v="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"/>
    <n v="131.91"/>
    <x v="1"/>
    <x v="6"/>
    <x v="3174"/>
    <d v="2014-08-25T20:45:08"/>
    <x v="3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"/>
    <n v="91.3"/>
    <x v="1"/>
    <x v="6"/>
    <x v="3175"/>
    <d v="2011-02-17T21:17:07"/>
    <x v="7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"/>
    <n v="39.67"/>
    <x v="1"/>
    <x v="6"/>
    <x v="3176"/>
    <d v="2013-08-18T15:00:00"/>
    <x v="4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"/>
    <n v="57.55"/>
    <x v="1"/>
    <x v="6"/>
    <x v="3177"/>
    <d v="2014-06-21T16:00:09"/>
    <x v="3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2"/>
    <n v="33.03"/>
    <x v="1"/>
    <x v="6"/>
    <x v="3178"/>
    <d v="2014-07-16T14:31:15"/>
    <x v="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"/>
    <n v="77.34"/>
    <x v="1"/>
    <x v="6"/>
    <x v="3179"/>
    <d v="2013-05-06T16:51:11"/>
    <x v="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"/>
    <n v="31.93"/>
    <x v="1"/>
    <x v="6"/>
    <x v="3180"/>
    <d v="2014-06-20T09:54:09"/>
    <x v="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"/>
    <n v="36.33"/>
    <x v="1"/>
    <x v="6"/>
    <x v="3181"/>
    <d v="2014-06-15T16:00:00"/>
    <x v="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"/>
    <n v="46.77"/>
    <x v="1"/>
    <x v="6"/>
    <x v="3182"/>
    <d v="2012-01-31T17:00:00"/>
    <x v="6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"/>
    <n v="40.07"/>
    <x v="1"/>
    <x v="6"/>
    <x v="3183"/>
    <d v="2013-08-23T19:04:29"/>
    <x v="4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"/>
    <n v="100.22"/>
    <x v="1"/>
    <x v="6"/>
    <x v="3184"/>
    <d v="2014-07-01T23:50:31"/>
    <x v="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41.67"/>
    <x v="1"/>
    <x v="6"/>
    <x v="3185"/>
    <d v="2014-07-16T23:27:21"/>
    <x v="3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"/>
    <n v="46.71"/>
    <x v="1"/>
    <x v="6"/>
    <x v="3186"/>
    <d v="2014-09-16T21:00:00"/>
    <x v="3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"/>
    <n v="71.489999999999995"/>
    <x v="1"/>
    <x v="6"/>
    <x v="3187"/>
    <d v="2014-08-04T15:59:33"/>
    <x v="3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1"/>
    <n v="14.44"/>
    <x v="1"/>
    <x v="40"/>
    <x v="3188"/>
    <d v="2015-06-10T09:58:22"/>
    <x v="0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"/>
    <n v="356.84"/>
    <x v="1"/>
    <x v="40"/>
    <x v="3189"/>
    <d v="2015-05-24T08:18:52"/>
    <x v="0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n v="0"/>
    <x v="1"/>
    <x v="40"/>
    <x v="3190"/>
    <d v="2016-12-09T04:37:55"/>
    <x v="2"/>
    <x v="1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0"/>
    <n v="37.75"/>
    <x v="1"/>
    <x v="40"/>
    <x v="3191"/>
    <d v="2016-08-16T18:07:49"/>
    <x v="2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0"/>
    <n v="12.75"/>
    <x v="1"/>
    <x v="40"/>
    <x v="3192"/>
    <d v="2015-02-28T22:00:00"/>
    <x v="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"/>
    <n v="24.46"/>
    <x v="1"/>
    <x v="40"/>
    <x v="3193"/>
    <d v="2015-02-20T23:14:16"/>
    <x v="0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n v="0"/>
    <x v="1"/>
    <x v="40"/>
    <x v="3194"/>
    <d v="2015-07-27T01:29:58"/>
    <x v="0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1"/>
    <n v="53.08"/>
    <x v="1"/>
    <x v="40"/>
    <x v="3195"/>
    <d v="2015-02-12T14:15:42"/>
    <x v="0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  <x v="40"/>
    <x v="3196"/>
    <d v="2015-08-01T14:00:00"/>
    <x v="0"/>
    <x v="1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"/>
    <n v="286.25"/>
    <x v="1"/>
    <x v="40"/>
    <x v="3197"/>
    <d v="2015-02-04T11:50:18"/>
    <x v="0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7"/>
    <x v="1"/>
    <x v="40"/>
    <x v="3198"/>
    <d v="2015-02-16T10:11:17"/>
    <x v="0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1"/>
    <n v="49.21"/>
    <x v="1"/>
    <x v="40"/>
    <x v="3199"/>
    <d v="2014-09-06T21:00:00"/>
    <x v="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  <x v="40"/>
    <x v="3200"/>
    <d v="2016-04-30T05:34:00"/>
    <x v="2"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0"/>
    <n v="12.5"/>
    <x v="1"/>
    <x v="40"/>
    <x v="3201"/>
    <d v="2014-08-31T18:24:37"/>
    <x v="3"/>
    <x v="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1"/>
    <n v="109.04"/>
    <x v="1"/>
    <x v="40"/>
    <x v="3202"/>
    <d v="2015-12-14T05:59:00"/>
    <x v="0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"/>
    <n v="41.67"/>
    <x v="1"/>
    <x v="40"/>
    <x v="3203"/>
    <d v="2015-09-25T23:43:42"/>
    <x v="0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n v="0"/>
    <x v="1"/>
    <x v="40"/>
    <x v="3204"/>
    <d v="2015-07-17T16:14:00"/>
    <x v="0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0"/>
    <n v="22.75"/>
    <x v="1"/>
    <x v="40"/>
    <x v="3205"/>
    <d v="2015-05-01T08:59:32"/>
    <x v="0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n v="0"/>
    <x v="1"/>
    <x v="40"/>
    <x v="3206"/>
    <d v="2015-09-19T06:37:31"/>
    <x v="0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"/>
    <n v="70.83"/>
    <x v="1"/>
    <x v="40"/>
    <x v="3207"/>
    <d v="2015-04-23T05:40:07"/>
    <x v="0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"/>
    <n v="63.11"/>
    <x v="1"/>
    <x v="6"/>
    <x v="3208"/>
    <d v="2014-07-28T14:31:17"/>
    <x v="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"/>
    <n v="50.16"/>
    <x v="1"/>
    <x v="6"/>
    <x v="3209"/>
    <d v="2014-06-20T23:00:00"/>
    <x v="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"/>
    <n v="62.88"/>
    <x v="1"/>
    <x v="6"/>
    <x v="3210"/>
    <d v="2012-06-01T03:59:00"/>
    <x v="5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"/>
    <n v="85.53"/>
    <x v="1"/>
    <x v="6"/>
    <x v="3211"/>
    <d v="2014-08-15T02:00:00"/>
    <x v="3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"/>
    <n v="53.72"/>
    <x v="1"/>
    <x v="6"/>
    <x v="3212"/>
    <d v="2014-08-08T19:05:51"/>
    <x v="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"/>
    <n v="127.81"/>
    <x v="1"/>
    <x v="6"/>
    <x v="3213"/>
    <d v="2015-07-26T18:19:19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"/>
    <n v="106.57"/>
    <x v="1"/>
    <x v="6"/>
    <x v="3214"/>
    <d v="2016-01-05T23:55:00"/>
    <x v="0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"/>
    <n v="262.11"/>
    <x v="1"/>
    <x v="6"/>
    <x v="3215"/>
    <d v="2015-09-10T03:59:00"/>
    <x v="0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"/>
    <n v="57.17"/>
    <x v="1"/>
    <x v="6"/>
    <x v="3216"/>
    <d v="2015-07-11T14:30:00"/>
    <x v="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"/>
    <n v="50.2"/>
    <x v="1"/>
    <x v="6"/>
    <x v="3217"/>
    <d v="2016-11-04T13:06:24"/>
    <x v="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"/>
    <n v="66.59"/>
    <x v="1"/>
    <x v="6"/>
    <x v="3218"/>
    <d v="2014-12-31T00:00:00"/>
    <x v="3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"/>
    <n v="168.25"/>
    <x v="1"/>
    <x v="6"/>
    <x v="3219"/>
    <d v="2015-03-22T22:35:47"/>
    <x v="0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"/>
    <n v="256.37"/>
    <x v="1"/>
    <x v="6"/>
    <x v="3220"/>
    <d v="2017-03-12T21:00:00"/>
    <x v="1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"/>
    <n v="36.61"/>
    <x v="1"/>
    <x v="6"/>
    <x v="3221"/>
    <d v="2015-07-05T16:43:23"/>
    <x v="0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"/>
    <n v="37.14"/>
    <x v="1"/>
    <x v="6"/>
    <x v="3222"/>
    <d v="2015-10-24T21:29:00"/>
    <x v="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"/>
    <n v="45.88"/>
    <x v="1"/>
    <x v="6"/>
    <x v="3223"/>
    <d v="2015-08-20T20:02:56"/>
    <x v="0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"/>
    <n v="141.71"/>
    <x v="1"/>
    <x v="6"/>
    <x v="3224"/>
    <d v="2017-01-10T05:00:00"/>
    <x v="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"/>
    <n v="52.49"/>
    <x v="1"/>
    <x v="6"/>
    <x v="3225"/>
    <d v="2016-06-03T21:00:00"/>
    <x v="2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"/>
    <n v="59.52"/>
    <x v="1"/>
    <x v="6"/>
    <x v="3226"/>
    <d v="2015-10-30T14:00:12"/>
    <x v="0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"/>
    <n v="50"/>
    <x v="1"/>
    <x v="6"/>
    <x v="3227"/>
    <d v="2017-01-17T21:10:36"/>
    <x v="2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"/>
    <n v="193.62"/>
    <x v="1"/>
    <x v="6"/>
    <x v="3228"/>
    <d v="2015-12-17T04:59:00"/>
    <x v="0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"/>
    <n v="106.8"/>
    <x v="1"/>
    <x v="6"/>
    <x v="3229"/>
    <d v="2014-11-20T07:59:58"/>
    <x v="3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"/>
    <n v="77.22"/>
    <x v="1"/>
    <x v="6"/>
    <x v="3230"/>
    <d v="2014-10-01T03:59:00"/>
    <x v="3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2"/>
    <n v="57.5"/>
    <x v="1"/>
    <x v="6"/>
    <x v="3231"/>
    <d v="2016-04-16T22:39:07"/>
    <x v="2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"/>
    <n v="50.46"/>
    <x v="1"/>
    <x v="6"/>
    <x v="3232"/>
    <d v="2016-05-04T03:59:00"/>
    <x v="2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"/>
    <n v="97.38"/>
    <x v="1"/>
    <x v="6"/>
    <x v="3233"/>
    <d v="2017-03-02T19:19:15"/>
    <x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"/>
    <n v="34.92"/>
    <x v="1"/>
    <x v="6"/>
    <x v="3234"/>
    <d v="2017-02-01T23:31:00"/>
    <x v="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"/>
    <n v="85.53"/>
    <x v="1"/>
    <x v="6"/>
    <x v="3235"/>
    <d v="2016-07-01T08:20:51"/>
    <x v="2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"/>
    <n v="182.91"/>
    <x v="1"/>
    <x v="6"/>
    <x v="3236"/>
    <d v="2016-12-28T22:00:33"/>
    <x v="2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"/>
    <n v="131.13999999999999"/>
    <x v="1"/>
    <x v="6"/>
    <x v="3237"/>
    <d v="2015-09-29T03:59:00"/>
    <x v="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"/>
    <n v="39.81"/>
    <x v="1"/>
    <x v="6"/>
    <x v="3238"/>
    <d v="2015-07-01T12:14:58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"/>
    <n v="59.7"/>
    <x v="1"/>
    <x v="6"/>
    <x v="3239"/>
    <d v="2015-10-25T23:59:00"/>
    <x v="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"/>
    <n v="88.74"/>
    <x v="1"/>
    <x v="6"/>
    <x v="3240"/>
    <d v="2017-02-16T23:00:00"/>
    <x v="1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"/>
    <n v="58.69"/>
    <x v="1"/>
    <x v="6"/>
    <x v="3241"/>
    <d v="2014-10-14T06:59:00"/>
    <x v="3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"/>
    <n v="69.569999999999993"/>
    <x v="1"/>
    <x v="6"/>
    <x v="3242"/>
    <d v="2014-09-19T18:08:12"/>
    <x v="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"/>
    <n v="115.87"/>
    <x v="1"/>
    <x v="6"/>
    <x v="3243"/>
    <d v="2015-10-09T00:00:00"/>
    <x v="0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"/>
    <n v="23.87"/>
    <x v="1"/>
    <x v="6"/>
    <x v="3244"/>
    <d v="2016-12-01T17:39:42"/>
    <x v="2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"/>
    <n v="81.13"/>
    <x v="1"/>
    <x v="6"/>
    <x v="3245"/>
    <d v="2015-06-12T02:00:00"/>
    <x v="0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"/>
    <n v="57.63"/>
    <x v="1"/>
    <x v="6"/>
    <x v="3246"/>
    <d v="2015-09-12T03:59:00"/>
    <x v="0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"/>
    <n v="46.43"/>
    <x v="1"/>
    <x v="6"/>
    <x v="3247"/>
    <d v="2015-07-12T10:25:12"/>
    <x v="0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"/>
    <n v="60.48"/>
    <x v="1"/>
    <x v="6"/>
    <x v="3248"/>
    <d v="2015-04-04T20:19:17"/>
    <x v="0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"/>
    <n v="65.58"/>
    <x v="1"/>
    <x v="6"/>
    <x v="3249"/>
    <d v="2015-06-20T17:55:14"/>
    <x v="0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"/>
    <n v="119.19"/>
    <x v="1"/>
    <x v="6"/>
    <x v="3250"/>
    <d v="2014-11-05T18:48:44"/>
    <x v="3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"/>
    <n v="83.05"/>
    <x v="1"/>
    <x v="6"/>
    <x v="3251"/>
    <d v="2015-06-21T17:32:46"/>
    <x v="0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"/>
    <n v="57.52"/>
    <x v="1"/>
    <x v="6"/>
    <x v="3252"/>
    <d v="2016-09-07T11:20:40"/>
    <x v="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"/>
    <n v="177.09"/>
    <x v="1"/>
    <x v="6"/>
    <x v="3253"/>
    <d v="2016-09-08T03:45:00"/>
    <x v="2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"/>
    <n v="70.77"/>
    <x v="1"/>
    <x v="6"/>
    <x v="3254"/>
    <d v="2015-03-26T01:03:29"/>
    <x v="0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2"/>
    <n v="29.17"/>
    <x v="1"/>
    <x v="6"/>
    <x v="3255"/>
    <d v="2014-10-07T18:26:15"/>
    <x v="3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"/>
    <n v="72.760000000000005"/>
    <x v="1"/>
    <x v="6"/>
    <x v="3256"/>
    <d v="2015-06-11T03:59:00"/>
    <x v="0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"/>
    <n v="51.85"/>
    <x v="1"/>
    <x v="6"/>
    <x v="3257"/>
    <d v="2017-02-22T13:25:52"/>
    <x v="1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"/>
    <n v="98.2"/>
    <x v="1"/>
    <x v="6"/>
    <x v="3258"/>
    <d v="2015-01-08T21:17:41"/>
    <x v="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"/>
    <n v="251.74"/>
    <x v="1"/>
    <x v="6"/>
    <x v="3259"/>
    <d v="2016-10-01T03:59:00"/>
    <x v="2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"/>
    <n v="74.819999999999993"/>
    <x v="1"/>
    <x v="6"/>
    <x v="3260"/>
    <d v="2015-11-30T17:08:38"/>
    <x v="0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"/>
    <n v="67.650000000000006"/>
    <x v="1"/>
    <x v="6"/>
    <x v="3261"/>
    <d v="2015-07-16T17:24:36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"/>
    <n v="93.81"/>
    <x v="1"/>
    <x v="6"/>
    <x v="3262"/>
    <d v="2014-12-22T04:00:00"/>
    <x v="3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"/>
    <n v="41.24"/>
    <x v="1"/>
    <x v="6"/>
    <x v="3263"/>
    <d v="2015-10-30T21:00:00"/>
    <x v="0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"/>
    <n v="52.55"/>
    <x v="1"/>
    <x v="6"/>
    <x v="3264"/>
    <d v="2015-01-28T22:00:00"/>
    <x v="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2"/>
    <n v="70.290000000000006"/>
    <x v="1"/>
    <x v="6"/>
    <x v="3265"/>
    <d v="2015-12-03T17:00:00"/>
    <x v="0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"/>
    <n v="48.33"/>
    <x v="1"/>
    <x v="6"/>
    <x v="3266"/>
    <d v="2015-06-12T21:00:00"/>
    <x v="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"/>
    <n v="53.18"/>
    <x v="1"/>
    <x v="6"/>
    <x v="3267"/>
    <d v="2015-07-17T18:11:00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"/>
    <n v="60.95"/>
    <x v="1"/>
    <x v="6"/>
    <x v="3268"/>
    <d v="2016-08-24T21:42:08"/>
    <x v="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"/>
    <n v="116"/>
    <x v="1"/>
    <x v="6"/>
    <x v="3269"/>
    <d v="2015-06-16T11:00:00"/>
    <x v="0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"/>
    <n v="61"/>
    <x v="1"/>
    <x v="6"/>
    <x v="3270"/>
    <d v="2015-07-12T12:47:45"/>
    <x v="0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"/>
    <n v="38.24"/>
    <x v="1"/>
    <x v="6"/>
    <x v="3271"/>
    <d v="2014-11-02T11:29:35"/>
    <x v="3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2"/>
    <n v="106.5"/>
    <x v="1"/>
    <x v="6"/>
    <x v="3272"/>
    <d v="2015-11-06T13:00:09"/>
    <x v="0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"/>
    <n v="204.57"/>
    <x v="1"/>
    <x v="6"/>
    <x v="3273"/>
    <d v="2016-09-14T19:00:00"/>
    <x v="2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"/>
    <n v="54.91"/>
    <x v="1"/>
    <x v="6"/>
    <x v="3274"/>
    <d v="2016-03-15T21:00:00"/>
    <x v="2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"/>
    <n v="150.41999999999999"/>
    <x v="1"/>
    <x v="6"/>
    <x v="3275"/>
    <d v="2015-02-09T04:30:00"/>
    <x v="0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"/>
    <n v="52.58"/>
    <x v="1"/>
    <x v="6"/>
    <x v="3276"/>
    <d v="2016-04-01T03:59:00"/>
    <x v="2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"/>
    <n v="54.3"/>
    <x v="1"/>
    <x v="6"/>
    <x v="3277"/>
    <d v="2014-11-18T17:23:26"/>
    <x v="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"/>
    <n v="76.03"/>
    <x v="1"/>
    <x v="6"/>
    <x v="3278"/>
    <d v="2015-05-30T20:21:43"/>
    <x v="0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"/>
    <n v="105.21"/>
    <x v="1"/>
    <x v="6"/>
    <x v="3279"/>
    <d v="2016-04-01T01:27:39"/>
    <x v="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"/>
    <n v="68.67"/>
    <x v="1"/>
    <x v="6"/>
    <x v="3280"/>
    <d v="2015-06-01T05:00:00"/>
    <x v="0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"/>
    <n v="129.36000000000001"/>
    <x v="1"/>
    <x v="6"/>
    <x v="3281"/>
    <d v="2015-09-02T00:28:25"/>
    <x v="0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"/>
    <n v="134.26"/>
    <x v="1"/>
    <x v="6"/>
    <x v="3282"/>
    <d v="2016-04-29T04:39:48"/>
    <x v="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"/>
    <n v="17.829999999999998"/>
    <x v="1"/>
    <x v="6"/>
    <x v="3283"/>
    <d v="2016-02-10T21:00:00"/>
    <x v="2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"/>
    <n v="203.2"/>
    <x v="1"/>
    <x v="6"/>
    <x v="3284"/>
    <d v="2016-01-29T05:59:00"/>
    <x v="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"/>
    <n v="69.19"/>
    <x v="1"/>
    <x v="6"/>
    <x v="3285"/>
    <d v="2017-02-28T05:00:00"/>
    <x v="1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"/>
    <n v="125.12"/>
    <x v="1"/>
    <x v="6"/>
    <x v="3286"/>
    <d v="2016-08-15T20:09:42"/>
    <x v="2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73.53"/>
    <x v="1"/>
    <x v="6"/>
    <x v="3287"/>
    <d v="2015-11-28T18:00:28"/>
    <x v="0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"/>
    <n v="48.44"/>
    <x v="1"/>
    <x v="6"/>
    <x v="3288"/>
    <d v="2016-06-20T23:00:00"/>
    <x v="2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"/>
    <n v="26.61"/>
    <x v="1"/>
    <x v="6"/>
    <x v="3289"/>
    <d v="2017-02-20T08:50:02"/>
    <x v="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"/>
    <n v="33.67"/>
    <x v="1"/>
    <x v="6"/>
    <x v="3290"/>
    <d v="2017-03-11T12:21:31"/>
    <x v="1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"/>
    <n v="40.71"/>
    <x v="1"/>
    <x v="6"/>
    <x v="3291"/>
    <d v="2015-09-17T03:59:00"/>
    <x v="0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3"/>
    <n v="19.27"/>
    <x v="1"/>
    <x v="6"/>
    <x v="3292"/>
    <d v="2015-12-04T19:29:08"/>
    <x v="0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2"/>
    <n v="84.29"/>
    <x v="1"/>
    <x v="6"/>
    <x v="3293"/>
    <d v="2017-03-04T10:12:32"/>
    <x v="1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"/>
    <n v="29.58"/>
    <x v="1"/>
    <x v="6"/>
    <x v="3294"/>
    <d v="2015-06-16T12:59:14"/>
    <x v="0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"/>
    <n v="26.67"/>
    <x v="1"/>
    <x v="6"/>
    <x v="3295"/>
    <d v="2016-09-26T10:37:09"/>
    <x v="2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"/>
    <n v="45.98"/>
    <x v="1"/>
    <x v="6"/>
    <x v="3296"/>
    <d v="2015-11-22T22:00:00"/>
    <x v="0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"/>
    <n v="125.09"/>
    <x v="1"/>
    <x v="6"/>
    <x v="3297"/>
    <d v="2015-07-27T22:59:00"/>
    <x v="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"/>
    <n v="141.29"/>
    <x v="1"/>
    <x v="6"/>
    <x v="3298"/>
    <d v="2015-09-13T00:00:00"/>
    <x v="0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"/>
    <n v="55.33"/>
    <x v="1"/>
    <x v="6"/>
    <x v="3299"/>
    <d v="2015-10-14T22:01:03"/>
    <x v="0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"/>
    <n v="46.42"/>
    <x v="1"/>
    <x v="6"/>
    <x v="3300"/>
    <d v="2015-04-29T17:51:02"/>
    <x v="0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"/>
    <n v="57.2"/>
    <x v="1"/>
    <x v="6"/>
    <x v="3301"/>
    <d v="2016-08-01T06:59:00"/>
    <x v="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"/>
    <n v="173.7"/>
    <x v="1"/>
    <x v="6"/>
    <x v="3302"/>
    <d v="2016-12-07T08:26:16"/>
    <x v="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"/>
    <n v="59.6"/>
    <x v="1"/>
    <x v="6"/>
    <x v="3303"/>
    <d v="2015-03-28T14:38:04"/>
    <x v="0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"/>
    <n v="89.59"/>
    <x v="1"/>
    <x v="6"/>
    <x v="3304"/>
    <d v="2016-12-22T14:59:12"/>
    <x v="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"/>
    <n v="204.05"/>
    <x v="1"/>
    <x v="6"/>
    <x v="3305"/>
    <d v="2015-07-31T20:32:28"/>
    <x v="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2"/>
    <n v="48.7"/>
    <x v="1"/>
    <x v="6"/>
    <x v="3306"/>
    <d v="2016-06-10T03:00:00"/>
    <x v="2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"/>
    <n v="53.34"/>
    <x v="1"/>
    <x v="6"/>
    <x v="3307"/>
    <d v="2016-05-15T01:22:19"/>
    <x v="2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"/>
    <n v="75.09"/>
    <x v="1"/>
    <x v="6"/>
    <x v="3308"/>
    <d v="2016-04-13T21:02:45"/>
    <x v="2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2"/>
    <n v="18"/>
    <x v="1"/>
    <x v="6"/>
    <x v="3309"/>
    <d v="2016-10-16T15:36:18"/>
    <x v="2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"/>
    <n v="209.84"/>
    <x v="1"/>
    <x v="6"/>
    <x v="3310"/>
    <d v="2015-10-06T22:17:05"/>
    <x v="0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"/>
    <n v="61.02"/>
    <x v="1"/>
    <x v="6"/>
    <x v="3311"/>
    <d v="2015-10-17T07:00:10"/>
    <x v="0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"/>
    <n v="61"/>
    <x v="1"/>
    <x v="6"/>
    <x v="3312"/>
    <d v="2016-11-11T22:00:00"/>
    <x v="2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"/>
    <n v="80.03"/>
    <x v="1"/>
    <x v="6"/>
    <x v="3313"/>
    <d v="2016-01-27T01:00:00"/>
    <x v="2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"/>
    <n v="29.07"/>
    <x v="1"/>
    <x v="6"/>
    <x v="3314"/>
    <d v="2015-05-08T20:05:00"/>
    <x v="0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"/>
    <n v="49.44"/>
    <x v="1"/>
    <x v="6"/>
    <x v="3315"/>
    <d v="2016-05-06T07:17:21"/>
    <x v="2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"/>
    <n v="93.98"/>
    <x v="1"/>
    <x v="6"/>
    <x v="3316"/>
    <d v="2014-08-08T13:54:00"/>
    <x v="3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"/>
    <n v="61.94"/>
    <x v="1"/>
    <x v="6"/>
    <x v="3317"/>
    <d v="2016-06-08T00:57:04"/>
    <x v="2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"/>
    <n v="78.5"/>
    <x v="1"/>
    <x v="6"/>
    <x v="3318"/>
    <d v="2016-04-11T02:30:00"/>
    <x v="2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"/>
    <n v="33.75"/>
    <x v="1"/>
    <x v="6"/>
    <x v="3319"/>
    <d v="2015-01-31T14:03:06"/>
    <x v="3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"/>
    <n v="66.45"/>
    <x v="1"/>
    <x v="6"/>
    <x v="3320"/>
    <d v="2016-06-22T01:05:57"/>
    <x v="2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"/>
    <n v="35.799999999999997"/>
    <x v="1"/>
    <x v="6"/>
    <x v="3321"/>
    <d v="2014-10-16T03:59:00"/>
    <x v="3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"/>
    <n v="145.65"/>
    <x v="1"/>
    <x v="6"/>
    <x v="3322"/>
    <d v="2016-06-22T03:55:00"/>
    <x v="2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"/>
    <n v="25.69"/>
    <x v="1"/>
    <x v="6"/>
    <x v="3323"/>
    <d v="2016-09-25T08:46:48"/>
    <x v="2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"/>
    <n v="152.5"/>
    <x v="1"/>
    <x v="6"/>
    <x v="3324"/>
    <d v="2016-06-05T13:59:50"/>
    <x v="2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"/>
    <n v="30"/>
    <x v="1"/>
    <x v="6"/>
    <x v="3325"/>
    <d v="2015-04-05T17:51:17"/>
    <x v="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"/>
    <n v="142.28"/>
    <x v="1"/>
    <x v="6"/>
    <x v="3326"/>
    <d v="2015-03-08T16:08:25"/>
    <x v="0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"/>
    <n v="24.55"/>
    <x v="1"/>
    <x v="6"/>
    <x v="3327"/>
    <d v="2016-05-08T08:59:26"/>
    <x v="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"/>
    <n v="292.77999999999997"/>
    <x v="1"/>
    <x v="6"/>
    <x v="3328"/>
    <d v="2014-07-05T01:00:00"/>
    <x v="3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"/>
    <n v="44.92"/>
    <x v="1"/>
    <x v="6"/>
    <x v="3329"/>
    <d v="2014-07-27T23:00:00"/>
    <x v="3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"/>
    <n v="23.1"/>
    <x v="1"/>
    <x v="6"/>
    <x v="3330"/>
    <d v="2015-04-01T20:17:48"/>
    <x v="0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"/>
    <n v="80.400000000000006"/>
    <x v="1"/>
    <x v="6"/>
    <x v="3331"/>
    <d v="2015-10-06T16:44:46"/>
    <x v="0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72.290000000000006"/>
    <x v="1"/>
    <x v="6"/>
    <x v="3332"/>
    <d v="2014-07-19T20:38:50"/>
    <x v="3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"/>
    <n v="32.97"/>
    <x v="1"/>
    <x v="6"/>
    <x v="3333"/>
    <d v="2015-06-15T16:14:40"/>
    <x v="0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"/>
    <n v="116.65"/>
    <x v="1"/>
    <x v="6"/>
    <x v="3334"/>
    <d v="2015-07-30T12:30:22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"/>
    <n v="79.62"/>
    <x v="1"/>
    <x v="6"/>
    <x v="3335"/>
    <d v="2014-08-03T23:00:00"/>
    <x v="3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27.78"/>
    <x v="1"/>
    <x v="6"/>
    <x v="3336"/>
    <d v="2016-04-05T08:34:06"/>
    <x v="2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"/>
    <n v="81.03"/>
    <x v="1"/>
    <x v="6"/>
    <x v="3337"/>
    <d v="2014-10-10T21:00:00"/>
    <x v="3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"/>
    <n v="136.85"/>
    <x v="1"/>
    <x v="6"/>
    <x v="3338"/>
    <d v="2017-02-24T13:48:00"/>
    <x v="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"/>
    <n v="177.62"/>
    <x v="1"/>
    <x v="6"/>
    <x v="3339"/>
    <d v="2016-07-28T15:58:38"/>
    <x v="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"/>
    <n v="109.08"/>
    <x v="1"/>
    <x v="6"/>
    <x v="3340"/>
    <d v="2016-12-06T23:22:34"/>
    <x v="2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19.64"/>
    <x v="1"/>
    <x v="6"/>
    <x v="3341"/>
    <d v="2016-06-12T17:00:00"/>
    <x v="2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"/>
    <n v="78.209999999999994"/>
    <x v="1"/>
    <x v="6"/>
    <x v="3342"/>
    <d v="2015-04-01T04:59:00"/>
    <x v="0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2"/>
    <n v="52.17"/>
    <x v="1"/>
    <x v="6"/>
    <x v="3343"/>
    <d v="2016-04-13T13:18:00"/>
    <x v="2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"/>
    <n v="114.13"/>
    <x v="1"/>
    <x v="6"/>
    <x v="3344"/>
    <d v="2014-08-30T04:48:13"/>
    <x v="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"/>
    <n v="50"/>
    <x v="1"/>
    <x v="6"/>
    <x v="3345"/>
    <d v="2015-04-18T00:37:00"/>
    <x v="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"/>
    <n v="91.67"/>
    <x v="1"/>
    <x v="6"/>
    <x v="3346"/>
    <d v="2015-02-26T00:35:10"/>
    <x v="0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"/>
    <n v="108.59"/>
    <x v="1"/>
    <x v="6"/>
    <x v="3347"/>
    <d v="2016-05-08T21:00:00"/>
    <x v="2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"/>
    <n v="69.819999999999993"/>
    <x v="1"/>
    <x v="6"/>
    <x v="3348"/>
    <d v="2016-04-30T03:59:00"/>
    <x v="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2"/>
    <n v="109.57"/>
    <x v="1"/>
    <x v="6"/>
    <x v="3349"/>
    <d v="2016-06-13T17:00:00"/>
    <x v="2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"/>
    <n v="71.67"/>
    <x v="1"/>
    <x v="6"/>
    <x v="3350"/>
    <d v="2015-11-29T23:00:00"/>
    <x v="0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"/>
    <n v="93.61"/>
    <x v="1"/>
    <x v="6"/>
    <x v="3351"/>
    <d v="2014-07-23T11:00:00"/>
    <x v="3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"/>
    <n v="76.8"/>
    <x v="1"/>
    <x v="6"/>
    <x v="3352"/>
    <d v="2016-07-01T23:00:00"/>
    <x v="2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"/>
    <n v="35.799999999999997"/>
    <x v="1"/>
    <x v="6"/>
    <x v="3353"/>
    <d v="2016-05-02T23:00:00"/>
    <x v="2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"/>
    <n v="55.6"/>
    <x v="1"/>
    <x v="6"/>
    <x v="3354"/>
    <d v="2015-10-29T04:01:00"/>
    <x v="0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"/>
    <n v="147.33000000000001"/>
    <x v="1"/>
    <x v="6"/>
    <x v="3355"/>
    <d v="2016-05-10T11:17:00"/>
    <x v="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"/>
    <n v="56.33"/>
    <x v="1"/>
    <x v="6"/>
    <x v="3356"/>
    <d v="2016-07-15T19:34:32"/>
    <x v="2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"/>
    <n v="96.19"/>
    <x v="1"/>
    <x v="6"/>
    <x v="3357"/>
    <d v="2014-08-01T10:01:50"/>
    <x v="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"/>
    <n v="63.57"/>
    <x v="1"/>
    <x v="6"/>
    <x v="3358"/>
    <d v="2014-11-19T08:27:59"/>
    <x v="3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"/>
    <n v="184.78"/>
    <x v="1"/>
    <x v="6"/>
    <x v="3359"/>
    <d v="2017-02-25T01:22:14"/>
    <x v="1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"/>
    <n v="126.72"/>
    <x v="1"/>
    <x v="6"/>
    <x v="3360"/>
    <d v="2016-12-14T15:59:00"/>
    <x v="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"/>
    <n v="83.43"/>
    <x v="1"/>
    <x v="6"/>
    <x v="3361"/>
    <d v="2014-09-01T15:59:00"/>
    <x v="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"/>
    <n v="54.5"/>
    <x v="1"/>
    <x v="6"/>
    <x v="3362"/>
    <d v="2015-03-07T04:55:00"/>
    <x v="0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"/>
    <n v="302.31"/>
    <x v="1"/>
    <x v="6"/>
    <x v="3363"/>
    <d v="2014-08-19T16:00:00"/>
    <x v="3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"/>
    <n v="44.14"/>
    <x v="1"/>
    <x v="6"/>
    <x v="3364"/>
    <d v="2016-03-15T21:00:00"/>
    <x v="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"/>
    <n v="866.67"/>
    <x v="1"/>
    <x v="6"/>
    <x v="3365"/>
    <d v="2015-12-13T02:26:32"/>
    <x v="0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"/>
    <n v="61.39"/>
    <x v="1"/>
    <x v="6"/>
    <x v="3366"/>
    <d v="2015-05-13T01:37:17"/>
    <x v="0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"/>
    <n v="29.67"/>
    <x v="1"/>
    <x v="6"/>
    <x v="3367"/>
    <d v="2015-08-01T22:24:54"/>
    <x v="0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"/>
    <n v="45.48"/>
    <x v="1"/>
    <x v="6"/>
    <x v="3368"/>
    <d v="2015-01-01T05:00:00"/>
    <x v="3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"/>
    <n v="96.2"/>
    <x v="1"/>
    <x v="6"/>
    <x v="3369"/>
    <d v="2017-01-15T00:59:40"/>
    <x v="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"/>
    <n v="67.92"/>
    <x v="1"/>
    <x v="6"/>
    <x v="3370"/>
    <d v="2016-12-17T08:00:00"/>
    <x v="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"/>
    <n v="30.78"/>
    <x v="1"/>
    <x v="6"/>
    <x v="3371"/>
    <d v="2015-12-02T20:59:25"/>
    <x v="0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"/>
    <n v="38.33"/>
    <x v="1"/>
    <x v="6"/>
    <x v="3372"/>
    <d v="2014-08-25T04:59:00"/>
    <x v="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"/>
    <n v="66.83"/>
    <x v="1"/>
    <x v="6"/>
    <x v="3373"/>
    <d v="2015-07-18T16:00:00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"/>
    <n v="71.73"/>
    <x v="1"/>
    <x v="6"/>
    <x v="3374"/>
    <d v="2015-10-28T17:33:36"/>
    <x v="0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76.47"/>
    <x v="1"/>
    <x v="6"/>
    <x v="3375"/>
    <d v="2014-05-18T14:39:33"/>
    <x v="3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"/>
    <n v="421.11"/>
    <x v="1"/>
    <x v="6"/>
    <x v="3376"/>
    <d v="2015-04-25T15:49:54"/>
    <x v="0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"/>
    <n v="104.99"/>
    <x v="1"/>
    <x v="6"/>
    <x v="3377"/>
    <d v="2015-03-20T16:56:00"/>
    <x v="0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"/>
    <n v="28.19"/>
    <x v="1"/>
    <x v="6"/>
    <x v="3378"/>
    <d v="2014-08-31T13:08:00"/>
    <x v="3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"/>
    <n v="54.55"/>
    <x v="1"/>
    <x v="6"/>
    <x v="3379"/>
    <d v="2015-08-26T23:00:00"/>
    <x v="0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"/>
    <n v="111.89"/>
    <x v="1"/>
    <x v="6"/>
    <x v="3380"/>
    <d v="2014-11-29T23:52:58"/>
    <x v="3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"/>
    <n v="85.21"/>
    <x v="1"/>
    <x v="6"/>
    <x v="3381"/>
    <d v="2015-03-11T03:26:23"/>
    <x v="0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"/>
    <n v="76.650000000000006"/>
    <x v="1"/>
    <x v="6"/>
    <x v="3382"/>
    <d v="2016-08-01T22:59:00"/>
    <x v="2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"/>
    <n v="65.17"/>
    <x v="1"/>
    <x v="6"/>
    <x v="3383"/>
    <d v="2016-06-23T18:47:00"/>
    <x v="2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"/>
    <n v="93.76"/>
    <x v="1"/>
    <x v="6"/>
    <x v="3384"/>
    <d v="2015-11-21T03:00:00"/>
    <x v="0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33.33000000000001"/>
    <x v="1"/>
    <x v="6"/>
    <x v="3385"/>
    <d v="2014-12-10T20:49:12"/>
    <x v="3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"/>
    <n v="51.22"/>
    <x v="1"/>
    <x v="6"/>
    <x v="3386"/>
    <d v="2014-12-03T15:28:26"/>
    <x v="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"/>
    <n v="100.17"/>
    <x v="1"/>
    <x v="6"/>
    <x v="3387"/>
    <d v="2014-12-14T18:18:08"/>
    <x v="3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"/>
    <n v="34.6"/>
    <x v="1"/>
    <x v="6"/>
    <x v="3388"/>
    <d v="2015-06-18T11:04:01"/>
    <x v="0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"/>
    <n v="184.68"/>
    <x v="1"/>
    <x v="6"/>
    <x v="3389"/>
    <d v="2016-06-03T13:31:22"/>
    <x v="2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"/>
    <n v="69.819999999999993"/>
    <x v="1"/>
    <x v="6"/>
    <x v="3390"/>
    <d v="2014-07-10T18:35:45"/>
    <x v="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"/>
    <n v="61.94"/>
    <x v="1"/>
    <x v="6"/>
    <x v="3391"/>
    <d v="2014-08-08T22:28:00"/>
    <x v="3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41.67"/>
    <x v="1"/>
    <x v="6"/>
    <x v="3392"/>
    <d v="2016-05-06T20:17:35"/>
    <x v="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"/>
    <n v="36.07"/>
    <x v="1"/>
    <x v="6"/>
    <x v="3393"/>
    <d v="2014-11-06T00:46:00"/>
    <x v="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"/>
    <n v="29"/>
    <x v="1"/>
    <x v="6"/>
    <x v="3394"/>
    <d v="2014-07-27T14:17:25"/>
    <x v="3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2"/>
    <n v="24.21"/>
    <x v="1"/>
    <x v="6"/>
    <x v="3395"/>
    <d v="2015-05-30T18:10:00"/>
    <x v="0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"/>
    <n v="55.89"/>
    <x v="1"/>
    <x v="6"/>
    <x v="3396"/>
    <d v="2014-06-01T03:59:00"/>
    <x v="3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"/>
    <n v="11.67"/>
    <x v="1"/>
    <x v="6"/>
    <x v="3397"/>
    <d v="2016-02-18T22:00:00"/>
    <x v="2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"/>
    <n v="68.349999999999994"/>
    <x v="1"/>
    <x v="6"/>
    <x v="3398"/>
    <d v="2014-11-21T17:00:00"/>
    <x v="3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"/>
    <n v="27.07"/>
    <x v="1"/>
    <x v="6"/>
    <x v="3399"/>
    <d v="2015-02-21T22:05:25"/>
    <x v="0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"/>
    <n v="118.13"/>
    <x v="1"/>
    <x v="6"/>
    <x v="3400"/>
    <d v="2014-08-28T22:53:34"/>
    <x v="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"/>
    <n v="44.76"/>
    <x v="1"/>
    <x v="6"/>
    <x v="3401"/>
    <d v="2015-08-07T17:22:26"/>
    <x v="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"/>
    <n v="99.79"/>
    <x v="1"/>
    <x v="6"/>
    <x v="3402"/>
    <d v="2015-11-12T02:31:00"/>
    <x v="0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17.65"/>
    <x v="1"/>
    <x v="6"/>
    <x v="3403"/>
    <d v="2015-06-25T11:05:24"/>
    <x v="0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"/>
    <n v="203.33"/>
    <x v="1"/>
    <x v="6"/>
    <x v="3404"/>
    <d v="2015-06-17T12:05:02"/>
    <x v="0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"/>
    <n v="28.32"/>
    <x v="1"/>
    <x v="6"/>
    <x v="3405"/>
    <d v="2016-03-01T23:59:00"/>
    <x v="2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"/>
    <n v="110.23"/>
    <x v="1"/>
    <x v="6"/>
    <x v="3406"/>
    <d v="2014-07-16T11:49:36"/>
    <x v="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"/>
    <n v="31.97"/>
    <x v="1"/>
    <x v="6"/>
    <x v="3407"/>
    <d v="2014-07-06T10:08:09"/>
    <x v="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"/>
    <n v="58.61"/>
    <x v="1"/>
    <x v="6"/>
    <x v="3408"/>
    <d v="2014-07-18T23:48:24"/>
    <x v="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"/>
    <n v="29.43"/>
    <x v="1"/>
    <x v="6"/>
    <x v="3409"/>
    <d v="2016-07-31T20:58:00"/>
    <x v="2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"/>
    <n v="81.38"/>
    <x v="1"/>
    <x v="6"/>
    <x v="3410"/>
    <d v="2016-06-06T07:00:00"/>
    <x v="2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"/>
    <n v="199.17"/>
    <x v="1"/>
    <x v="6"/>
    <x v="3411"/>
    <d v="2015-10-08T00:32:52"/>
    <x v="0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15.38"/>
    <x v="1"/>
    <x v="6"/>
    <x v="3412"/>
    <d v="2014-09-27T23:01:02"/>
    <x v="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"/>
    <n v="46.43"/>
    <x v="1"/>
    <x v="6"/>
    <x v="3413"/>
    <d v="2015-02-28T04:59:00"/>
    <x v="0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"/>
    <n v="70.569999999999993"/>
    <x v="1"/>
    <x v="6"/>
    <x v="3414"/>
    <d v="2016-12-01T07:59:00"/>
    <x v="2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22.22"/>
    <x v="1"/>
    <x v="6"/>
    <x v="3415"/>
    <d v="2016-04-17T23:30:00"/>
    <x v="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"/>
    <n v="159.47"/>
    <x v="1"/>
    <x v="6"/>
    <x v="3416"/>
    <d v="2015-04-23T18:30:00"/>
    <x v="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"/>
    <n v="37.78"/>
    <x v="1"/>
    <x v="6"/>
    <x v="3417"/>
    <d v="2014-10-26T00:43:00"/>
    <x v="3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"/>
    <n v="72.05"/>
    <x v="1"/>
    <x v="6"/>
    <x v="3418"/>
    <d v="2014-05-23T20:01:47"/>
    <x v="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"/>
    <n v="63.7"/>
    <x v="1"/>
    <x v="6"/>
    <x v="3419"/>
    <d v="2016-04-06T21:30:00"/>
    <x v="2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"/>
    <n v="28.41"/>
    <x v="1"/>
    <x v="6"/>
    <x v="3420"/>
    <d v="2016-02-14T00:00:00"/>
    <x v="2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"/>
    <n v="103.21"/>
    <x v="1"/>
    <x v="6"/>
    <x v="3421"/>
    <d v="2015-03-04T18:59:23"/>
    <x v="0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"/>
    <n v="71.150000000000006"/>
    <x v="1"/>
    <x v="6"/>
    <x v="3422"/>
    <d v="2015-12-14T00:00:00"/>
    <x v="0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"/>
    <n v="35"/>
    <x v="1"/>
    <x v="6"/>
    <x v="3423"/>
    <d v="2015-04-24T21:52:21"/>
    <x v="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"/>
    <n v="81.78"/>
    <x v="1"/>
    <x v="6"/>
    <x v="3424"/>
    <d v="2015-02-05T06:59:00"/>
    <x v="0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"/>
    <n v="297.02999999999997"/>
    <x v="1"/>
    <x v="6"/>
    <x v="3425"/>
    <d v="2014-10-04T14:48:56"/>
    <x v="3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"/>
    <n v="46.61"/>
    <x v="1"/>
    <x v="6"/>
    <x v="3426"/>
    <d v="2014-09-21T02:00:00"/>
    <x v="3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51.72"/>
    <x v="1"/>
    <x v="6"/>
    <x v="3427"/>
    <d v="2014-07-02T15:29:12"/>
    <x v="3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"/>
    <n v="40.29"/>
    <x v="1"/>
    <x v="6"/>
    <x v="3428"/>
    <d v="2015-02-28T17:00:00"/>
    <x v="0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"/>
    <n v="16.25"/>
    <x v="1"/>
    <x v="6"/>
    <x v="3429"/>
    <d v="2016-11-02T00:31:01"/>
    <x v="2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"/>
    <n v="30.15"/>
    <x v="1"/>
    <x v="6"/>
    <x v="3430"/>
    <d v="2014-07-30T22:41:41"/>
    <x v="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95.24"/>
    <x v="1"/>
    <x v="6"/>
    <x v="3431"/>
    <d v="2014-08-18T17:32:33"/>
    <x v="3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"/>
    <n v="52.21"/>
    <x v="1"/>
    <x v="6"/>
    <x v="3432"/>
    <d v="2016-02-05T22:00:00"/>
    <x v="2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"/>
    <n v="134.15"/>
    <x v="1"/>
    <x v="6"/>
    <x v="3433"/>
    <d v="2014-06-17T03:00:00"/>
    <x v="3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"/>
    <n v="62.83"/>
    <x v="1"/>
    <x v="6"/>
    <x v="3434"/>
    <d v="2014-07-10T09:07:49"/>
    <x v="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"/>
    <n v="58.95"/>
    <x v="1"/>
    <x v="6"/>
    <x v="3435"/>
    <d v="2016-08-07T03:00:00"/>
    <x v="2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"/>
    <n v="143.11000000000001"/>
    <x v="1"/>
    <x v="6"/>
    <x v="3436"/>
    <d v="2014-08-21T16:28:00"/>
    <x v="3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"/>
    <n v="84.17"/>
    <x v="1"/>
    <x v="6"/>
    <x v="3437"/>
    <d v="2015-08-19T17:03:40"/>
    <x v="0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"/>
    <n v="186.07"/>
    <x v="1"/>
    <x v="6"/>
    <x v="3438"/>
    <d v="2015-05-02T21:00:00"/>
    <x v="0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"/>
    <n v="89.79"/>
    <x v="1"/>
    <x v="6"/>
    <x v="3439"/>
    <d v="2016-01-19T04:59:00"/>
    <x v="2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"/>
    <n v="64.16"/>
    <x v="1"/>
    <x v="6"/>
    <x v="3440"/>
    <d v="2014-07-11T16:15:00"/>
    <x v="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"/>
    <n v="59.65"/>
    <x v="1"/>
    <x v="6"/>
    <x v="3441"/>
    <d v="2015-11-13T20:17:00"/>
    <x v="0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31.25"/>
    <x v="1"/>
    <x v="6"/>
    <x v="3442"/>
    <d v="2015-05-30T20:11:12"/>
    <x v="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2"/>
    <n v="41.22"/>
    <x v="1"/>
    <x v="6"/>
    <x v="3443"/>
    <d v="2014-09-09T12:35:46"/>
    <x v="3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3"/>
    <n v="43.35"/>
    <x v="1"/>
    <x v="6"/>
    <x v="3444"/>
    <d v="2016-06-08T13:59:00"/>
    <x v="2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64.52"/>
    <x v="1"/>
    <x v="6"/>
    <x v="3445"/>
    <d v="2015-10-23T12:43:56"/>
    <x v="0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"/>
    <n v="43.28"/>
    <x v="1"/>
    <x v="6"/>
    <x v="3446"/>
    <d v="2015-02-05T12:20:00"/>
    <x v="0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"/>
    <n v="77"/>
    <x v="1"/>
    <x v="6"/>
    <x v="3447"/>
    <d v="2016-03-18T20:20:12"/>
    <x v="2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"/>
    <n v="51.22"/>
    <x v="1"/>
    <x v="6"/>
    <x v="3448"/>
    <d v="2014-12-17T02:51:29"/>
    <x v="3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2"/>
    <n v="68.25"/>
    <x v="1"/>
    <x v="6"/>
    <x v="3449"/>
    <d v="2016-07-09T04:00:00"/>
    <x v="2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2"/>
    <n v="19.489999999999998"/>
    <x v="1"/>
    <x v="6"/>
    <x v="3450"/>
    <d v="2015-04-02T15:54:31"/>
    <x v="0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"/>
    <n v="41.13"/>
    <x v="1"/>
    <x v="6"/>
    <x v="3451"/>
    <d v="2015-04-21T17:22:07"/>
    <x v="0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2"/>
    <n v="41.41"/>
    <x v="1"/>
    <x v="6"/>
    <x v="3452"/>
    <d v="2014-07-23T03:59:00"/>
    <x v="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"/>
    <n v="27.5"/>
    <x v="1"/>
    <x v="6"/>
    <x v="3453"/>
    <d v="2016-08-13T23:29:16"/>
    <x v="2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"/>
    <n v="33.57"/>
    <x v="1"/>
    <x v="6"/>
    <x v="3454"/>
    <d v="2014-07-31T16:45:59"/>
    <x v="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"/>
    <n v="145.87"/>
    <x v="1"/>
    <x v="6"/>
    <x v="3455"/>
    <d v="2016-10-13T18:00:27"/>
    <x v="2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2"/>
    <n v="358.69"/>
    <x v="1"/>
    <x v="6"/>
    <x v="3456"/>
    <d v="2014-08-01T06:59:00"/>
    <x v="3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"/>
    <n v="50.98"/>
    <x v="1"/>
    <x v="6"/>
    <x v="3457"/>
    <d v="2015-02-12T05:59:00"/>
    <x v="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"/>
    <n v="45.04"/>
    <x v="1"/>
    <x v="6"/>
    <x v="3458"/>
    <d v="2015-02-03T04:27:00"/>
    <x v="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"/>
    <n v="17.53"/>
    <x v="1"/>
    <x v="6"/>
    <x v="3459"/>
    <d v="2016-05-20T11:31:00"/>
    <x v="2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2"/>
    <n v="50"/>
    <x v="1"/>
    <x v="6"/>
    <x v="3460"/>
    <d v="2014-08-15T12:39:12"/>
    <x v="3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"/>
    <n v="57.92"/>
    <x v="1"/>
    <x v="6"/>
    <x v="3461"/>
    <d v="2016-10-29T03:00:00"/>
    <x v="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"/>
    <n v="29.71"/>
    <x v="1"/>
    <x v="6"/>
    <x v="3462"/>
    <d v="2015-07-10T18:00:00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"/>
    <n v="90.68"/>
    <x v="1"/>
    <x v="6"/>
    <x v="3463"/>
    <d v="2016-10-11T03:59:00"/>
    <x v="2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"/>
    <n v="55.01"/>
    <x v="1"/>
    <x v="6"/>
    <x v="3464"/>
    <d v="2016-08-23T03:07:17"/>
    <x v="2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"/>
    <n v="57.22"/>
    <x v="1"/>
    <x v="6"/>
    <x v="3465"/>
    <d v="2015-08-09T16:00:00"/>
    <x v="0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"/>
    <n v="72.95"/>
    <x v="1"/>
    <x v="6"/>
    <x v="3466"/>
    <d v="2016-04-19T23:27:30"/>
    <x v="2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"/>
    <n v="64.47"/>
    <x v="1"/>
    <x v="6"/>
    <x v="3467"/>
    <d v="2015-03-20T15:07:12"/>
    <x v="0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"/>
    <n v="716.35"/>
    <x v="1"/>
    <x v="6"/>
    <x v="3468"/>
    <d v="2016-09-21T03:00:00"/>
    <x v="2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"/>
    <n v="50.4"/>
    <x v="1"/>
    <x v="6"/>
    <x v="3469"/>
    <d v="2016-04-28T15:24:05"/>
    <x v="2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2"/>
    <n v="41.67"/>
    <x v="1"/>
    <x v="6"/>
    <x v="3470"/>
    <d v="2016-07-15T21:38:00"/>
    <x v="2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"/>
    <n v="35.770000000000003"/>
    <x v="1"/>
    <x v="6"/>
    <x v="3471"/>
    <d v="2014-08-31T20:00:00"/>
    <x v="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"/>
    <n v="88.74"/>
    <x v="1"/>
    <x v="6"/>
    <x v="3472"/>
    <d v="2014-11-06T05:59:00"/>
    <x v="3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148.47999999999999"/>
    <x v="1"/>
    <x v="6"/>
    <x v="3473"/>
    <d v="2015-03-20T20:27:00"/>
    <x v="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"/>
    <n v="51.79"/>
    <x v="1"/>
    <x v="6"/>
    <x v="3474"/>
    <d v="2016-07-20T12:02:11"/>
    <x v="2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"/>
    <n v="20"/>
    <x v="1"/>
    <x v="6"/>
    <x v="3475"/>
    <d v="2014-11-03T00:00:00"/>
    <x v="3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"/>
    <n v="52"/>
    <x v="1"/>
    <x v="6"/>
    <x v="3476"/>
    <d v="2014-10-27T03:00:00"/>
    <x v="3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"/>
    <n v="53.23"/>
    <x v="1"/>
    <x v="6"/>
    <x v="3477"/>
    <d v="2015-05-17T03:00:00"/>
    <x v="0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"/>
    <n v="39.6"/>
    <x v="1"/>
    <x v="6"/>
    <x v="3478"/>
    <d v="2015-03-16T21:00:00"/>
    <x v="0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"/>
    <n v="34.25"/>
    <x v="1"/>
    <x v="6"/>
    <x v="3479"/>
    <d v="2014-06-21T20:31:20"/>
    <x v="3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"/>
    <n v="164.62"/>
    <x v="1"/>
    <x v="6"/>
    <x v="3480"/>
    <d v="2015-07-10T21:00:00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"/>
    <n v="125.05"/>
    <x v="1"/>
    <x v="6"/>
    <x v="3481"/>
    <d v="2015-01-02T05:56:28"/>
    <x v="3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"/>
    <n v="51.88"/>
    <x v="1"/>
    <x v="6"/>
    <x v="3482"/>
    <d v="2014-07-06T18:31:06"/>
    <x v="3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2"/>
    <n v="40.29"/>
    <x v="1"/>
    <x v="6"/>
    <x v="3483"/>
    <d v="2014-07-03T16:03:01"/>
    <x v="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"/>
    <n v="64.91"/>
    <x v="1"/>
    <x v="6"/>
    <x v="3484"/>
    <d v="2016-06-15T18:14:59"/>
    <x v="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"/>
    <n v="55.33"/>
    <x v="1"/>
    <x v="6"/>
    <x v="3485"/>
    <d v="2016-02-02T16:38:00"/>
    <x v="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2"/>
    <n v="83.14"/>
    <x v="1"/>
    <x v="6"/>
    <x v="3486"/>
    <d v="2015-06-03T06:59:00"/>
    <x v="0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"/>
    <n v="38.71"/>
    <x v="1"/>
    <x v="6"/>
    <x v="3487"/>
    <d v="2015-06-24T22:34:12"/>
    <x v="0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"/>
    <n v="125.38"/>
    <x v="1"/>
    <x v="6"/>
    <x v="3488"/>
    <d v="2015-04-17T16:00:00"/>
    <x v="0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"/>
    <n v="78.260000000000005"/>
    <x v="1"/>
    <x v="6"/>
    <x v="3489"/>
    <d v="2014-05-24T21:00:00"/>
    <x v="3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"/>
    <n v="47.22"/>
    <x v="1"/>
    <x v="6"/>
    <x v="3490"/>
    <d v="2016-04-13T19:15:24"/>
    <x v="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2"/>
    <n v="79.099999999999994"/>
    <x v="1"/>
    <x v="6"/>
    <x v="3491"/>
    <d v="2015-05-18T05:59:44"/>
    <x v="0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"/>
    <n v="114.29"/>
    <x v="1"/>
    <x v="6"/>
    <x v="3492"/>
    <d v="2015-10-26T00:13:17"/>
    <x v="0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51.72"/>
    <x v="1"/>
    <x v="6"/>
    <x v="3493"/>
    <d v="2014-08-17T05:11:00"/>
    <x v="3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30.77"/>
    <x v="1"/>
    <x v="6"/>
    <x v="3494"/>
    <d v="2016-11-26T06:00:00"/>
    <x v="2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"/>
    <n v="74.209999999999994"/>
    <x v="1"/>
    <x v="6"/>
    <x v="3495"/>
    <d v="2014-11-01T17:18:00"/>
    <x v="3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"/>
    <n v="47.85"/>
    <x v="1"/>
    <x v="6"/>
    <x v="3496"/>
    <d v="2016-09-11T20:19:26"/>
    <x v="2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"/>
    <n v="34.409999999999997"/>
    <x v="1"/>
    <x v="6"/>
    <x v="3497"/>
    <d v="2016-06-02T22:00:00"/>
    <x v="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"/>
    <n v="40.24"/>
    <x v="1"/>
    <x v="6"/>
    <x v="3498"/>
    <d v="2016-05-28T21:44:00"/>
    <x v="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"/>
    <n v="60.29"/>
    <x v="1"/>
    <x v="6"/>
    <x v="3499"/>
    <d v="2015-07-01T06:59:00"/>
    <x v="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"/>
    <n v="25.31"/>
    <x v="1"/>
    <x v="6"/>
    <x v="3500"/>
    <d v="2016-03-07T04:59:00"/>
    <x v="2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"/>
    <n v="35.950000000000003"/>
    <x v="1"/>
    <x v="6"/>
    <x v="3501"/>
    <d v="2015-09-11T18:19:55"/>
    <x v="0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"/>
    <n v="136"/>
    <x v="1"/>
    <x v="6"/>
    <x v="3502"/>
    <d v="2016-03-16T03:59:00"/>
    <x v="2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"/>
    <n v="70.760000000000005"/>
    <x v="1"/>
    <x v="6"/>
    <x v="3503"/>
    <d v="2016-07-24T11:28:48"/>
    <x v="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125"/>
    <x v="1"/>
    <x v="6"/>
    <x v="3504"/>
    <d v="2015-11-19T18:58:11"/>
    <x v="0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"/>
    <n v="66.510000000000005"/>
    <x v="1"/>
    <x v="6"/>
    <x v="3505"/>
    <d v="2014-05-13T04:00:00"/>
    <x v="3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"/>
    <n v="105"/>
    <x v="1"/>
    <x v="6"/>
    <x v="3506"/>
    <d v="2014-08-23T17:37:20"/>
    <x v="3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"/>
    <n v="145"/>
    <x v="1"/>
    <x v="6"/>
    <x v="3507"/>
    <d v="2016-05-31T22:08:57"/>
    <x v="2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2"/>
    <n v="12"/>
    <x v="1"/>
    <x v="6"/>
    <x v="3508"/>
    <d v="2016-05-10T21:00:00"/>
    <x v="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"/>
    <n v="96.67"/>
    <x v="1"/>
    <x v="6"/>
    <x v="3509"/>
    <d v="2014-11-21T04:55:00"/>
    <x v="3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"/>
    <n v="60.33"/>
    <x v="1"/>
    <x v="6"/>
    <x v="3510"/>
    <d v="2014-07-02T14:54:06"/>
    <x v="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"/>
    <n v="79.89"/>
    <x v="1"/>
    <x v="6"/>
    <x v="3511"/>
    <d v="2014-11-07T18:30:00"/>
    <x v="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8.82"/>
    <x v="1"/>
    <x v="6"/>
    <x v="3512"/>
    <d v="2015-04-23T11:53:12"/>
    <x v="0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"/>
    <n v="75.34"/>
    <x v="1"/>
    <x v="6"/>
    <x v="3513"/>
    <d v="2014-06-04T04:59:00"/>
    <x v="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"/>
    <n v="55"/>
    <x v="1"/>
    <x v="6"/>
    <x v="3514"/>
    <d v="2015-02-02T04:59:00"/>
    <x v="0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"/>
    <n v="66.959999999999994"/>
    <x v="1"/>
    <x v="6"/>
    <x v="3515"/>
    <d v="2015-05-31T18:32:51"/>
    <x v="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227.27"/>
    <x v="1"/>
    <x v="6"/>
    <x v="3516"/>
    <d v="2014-09-08T03:00:00"/>
    <x v="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307.69"/>
    <x v="1"/>
    <x v="6"/>
    <x v="3517"/>
    <d v="2014-07-04T11:00:00"/>
    <x v="3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"/>
    <n v="50.02"/>
    <x v="1"/>
    <x v="6"/>
    <x v="3518"/>
    <d v="2014-10-02T14:21:00"/>
    <x v="3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"/>
    <n v="72.39"/>
    <x v="1"/>
    <x v="6"/>
    <x v="3519"/>
    <d v="2015-03-04T14:22:30"/>
    <x v="0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"/>
    <n v="95.95"/>
    <x v="1"/>
    <x v="6"/>
    <x v="3520"/>
    <d v="2015-09-06T13:47:00"/>
    <x v="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2"/>
    <n v="45.62"/>
    <x v="1"/>
    <x v="6"/>
    <x v="3521"/>
    <d v="2014-09-29T08:40:20"/>
    <x v="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41.03"/>
    <x v="1"/>
    <x v="6"/>
    <x v="3522"/>
    <d v="2015-09-15T10:06:00"/>
    <x v="0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"/>
    <n v="56.83"/>
    <x v="1"/>
    <x v="6"/>
    <x v="3523"/>
    <d v="2016-09-25T23:00:00"/>
    <x v="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"/>
    <n v="137.24"/>
    <x v="1"/>
    <x v="6"/>
    <x v="3524"/>
    <d v="2014-09-13T04:00:00"/>
    <x v="3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"/>
    <n v="75.709999999999994"/>
    <x v="1"/>
    <x v="6"/>
    <x v="3525"/>
    <d v="2015-08-09T16:00:00"/>
    <x v="0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"/>
    <n v="99"/>
    <x v="1"/>
    <x v="6"/>
    <x v="3526"/>
    <d v="2016-04-28T05:59:00"/>
    <x v="2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"/>
    <n v="81.569999999999993"/>
    <x v="1"/>
    <x v="6"/>
    <x v="3527"/>
    <d v="2015-07-11T03:59:00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"/>
    <n v="45.11"/>
    <x v="1"/>
    <x v="6"/>
    <x v="3528"/>
    <d v="2017-01-18T12:01:58"/>
    <x v="2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"/>
    <n v="36.67"/>
    <x v="1"/>
    <x v="6"/>
    <x v="3529"/>
    <d v="2015-07-13T01:00:00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25"/>
    <x v="1"/>
    <x v="6"/>
    <x v="3530"/>
    <d v="2016-04-10T20:00:00"/>
    <x v="2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"/>
    <n v="49.23"/>
    <x v="1"/>
    <x v="6"/>
    <x v="3531"/>
    <d v="2016-06-30T15:42:14"/>
    <x v="2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"/>
    <n v="42.3"/>
    <x v="1"/>
    <x v="6"/>
    <x v="3532"/>
    <d v="2014-09-18T03:59:00"/>
    <x v="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"/>
    <n v="78.88"/>
    <x v="1"/>
    <x v="6"/>
    <x v="3533"/>
    <d v="2015-11-11T19:16:07"/>
    <x v="0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2"/>
    <n v="38.28"/>
    <x v="1"/>
    <x v="6"/>
    <x v="3534"/>
    <d v="2015-10-01T15:00:23"/>
    <x v="0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"/>
    <n v="44.85"/>
    <x v="1"/>
    <x v="6"/>
    <x v="3535"/>
    <d v="2015-10-02T18:00:00"/>
    <x v="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2"/>
    <n v="13.53"/>
    <x v="1"/>
    <x v="6"/>
    <x v="3536"/>
    <d v="2015-12-20T11:59:00"/>
    <x v="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2"/>
    <n v="43.5"/>
    <x v="1"/>
    <x v="6"/>
    <x v="3537"/>
    <d v="2014-11-17T07:59:00"/>
    <x v="3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"/>
    <n v="30.95"/>
    <x v="1"/>
    <x v="6"/>
    <x v="3538"/>
    <d v="2016-08-17T10:05:40"/>
    <x v="2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"/>
    <n v="55.23"/>
    <x v="1"/>
    <x v="6"/>
    <x v="3539"/>
    <d v="2016-09-08T18:08:42"/>
    <x v="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"/>
    <n v="46.13"/>
    <x v="1"/>
    <x v="6"/>
    <x v="3540"/>
    <d v="2016-06-26T00:04:51"/>
    <x v="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"/>
    <n v="39.380000000000003"/>
    <x v="1"/>
    <x v="6"/>
    <x v="3541"/>
    <d v="2015-08-31T17:31:15"/>
    <x v="0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"/>
    <n v="66.150000000000006"/>
    <x v="1"/>
    <x v="6"/>
    <x v="3542"/>
    <d v="2014-09-07T14:23:42"/>
    <x v="3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"/>
    <n v="54.14"/>
    <x v="1"/>
    <x v="6"/>
    <x v="3543"/>
    <d v="2015-06-25T18:07:39"/>
    <x v="0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04.17"/>
    <x v="1"/>
    <x v="6"/>
    <x v="3544"/>
    <d v="2015-03-07T19:57:37"/>
    <x v="0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"/>
    <n v="31.38"/>
    <x v="1"/>
    <x v="6"/>
    <x v="3545"/>
    <d v="2015-04-11T19:22:39"/>
    <x v="0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"/>
    <n v="59.21"/>
    <x v="1"/>
    <x v="6"/>
    <x v="3546"/>
    <d v="2015-04-01T03:59:00"/>
    <x v="0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"/>
    <n v="119.18"/>
    <x v="1"/>
    <x v="6"/>
    <x v="3547"/>
    <d v="2016-05-14T03:59:00"/>
    <x v="2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"/>
    <n v="164.62"/>
    <x v="1"/>
    <x v="6"/>
    <x v="3548"/>
    <d v="2016-03-05T01:00:00"/>
    <x v="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"/>
    <n v="24.29"/>
    <x v="1"/>
    <x v="6"/>
    <x v="3549"/>
    <d v="2015-09-04T09:27:53"/>
    <x v="0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"/>
    <n v="40.94"/>
    <x v="1"/>
    <x v="6"/>
    <x v="3550"/>
    <d v="2016-05-02T21:26:38"/>
    <x v="2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"/>
    <n v="61.1"/>
    <x v="1"/>
    <x v="6"/>
    <x v="3551"/>
    <d v="2014-05-22T22:07:00"/>
    <x v="3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8.65"/>
    <x v="1"/>
    <x v="6"/>
    <x v="3552"/>
    <d v="2014-06-28T14:05:24"/>
    <x v="3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"/>
    <n v="56.2"/>
    <x v="1"/>
    <x v="6"/>
    <x v="3553"/>
    <d v="2015-08-12T00:00:00"/>
    <x v="0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"/>
    <n v="107"/>
    <x v="1"/>
    <x v="6"/>
    <x v="3554"/>
    <d v="2015-02-11T17:00:00"/>
    <x v="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71.43"/>
    <x v="1"/>
    <x v="6"/>
    <x v="3555"/>
    <d v="2016-11-17T11:36:34"/>
    <x v="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"/>
    <n v="110.5"/>
    <x v="1"/>
    <x v="6"/>
    <x v="3556"/>
    <d v="2014-08-17T15:35:24"/>
    <x v="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"/>
    <n v="179.28"/>
    <x v="1"/>
    <x v="6"/>
    <x v="3557"/>
    <d v="2014-05-05T06:38:31"/>
    <x v="3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"/>
    <n v="22.91"/>
    <x v="1"/>
    <x v="6"/>
    <x v="3558"/>
    <d v="2015-06-26T21:00:00"/>
    <x v="0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"/>
    <n v="43.13"/>
    <x v="1"/>
    <x v="6"/>
    <x v="3559"/>
    <d v="2015-07-31T08:58:00"/>
    <x v="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"/>
    <n v="46.89"/>
    <x v="1"/>
    <x v="6"/>
    <x v="3560"/>
    <d v="2015-05-27T02:45:00"/>
    <x v="0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"/>
    <n v="47.41"/>
    <x v="1"/>
    <x v="6"/>
    <x v="3561"/>
    <d v="2015-08-05T18:36:00"/>
    <x v="0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"/>
    <n v="15.13"/>
    <x v="1"/>
    <x v="6"/>
    <x v="3562"/>
    <d v="2016-03-13T22:00:00"/>
    <x v="2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"/>
    <n v="21.1"/>
    <x v="1"/>
    <x v="6"/>
    <x v="3563"/>
    <d v="2016-08-01T19:00:00"/>
    <x v="2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"/>
    <n v="59.12"/>
    <x v="1"/>
    <x v="6"/>
    <x v="3564"/>
    <d v="2015-10-05T16:00:00"/>
    <x v="0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"/>
    <n v="97.92"/>
    <x v="1"/>
    <x v="6"/>
    <x v="3565"/>
    <d v="2014-12-31T17:50:08"/>
    <x v="3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"/>
    <n v="55.13"/>
    <x v="1"/>
    <x v="6"/>
    <x v="3566"/>
    <d v="2015-01-23T12:11:23"/>
    <x v="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"/>
    <n v="26.54"/>
    <x v="1"/>
    <x v="6"/>
    <x v="3567"/>
    <d v="2015-06-10T19:27:24"/>
    <x v="0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"/>
    <n v="58.42"/>
    <x v="1"/>
    <x v="6"/>
    <x v="3568"/>
    <d v="2014-09-17T17:46:34"/>
    <x v="3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"/>
    <n v="122.54"/>
    <x v="1"/>
    <x v="6"/>
    <x v="3569"/>
    <d v="2015-01-08T16:31:36"/>
    <x v="3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"/>
    <n v="87.96"/>
    <x v="1"/>
    <x v="6"/>
    <x v="3570"/>
    <d v="2014-12-31T07:00:00"/>
    <x v="3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"/>
    <n v="73.239999999999995"/>
    <x v="1"/>
    <x v="6"/>
    <x v="3571"/>
    <d v="2014-10-30T20:36:53"/>
    <x v="3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55.56"/>
    <x v="1"/>
    <x v="6"/>
    <x v="3572"/>
    <d v="2015-06-21T13:41:22"/>
    <x v="0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"/>
    <n v="39.54"/>
    <x v="1"/>
    <x v="6"/>
    <x v="3573"/>
    <d v="2014-11-08T10:00:46"/>
    <x v="3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"/>
    <n v="136.78"/>
    <x v="1"/>
    <x v="6"/>
    <x v="3574"/>
    <d v="2014-11-13T23:37:28"/>
    <x v="3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"/>
    <n v="99.34"/>
    <x v="1"/>
    <x v="6"/>
    <x v="3575"/>
    <d v="2016-08-11T03:59:00"/>
    <x v="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20"/>
    <x v="1"/>
    <x v="6"/>
    <x v="3576"/>
    <d v="2016-12-05T14:10:54"/>
    <x v="2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"/>
    <n v="28.89"/>
    <x v="1"/>
    <x v="6"/>
    <x v="3577"/>
    <d v="2015-04-26T06:28:00"/>
    <x v="0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"/>
    <n v="40.549999999999997"/>
    <x v="1"/>
    <x v="6"/>
    <x v="3578"/>
    <d v="2016-04-30T17:36:17"/>
    <x v="2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35.71"/>
    <x v="1"/>
    <x v="6"/>
    <x v="3579"/>
    <d v="2016-03-31T17:17:36"/>
    <x v="2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"/>
    <n v="37.96"/>
    <x v="1"/>
    <x v="6"/>
    <x v="3580"/>
    <d v="2015-03-01T04:59:00"/>
    <x v="0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33.33"/>
    <x v="1"/>
    <x v="6"/>
    <x v="3581"/>
    <d v="2014-07-30T11:18:30"/>
    <x v="3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3"/>
    <n v="58.57"/>
    <x v="1"/>
    <x v="6"/>
    <x v="3582"/>
    <d v="2016-04-05T02:18:02"/>
    <x v="2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"/>
    <n v="135.63"/>
    <x v="1"/>
    <x v="6"/>
    <x v="3583"/>
    <d v="2016-04-18T09:13:25"/>
    <x v="2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"/>
    <n v="30.94"/>
    <x v="1"/>
    <x v="6"/>
    <x v="3584"/>
    <d v="2015-07-13T07:35:44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"/>
    <n v="176.09"/>
    <x v="1"/>
    <x v="6"/>
    <x v="3585"/>
    <d v="2014-12-21T17:11:30"/>
    <x v="3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"/>
    <n v="151.97999999999999"/>
    <x v="1"/>
    <x v="6"/>
    <x v="3586"/>
    <d v="2016-09-23T16:44:30"/>
    <x v="2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"/>
    <n v="22.61"/>
    <x v="1"/>
    <x v="6"/>
    <x v="3587"/>
    <d v="2016-06-27T19:00:00"/>
    <x v="2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"/>
    <n v="18.27"/>
    <x v="1"/>
    <x v="6"/>
    <x v="3588"/>
    <d v="2015-04-29T23:00:00"/>
    <x v="0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"/>
    <n v="82.26"/>
    <x v="1"/>
    <x v="6"/>
    <x v="3589"/>
    <d v="2015-05-26T15:32:27"/>
    <x v="0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"/>
    <n v="68.53"/>
    <x v="1"/>
    <x v="6"/>
    <x v="3590"/>
    <d v="2014-10-20T08:00:34"/>
    <x v="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2"/>
    <n v="68.06"/>
    <x v="1"/>
    <x v="6"/>
    <x v="3591"/>
    <d v="2015-01-24T04:59:00"/>
    <x v="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"/>
    <n v="72.709999999999994"/>
    <x v="1"/>
    <x v="6"/>
    <x v="3592"/>
    <d v="2015-02-11T04:59:00"/>
    <x v="3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"/>
    <n v="77.19"/>
    <x v="1"/>
    <x v="6"/>
    <x v="3593"/>
    <d v="2015-01-05T20:26:00"/>
    <x v="3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"/>
    <n v="55.97"/>
    <x v="1"/>
    <x v="6"/>
    <x v="3594"/>
    <d v="2016-09-04T01:36:22"/>
    <x v="2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"/>
    <n v="49.69"/>
    <x v="1"/>
    <x v="6"/>
    <x v="3595"/>
    <d v="2015-03-13T06:59:00"/>
    <x v="0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"/>
    <n v="79"/>
    <x v="1"/>
    <x v="6"/>
    <x v="3596"/>
    <d v="2014-08-26T17:09:42"/>
    <x v="3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"/>
    <n v="77.73"/>
    <x v="1"/>
    <x v="6"/>
    <x v="3597"/>
    <d v="2016-03-03T05:59:00"/>
    <x v="2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"/>
    <n v="40.78"/>
    <x v="1"/>
    <x v="6"/>
    <x v="3598"/>
    <d v="2014-09-03T04:59:00"/>
    <x v="3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"/>
    <n v="59.41"/>
    <x v="1"/>
    <x v="6"/>
    <x v="3599"/>
    <d v="2015-08-30T00:00:00"/>
    <x v="0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"/>
    <n v="3.25"/>
    <x v="1"/>
    <x v="6"/>
    <x v="3600"/>
    <d v="2016-10-13T20:22:44"/>
    <x v="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"/>
    <n v="39.380000000000003"/>
    <x v="1"/>
    <x v="6"/>
    <x v="3601"/>
    <d v="2015-01-16T23:58:02"/>
    <x v="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"/>
    <n v="81.67"/>
    <x v="1"/>
    <x v="6"/>
    <x v="3602"/>
    <d v="2016-05-17T21:27:59"/>
    <x v="2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2"/>
    <n v="44.91"/>
    <x v="1"/>
    <x v="6"/>
    <x v="3603"/>
    <d v="2015-11-05T21:44:40"/>
    <x v="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"/>
    <n v="49.06"/>
    <x v="1"/>
    <x v="6"/>
    <x v="3604"/>
    <d v="2016-04-29T06:59:00"/>
    <x v="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2"/>
    <n v="30.67"/>
    <x v="1"/>
    <x v="6"/>
    <x v="3605"/>
    <d v="2016-02-13T19:02:06"/>
    <x v="2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"/>
    <n v="61.06"/>
    <x v="1"/>
    <x v="6"/>
    <x v="3606"/>
    <d v="2016-08-14T14:30:57"/>
    <x v="2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"/>
    <n v="29"/>
    <x v="1"/>
    <x v="6"/>
    <x v="3607"/>
    <d v="2015-12-15T00:00:00"/>
    <x v="0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29.63"/>
    <x v="1"/>
    <x v="6"/>
    <x v="3608"/>
    <d v="2016-06-17T14:00:00"/>
    <x v="2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2"/>
    <n v="143.1"/>
    <x v="1"/>
    <x v="6"/>
    <x v="3609"/>
    <d v="2016-03-30T22:48:05"/>
    <x v="2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2"/>
    <n v="52.35"/>
    <x v="1"/>
    <x v="6"/>
    <x v="3610"/>
    <d v="2015-08-17T10:22:16"/>
    <x v="0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"/>
    <n v="66.67"/>
    <x v="1"/>
    <x v="6"/>
    <x v="3611"/>
    <d v="2015-04-08T08:53:21"/>
    <x v="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"/>
    <n v="126.67"/>
    <x v="1"/>
    <x v="6"/>
    <x v="3612"/>
    <d v="2014-06-09T17:26:51"/>
    <x v="3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2.5"/>
    <x v="1"/>
    <x v="6"/>
    <x v="3613"/>
    <d v="2014-06-28T14:09:34"/>
    <x v="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"/>
    <n v="35.49"/>
    <x v="1"/>
    <x v="6"/>
    <x v="3614"/>
    <d v="2015-06-19T01:00:16"/>
    <x v="0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"/>
    <n v="37.08"/>
    <x v="1"/>
    <x v="6"/>
    <x v="3615"/>
    <d v="2015-12-10T14:14:56"/>
    <x v="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"/>
    <n v="69.33"/>
    <x v="1"/>
    <x v="6"/>
    <x v="3616"/>
    <d v="2015-03-19T21:47:44"/>
    <x v="0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"/>
    <n v="17.25"/>
    <x v="1"/>
    <x v="6"/>
    <x v="3617"/>
    <d v="2017-02-28T00:00:00"/>
    <x v="1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"/>
    <n v="36.07"/>
    <x v="1"/>
    <x v="6"/>
    <x v="3618"/>
    <d v="2015-06-03T15:04:10"/>
    <x v="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"/>
    <n v="66.47"/>
    <x v="1"/>
    <x v="6"/>
    <x v="3619"/>
    <d v="2016-11-19T22:00:00"/>
    <x v="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"/>
    <n v="56.07"/>
    <x v="1"/>
    <x v="6"/>
    <x v="3620"/>
    <d v="2015-03-05T04:00:00"/>
    <x v="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"/>
    <n v="47.03"/>
    <x v="1"/>
    <x v="6"/>
    <x v="3621"/>
    <d v="2016-09-30T21:00:00"/>
    <x v="2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"/>
    <n v="47.67"/>
    <x v="1"/>
    <x v="6"/>
    <x v="3622"/>
    <d v="2014-09-28T03:23:00"/>
    <x v="3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"/>
    <n v="88.24"/>
    <x v="1"/>
    <x v="6"/>
    <x v="3623"/>
    <d v="2014-07-26T07:00:00"/>
    <x v="3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"/>
    <n v="80.72"/>
    <x v="1"/>
    <x v="6"/>
    <x v="3624"/>
    <d v="2016-08-23T18:34:50"/>
    <x v="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"/>
    <n v="39.49"/>
    <x v="1"/>
    <x v="6"/>
    <x v="3625"/>
    <d v="2015-07-02T15:39:37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"/>
    <n v="84.85"/>
    <x v="1"/>
    <x v="6"/>
    <x v="3626"/>
    <d v="2014-08-16T16:00:57"/>
    <x v="3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68.97"/>
    <x v="1"/>
    <x v="6"/>
    <x v="3627"/>
    <d v="2016-05-21T03:59:00"/>
    <x v="2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n v="0"/>
    <x v="1"/>
    <x v="40"/>
    <x v="3628"/>
    <d v="2015-12-13T20:59:56"/>
    <x v="0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  <x v="40"/>
    <x v="3629"/>
    <d v="2016-05-05T17:00:00"/>
    <x v="2"/>
    <x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  <x v="40"/>
    <x v="3630"/>
    <d v="2014-11-29T21:19:50"/>
    <x v="3"/>
    <x v="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1"/>
    <n v="147.88"/>
    <x v="1"/>
    <x v="40"/>
    <x v="3631"/>
    <d v="2014-09-23T03:59:00"/>
    <x v="3"/>
    <x v="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"/>
    <n v="100"/>
    <x v="1"/>
    <x v="40"/>
    <x v="3632"/>
    <d v="2014-11-23T22:29:09"/>
    <x v="3"/>
    <x v="1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"/>
    <n v="56.84"/>
    <x v="1"/>
    <x v="40"/>
    <x v="3633"/>
    <d v="2016-11-19T01:00:00"/>
    <x v="2"/>
    <x v="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0"/>
    <n v="176.94"/>
    <x v="1"/>
    <x v="40"/>
    <x v="3634"/>
    <d v="2017-01-14T03:59:00"/>
    <x v="2"/>
    <x v="1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"/>
    <n v="127.6"/>
    <x v="1"/>
    <x v="40"/>
    <x v="3635"/>
    <d v="2016-04-20T21:11:16"/>
    <x v="2"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n v="0"/>
    <x v="1"/>
    <x v="40"/>
    <x v="3636"/>
    <d v="2015-09-14T16:40:29"/>
    <x v="0"/>
    <x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"/>
    <n v="66.14"/>
    <x v="1"/>
    <x v="40"/>
    <x v="3637"/>
    <d v="2015-01-01T16:48:55"/>
    <x v="3"/>
    <x v="1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0"/>
    <n v="108"/>
    <x v="1"/>
    <x v="40"/>
    <x v="3638"/>
    <d v="2015-04-19T15:08:52"/>
    <x v="0"/>
    <x v="1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  <x v="40"/>
    <x v="3639"/>
    <d v="2016-10-07T15:11:00"/>
    <x v="2"/>
    <x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0"/>
    <n v="18.329999999999998"/>
    <x v="1"/>
    <x v="40"/>
    <x v="3640"/>
    <d v="2015-05-10T18:45:30"/>
    <x v="0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n v="0"/>
    <x v="1"/>
    <x v="40"/>
    <x v="3641"/>
    <d v="2014-10-05T05:00:00"/>
    <x v="3"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0"/>
    <n v="7.5"/>
    <x v="1"/>
    <x v="40"/>
    <x v="3642"/>
    <d v="2015-11-30T17:00:00"/>
    <x v="0"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n v="0"/>
    <x v="1"/>
    <x v="40"/>
    <x v="3643"/>
    <d v="2015-11-17T04:27:19"/>
    <x v="0"/>
    <x v="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"/>
    <n v="68.42"/>
    <x v="1"/>
    <x v="40"/>
    <x v="3644"/>
    <d v="2016-03-08T04:59:00"/>
    <x v="2"/>
    <x v="1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  <x v="40"/>
    <x v="3645"/>
    <d v="2016-11-22T00:17:18"/>
    <x v="2"/>
    <x v="1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0"/>
    <n v="60.13"/>
    <x v="1"/>
    <x v="40"/>
    <x v="3646"/>
    <d v="2015-06-16T23:30:00"/>
    <x v="0"/>
    <x v="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"/>
    <n v="15"/>
    <x v="1"/>
    <x v="40"/>
    <x v="3647"/>
    <d v="2016-09-30T17:58:47"/>
    <x v="2"/>
    <x v="1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"/>
    <n v="550.04"/>
    <x v="1"/>
    <x v="6"/>
    <x v="3648"/>
    <d v="2014-10-05T07:00:45"/>
    <x v="3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"/>
    <n v="97.5"/>
    <x v="1"/>
    <x v="6"/>
    <x v="3649"/>
    <d v="2014-06-16T17:06:34"/>
    <x v="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9.41"/>
    <x v="1"/>
    <x v="6"/>
    <x v="3650"/>
    <d v="2016-02-02T11:29:44"/>
    <x v="2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"/>
    <n v="57.78"/>
    <x v="1"/>
    <x v="6"/>
    <x v="3651"/>
    <d v="2014-08-10T15:59:00"/>
    <x v="3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3"/>
    <n v="44.24"/>
    <x v="1"/>
    <x v="6"/>
    <x v="3652"/>
    <d v="2016-08-25T03:59:00"/>
    <x v="2"/>
    <x v="0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"/>
    <n v="60.91"/>
    <x v="1"/>
    <x v="6"/>
    <x v="3653"/>
    <d v="2015-08-05T08:43:27"/>
    <x v="0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2"/>
    <n v="68.84"/>
    <x v="1"/>
    <x v="6"/>
    <x v="3654"/>
    <d v="2016-04-03T17:00:00"/>
    <x v="2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"/>
    <n v="73.58"/>
    <x v="1"/>
    <x v="6"/>
    <x v="3655"/>
    <d v="2015-07-18T06:59:00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"/>
    <n v="115.02"/>
    <x v="1"/>
    <x v="6"/>
    <x v="3656"/>
    <d v="2017-02-01T22:59:00"/>
    <x v="1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"/>
    <n v="110.75"/>
    <x v="1"/>
    <x v="6"/>
    <x v="3657"/>
    <d v="2016-06-01T21:42:00"/>
    <x v="2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"/>
    <n v="75.5"/>
    <x v="1"/>
    <x v="6"/>
    <x v="3658"/>
    <d v="2014-07-02T03:59:00"/>
    <x v="3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"/>
    <n v="235.46"/>
    <x v="1"/>
    <x v="6"/>
    <x v="3659"/>
    <d v="2015-03-19T14:39:00"/>
    <x v="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1.36"/>
    <x v="1"/>
    <x v="6"/>
    <x v="3660"/>
    <d v="2014-12-23T21:08:45"/>
    <x v="3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"/>
    <n v="92.5"/>
    <x v="1"/>
    <x v="6"/>
    <x v="3661"/>
    <d v="2016-04-10T04:00:00"/>
    <x v="2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"/>
    <n v="202.85"/>
    <x v="1"/>
    <x v="6"/>
    <x v="3662"/>
    <d v="2015-03-31T04:16:54"/>
    <x v="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"/>
    <n v="26"/>
    <x v="1"/>
    <x v="6"/>
    <x v="3663"/>
    <d v="2016-12-21T11:50:30"/>
    <x v="2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"/>
    <n v="46.05"/>
    <x v="1"/>
    <x v="6"/>
    <x v="3664"/>
    <d v="2016-06-16T05:58:09"/>
    <x v="2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"/>
    <n v="51"/>
    <x v="1"/>
    <x v="6"/>
    <x v="3665"/>
    <d v="2015-10-28T19:54:00"/>
    <x v="0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31.58"/>
    <x v="1"/>
    <x v="6"/>
    <x v="3666"/>
    <d v="2014-07-24T07:00:00"/>
    <x v="3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"/>
    <n v="53.36"/>
    <x v="1"/>
    <x v="6"/>
    <x v="3667"/>
    <d v="2015-07-18T23:16:59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"/>
    <n v="36.96"/>
    <x v="1"/>
    <x v="6"/>
    <x v="3668"/>
    <d v="2015-07-23T18:33:00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"/>
    <n v="81.290000000000006"/>
    <x v="1"/>
    <x v="6"/>
    <x v="3669"/>
    <d v="2015-06-11T16:12:17"/>
    <x v="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"/>
    <n v="20.079999999999998"/>
    <x v="1"/>
    <x v="6"/>
    <x v="3670"/>
    <d v="2015-05-31T23:00:00"/>
    <x v="0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"/>
    <n v="88.25"/>
    <x v="1"/>
    <x v="6"/>
    <x v="3671"/>
    <d v="2014-07-21T03:59:00"/>
    <x v="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"/>
    <n v="53.44"/>
    <x v="1"/>
    <x v="6"/>
    <x v="3672"/>
    <d v="2014-09-26T22:43:04"/>
    <x v="3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"/>
    <n v="39.869999999999997"/>
    <x v="1"/>
    <x v="6"/>
    <x v="3673"/>
    <d v="2014-11-05T12:52:00"/>
    <x v="3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145.16"/>
    <x v="1"/>
    <x v="6"/>
    <x v="3674"/>
    <d v="2016-09-03T20:57:09"/>
    <x v="2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"/>
    <n v="23.33"/>
    <x v="1"/>
    <x v="6"/>
    <x v="3675"/>
    <d v="2016-05-15T23:00:00"/>
    <x v="2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"/>
    <n v="64.38"/>
    <x v="1"/>
    <x v="6"/>
    <x v="3676"/>
    <d v="2014-09-12T19:34:44"/>
    <x v="3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"/>
    <n v="62.05"/>
    <x v="1"/>
    <x v="6"/>
    <x v="3677"/>
    <d v="2014-07-03T03:59:00"/>
    <x v="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"/>
    <n v="66.13"/>
    <x v="1"/>
    <x v="6"/>
    <x v="3678"/>
    <d v="2015-05-31T12:44:58"/>
    <x v="0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"/>
    <n v="73.400000000000006"/>
    <x v="1"/>
    <x v="6"/>
    <x v="3679"/>
    <d v="2014-07-01T04:59:00"/>
    <x v="3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"/>
    <n v="99.5"/>
    <x v="1"/>
    <x v="6"/>
    <x v="3680"/>
    <d v="2016-10-05T10:53:54"/>
    <x v="2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"/>
    <n v="62.17"/>
    <x v="1"/>
    <x v="6"/>
    <x v="3681"/>
    <d v="2016-01-15T15:38:10"/>
    <x v="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"/>
    <n v="62.33"/>
    <x v="1"/>
    <x v="6"/>
    <x v="3682"/>
    <d v="2014-06-16T06:59:00"/>
    <x v="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"/>
    <n v="58.79"/>
    <x v="1"/>
    <x v="6"/>
    <x v="3683"/>
    <d v="2016-10-20T02:48:16"/>
    <x v="2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"/>
    <n v="45.35"/>
    <x v="1"/>
    <x v="6"/>
    <x v="3684"/>
    <d v="2015-09-02T04:19:46"/>
    <x v="0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"/>
    <n v="41.94"/>
    <x v="1"/>
    <x v="6"/>
    <x v="3685"/>
    <d v="2014-05-19T21:00:00"/>
    <x v="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"/>
    <n v="59.17"/>
    <x v="1"/>
    <x v="6"/>
    <x v="3686"/>
    <d v="2015-08-29T03:59:00"/>
    <x v="0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"/>
    <n v="200.49"/>
    <x v="1"/>
    <x v="6"/>
    <x v="3687"/>
    <d v="2014-06-27T05:14:15"/>
    <x v="3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"/>
    <n v="83.97"/>
    <x v="1"/>
    <x v="6"/>
    <x v="3688"/>
    <d v="2014-08-08T18:53:24"/>
    <x v="3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"/>
    <n v="57.26"/>
    <x v="1"/>
    <x v="6"/>
    <x v="3689"/>
    <d v="2015-06-21T22:25:00"/>
    <x v="0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"/>
    <n v="58.06"/>
    <x v="1"/>
    <x v="6"/>
    <x v="3690"/>
    <d v="2014-11-27T15:21:23"/>
    <x v="3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"/>
    <n v="186.8"/>
    <x v="1"/>
    <x v="6"/>
    <x v="3691"/>
    <d v="2015-03-02T04:59:00"/>
    <x v="0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"/>
    <n v="74.12"/>
    <x v="1"/>
    <x v="6"/>
    <x v="3692"/>
    <d v="2014-09-19T00:00:00"/>
    <x v="3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"/>
    <n v="30.71"/>
    <x v="1"/>
    <x v="6"/>
    <x v="3693"/>
    <d v="2015-11-30T22:30:00"/>
    <x v="0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"/>
    <n v="62.67"/>
    <x v="1"/>
    <x v="6"/>
    <x v="3694"/>
    <d v="2016-06-06T02:00:00"/>
    <x v="2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"/>
    <n v="121.36"/>
    <x v="1"/>
    <x v="6"/>
    <x v="3695"/>
    <d v="2015-01-11T20:53:30"/>
    <x v="3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2"/>
    <n v="39.74"/>
    <x v="1"/>
    <x v="6"/>
    <x v="3696"/>
    <d v="2015-02-13T14:48:36"/>
    <x v="3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"/>
    <n v="72"/>
    <x v="1"/>
    <x v="6"/>
    <x v="3697"/>
    <d v="2016-05-10T11:10:48"/>
    <x v="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"/>
    <n v="40.630000000000003"/>
    <x v="1"/>
    <x v="6"/>
    <x v="3698"/>
    <d v="2016-03-02T19:21:27"/>
    <x v="2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"/>
    <n v="63"/>
    <x v="1"/>
    <x v="6"/>
    <x v="3699"/>
    <d v="2014-10-15T14:26:56"/>
    <x v="3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"/>
    <n v="33.67"/>
    <x v="1"/>
    <x v="6"/>
    <x v="3700"/>
    <d v="2014-09-30T16:00:00"/>
    <x v="3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"/>
    <n v="38.590000000000003"/>
    <x v="1"/>
    <x v="6"/>
    <x v="3701"/>
    <d v="2015-06-04T12:59:53"/>
    <x v="0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"/>
    <n v="155.94999999999999"/>
    <x v="1"/>
    <x v="6"/>
    <x v="3702"/>
    <d v="2016-07-10T22:59:00"/>
    <x v="2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"/>
    <n v="43.2"/>
    <x v="1"/>
    <x v="6"/>
    <x v="3703"/>
    <d v="2016-08-13T06:59:00"/>
    <x v="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"/>
    <n v="15.15"/>
    <x v="1"/>
    <x v="6"/>
    <x v="3704"/>
    <d v="2016-05-31T16:33:14"/>
    <x v="2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"/>
    <n v="83.57"/>
    <x v="1"/>
    <x v="6"/>
    <x v="3705"/>
    <d v="2014-06-23T18:00:00"/>
    <x v="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"/>
    <n v="140"/>
    <x v="1"/>
    <x v="6"/>
    <x v="3706"/>
    <d v="2014-09-12T21:55:49"/>
    <x v="3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2"/>
    <n v="80.87"/>
    <x v="1"/>
    <x v="6"/>
    <x v="3707"/>
    <d v="2016-07-22T05:26:00"/>
    <x v="2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n v="53.85"/>
    <x v="1"/>
    <x v="6"/>
    <x v="3708"/>
    <d v="2014-07-04T03:24:46"/>
    <x v="3"/>
    <x v="0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"/>
    <n v="30.93"/>
    <x v="1"/>
    <x v="6"/>
    <x v="3709"/>
    <d v="2014-06-25T16:59:06"/>
    <x v="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"/>
    <n v="67.959999999999994"/>
    <x v="1"/>
    <x v="6"/>
    <x v="3710"/>
    <d v="2015-04-03T13:49:48"/>
    <x v="0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"/>
    <n v="27.14"/>
    <x v="1"/>
    <x v="6"/>
    <x v="3711"/>
    <d v="2014-06-15T16:00:00"/>
    <x v="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2"/>
    <n v="110.87"/>
    <x v="1"/>
    <x v="6"/>
    <x v="3712"/>
    <d v="2015-05-31T06:59:00"/>
    <x v="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"/>
    <n v="106.84"/>
    <x v="1"/>
    <x v="6"/>
    <x v="3713"/>
    <d v="2016-06-04T17:42:46"/>
    <x v="2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"/>
    <n v="105.52"/>
    <x v="1"/>
    <x v="6"/>
    <x v="3714"/>
    <d v="2015-05-26T03:59:00"/>
    <x v="0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"/>
    <n v="132.96"/>
    <x v="1"/>
    <x v="6"/>
    <x v="3715"/>
    <d v="2015-03-31T12:52:00"/>
    <x v="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2"/>
    <n v="51.92"/>
    <x v="1"/>
    <x v="6"/>
    <x v="3716"/>
    <d v="2016-01-21T21:18:29"/>
    <x v="0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"/>
    <n v="310"/>
    <x v="1"/>
    <x v="6"/>
    <x v="3717"/>
    <d v="2015-05-09T20:47:29"/>
    <x v="0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"/>
    <n v="26.02"/>
    <x v="1"/>
    <x v="6"/>
    <x v="3718"/>
    <d v="2015-02-27T17:11:15"/>
    <x v="0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"/>
    <n v="105"/>
    <x v="1"/>
    <x v="6"/>
    <x v="3719"/>
    <d v="2015-06-22T17:31:06"/>
    <x v="0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"/>
    <n v="86.23"/>
    <x v="1"/>
    <x v="6"/>
    <x v="3720"/>
    <d v="2015-07-02T23:50:06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"/>
    <n v="114.55"/>
    <x v="1"/>
    <x v="6"/>
    <x v="3721"/>
    <d v="2014-11-05T23:28:04"/>
    <x v="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"/>
    <n v="47.66"/>
    <x v="1"/>
    <x v="6"/>
    <x v="3722"/>
    <d v="2016-02-11T22:59:00"/>
    <x v="2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"/>
    <n v="72.89"/>
    <x v="1"/>
    <x v="6"/>
    <x v="3723"/>
    <d v="2014-11-30T19:04:22"/>
    <x v="3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"/>
    <n v="49.55"/>
    <x v="1"/>
    <x v="6"/>
    <x v="3724"/>
    <d v="2016-05-04T23:00:00"/>
    <x v="2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"/>
    <n v="25.4"/>
    <x v="1"/>
    <x v="6"/>
    <x v="3725"/>
    <d v="2016-02-18T21:30:00"/>
    <x v="2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"/>
    <n v="62.59"/>
    <x v="1"/>
    <x v="6"/>
    <x v="3726"/>
    <d v="2016-04-29T21:00:00"/>
    <x v="2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"/>
    <n v="61.06"/>
    <x v="1"/>
    <x v="6"/>
    <x v="3727"/>
    <d v="2016-10-20T04:55:00"/>
    <x v="2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0"/>
    <n v="60.06"/>
    <x v="1"/>
    <x v="6"/>
    <x v="3728"/>
    <d v="2015-08-19T04:06:16"/>
    <x v="0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0"/>
    <n v="72.400000000000006"/>
    <x v="1"/>
    <x v="6"/>
    <x v="3729"/>
    <d v="2015-03-23T03:55:12"/>
    <x v="0"/>
    <x v="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"/>
    <n v="100"/>
    <x v="1"/>
    <x v="6"/>
    <x v="3730"/>
    <d v="2015-08-17T16:15:59"/>
    <x v="0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"/>
    <n v="51.67"/>
    <x v="1"/>
    <x v="6"/>
    <x v="3731"/>
    <d v="2015-01-10T03:23:00"/>
    <x v="3"/>
    <x v="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"/>
    <n v="32.75"/>
    <x v="1"/>
    <x v="6"/>
    <x v="3732"/>
    <d v="2015-01-24T12:00:00"/>
    <x v="3"/>
    <x v="1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n v="0"/>
    <x v="1"/>
    <x v="6"/>
    <x v="3733"/>
    <d v="2015-04-18T22:30:00"/>
    <x v="0"/>
    <x v="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"/>
    <n v="61"/>
    <x v="1"/>
    <x v="6"/>
    <x v="3734"/>
    <d v="2015-05-25T21:38:16"/>
    <x v="0"/>
    <x v="1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"/>
    <n v="10"/>
    <x v="1"/>
    <x v="6"/>
    <x v="3735"/>
    <d v="2015-05-28T16:38:09"/>
    <x v="0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"/>
    <n v="10"/>
    <x v="1"/>
    <x v="6"/>
    <x v="3736"/>
    <d v="2015-03-23T18:00:00"/>
    <x v="0"/>
    <x v="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"/>
    <n v="37.5"/>
    <x v="1"/>
    <x v="6"/>
    <x v="3737"/>
    <d v="2015-11-12T06:59:00"/>
    <x v="0"/>
    <x v="1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"/>
    <n v="45"/>
    <x v="1"/>
    <x v="6"/>
    <x v="3738"/>
    <d v="2014-07-15T22:00:00"/>
    <x v="3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"/>
    <n v="100.63"/>
    <x v="1"/>
    <x v="6"/>
    <x v="3739"/>
    <d v="2016-07-17T10:47:48"/>
    <x v="2"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"/>
    <n v="25.57"/>
    <x v="1"/>
    <x v="6"/>
    <x v="3740"/>
    <d v="2014-08-12T01:53:58"/>
    <x v="3"/>
    <x v="1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n v="0"/>
    <x v="1"/>
    <x v="6"/>
    <x v="3741"/>
    <d v="2015-12-17T22:05:50"/>
    <x v="0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"/>
    <n v="25"/>
    <x v="1"/>
    <x v="6"/>
    <x v="3742"/>
    <d v="2014-09-06T05:09:04"/>
    <x v="3"/>
    <x v="1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n v="0"/>
    <x v="1"/>
    <x v="6"/>
    <x v="3743"/>
    <d v="2014-07-03T17:02:44"/>
    <x v="3"/>
    <x v="1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n v="0"/>
    <x v="1"/>
    <x v="6"/>
    <x v="3744"/>
    <d v="2014-07-05T03:59:00"/>
    <x v="3"/>
    <x v="1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"/>
    <n v="10"/>
    <x v="1"/>
    <x v="6"/>
    <x v="3745"/>
    <d v="2014-08-10T16:45:02"/>
    <x v="3"/>
    <x v="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0"/>
    <n v="202"/>
    <x v="1"/>
    <x v="6"/>
    <x v="3746"/>
    <d v="2016-10-08T09:20:39"/>
    <x v="2"/>
    <x v="1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"/>
    <n v="25"/>
    <x v="1"/>
    <x v="6"/>
    <x v="3747"/>
    <d v="2015-07-05T22:59:00"/>
    <x v="0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"/>
    <n v="99.54"/>
    <x v="1"/>
    <x v="40"/>
    <x v="3748"/>
    <d v="2016-02-16T05:59:00"/>
    <x v="2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"/>
    <n v="75"/>
    <x v="1"/>
    <x v="40"/>
    <x v="3749"/>
    <d v="2016-04-29T03:59:00"/>
    <x v="2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"/>
    <n v="215.25"/>
    <x v="1"/>
    <x v="40"/>
    <x v="3750"/>
    <d v="2015-02-10T07:59:00"/>
    <x v="0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"/>
    <n v="120.55"/>
    <x v="1"/>
    <x v="40"/>
    <x v="3751"/>
    <d v="2016-04-02T23:51:13"/>
    <x v="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"/>
    <n v="37.67"/>
    <x v="1"/>
    <x v="40"/>
    <x v="3752"/>
    <d v="2016-10-16T21:00:00"/>
    <x v="2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"/>
    <n v="172.23"/>
    <x v="1"/>
    <x v="40"/>
    <x v="3753"/>
    <d v="2015-06-03T00:00:00"/>
    <x v="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"/>
    <n v="111.11"/>
    <x v="1"/>
    <x v="40"/>
    <x v="3754"/>
    <d v="2014-07-26T04:59:00"/>
    <x v="3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"/>
    <n v="25.46"/>
    <x v="1"/>
    <x v="40"/>
    <x v="3755"/>
    <d v="2016-04-15T20:48:27"/>
    <x v="2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"/>
    <n v="267.64999999999998"/>
    <x v="1"/>
    <x v="40"/>
    <x v="3756"/>
    <d v="2014-06-11T19:33:18"/>
    <x v="3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"/>
    <n v="75.959999999999994"/>
    <x v="1"/>
    <x v="40"/>
    <x v="3757"/>
    <d v="2014-12-01T20:25:15"/>
    <x v="3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"/>
    <n v="59.04"/>
    <x v="1"/>
    <x v="40"/>
    <x v="3758"/>
    <d v="2014-05-19T05:00:00"/>
    <x v="3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"/>
    <n v="50.11"/>
    <x v="1"/>
    <x v="40"/>
    <x v="3759"/>
    <d v="2015-08-26T02:35:53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"/>
    <n v="55.5"/>
    <x v="1"/>
    <x v="40"/>
    <x v="3760"/>
    <d v="2014-05-05T12:36:26"/>
    <x v="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166.67"/>
    <x v="1"/>
    <x v="40"/>
    <x v="3761"/>
    <d v="2015-08-10T23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"/>
    <n v="47.43"/>
    <x v="1"/>
    <x v="40"/>
    <x v="3762"/>
    <d v="2015-08-02T19:31:29"/>
    <x v="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64.94"/>
    <x v="1"/>
    <x v="40"/>
    <x v="3763"/>
    <d v="2015-04-01T17:00:26"/>
    <x v="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55.56"/>
    <x v="1"/>
    <x v="40"/>
    <x v="3764"/>
    <d v="2016-05-29T00:36:00"/>
    <x v="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"/>
    <n v="74.22"/>
    <x v="1"/>
    <x v="40"/>
    <x v="3765"/>
    <d v="2014-07-30T18:38:02"/>
    <x v="3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"/>
    <n v="106.93"/>
    <x v="1"/>
    <x v="40"/>
    <x v="3766"/>
    <d v="2014-07-03T04:00:45"/>
    <x v="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"/>
    <n v="41.7"/>
    <x v="1"/>
    <x v="40"/>
    <x v="3767"/>
    <d v="2015-03-01T04:59:00"/>
    <x v="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"/>
    <n v="74.239999999999995"/>
    <x v="1"/>
    <x v="40"/>
    <x v="3768"/>
    <d v="2014-06-12T17:28:10"/>
    <x v="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73.33"/>
    <x v="1"/>
    <x v="40"/>
    <x v="3769"/>
    <d v="2016-04-15T14:21:19"/>
    <x v="2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0"/>
    <x v="1"/>
    <x v="40"/>
    <x v="3770"/>
    <d v="2015-06-13T22:20:10"/>
    <x v="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"/>
    <n v="38.42"/>
    <x v="1"/>
    <x v="40"/>
    <x v="3771"/>
    <d v="2016-05-18T00:00:00"/>
    <x v="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"/>
    <n v="166.97"/>
    <x v="1"/>
    <x v="40"/>
    <x v="3772"/>
    <d v="2016-11-29T06:00:00"/>
    <x v="2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"/>
    <n v="94.91"/>
    <x v="1"/>
    <x v="40"/>
    <x v="3773"/>
    <d v="2016-11-15T02:08:00"/>
    <x v="2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00"/>
    <x v="1"/>
    <x v="40"/>
    <x v="3774"/>
    <d v="2015-04-09T19:00:55"/>
    <x v="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"/>
    <n v="143.21"/>
    <x v="1"/>
    <x v="40"/>
    <x v="3775"/>
    <d v="2015-04-09T04:00:00"/>
    <x v="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"/>
    <n v="90.82"/>
    <x v="1"/>
    <x v="40"/>
    <x v="3776"/>
    <d v="2014-08-01T01:00:00"/>
    <x v="3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"/>
    <n v="48.54"/>
    <x v="1"/>
    <x v="40"/>
    <x v="3777"/>
    <d v="2014-09-27T04:00:00"/>
    <x v="3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"/>
    <n v="70.03"/>
    <x v="1"/>
    <x v="40"/>
    <x v="3778"/>
    <d v="2015-02-14T19:39:40"/>
    <x v="3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"/>
    <n v="135.63"/>
    <x v="1"/>
    <x v="40"/>
    <x v="3779"/>
    <d v="2016-03-26T16:39:00"/>
    <x v="2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"/>
    <n v="100"/>
    <x v="1"/>
    <x v="40"/>
    <x v="3780"/>
    <d v="2015-07-13T20:06:00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"/>
    <n v="94.9"/>
    <x v="1"/>
    <x v="40"/>
    <x v="3781"/>
    <d v="2014-09-08T21:11:25"/>
    <x v="3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"/>
    <n v="75.37"/>
    <x v="1"/>
    <x v="40"/>
    <x v="3782"/>
    <d v="2016-07-24T23:00:00"/>
    <x v="2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"/>
    <n v="64.459999999999994"/>
    <x v="1"/>
    <x v="40"/>
    <x v="3783"/>
    <d v="2016-03-15T16:00:00"/>
    <x v="2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"/>
    <n v="115"/>
    <x v="1"/>
    <x v="40"/>
    <x v="3784"/>
    <d v="2016-07-10T23:32:12"/>
    <x v="2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2"/>
    <n v="100.5"/>
    <x v="1"/>
    <x v="40"/>
    <x v="3785"/>
    <d v="2016-08-02T10:03:00"/>
    <x v="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"/>
    <n v="93.77"/>
    <x v="1"/>
    <x v="40"/>
    <x v="3786"/>
    <d v="2016-05-27T00:54:35"/>
    <x v="2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"/>
    <n v="35.1"/>
    <x v="1"/>
    <x v="40"/>
    <x v="3787"/>
    <d v="2015-07-11T03:59:00"/>
    <x v="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"/>
    <n v="500"/>
    <x v="1"/>
    <x v="40"/>
    <x v="3788"/>
    <d v="2015-12-23T16:18:00"/>
    <x v="0"/>
    <x v="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0"/>
    <n v="29"/>
    <x v="1"/>
    <x v="40"/>
    <x v="3789"/>
    <d v="2015-06-15T19:10:18"/>
    <x v="0"/>
    <x v="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n v="0"/>
    <x v="1"/>
    <x v="40"/>
    <x v="3790"/>
    <d v="2016-11-22T17:00:23"/>
    <x v="2"/>
    <x v="1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n v="0"/>
    <x v="1"/>
    <x v="40"/>
    <x v="3791"/>
    <d v="2014-07-06T16:36:32"/>
    <x v="3"/>
    <x v="1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  <x v="40"/>
    <x v="3792"/>
    <d v="2015-07-15T10:43:42"/>
    <x v="0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1"/>
    <n v="174"/>
    <x v="1"/>
    <x v="40"/>
    <x v="3793"/>
    <d v="2014-12-16T22:32:09"/>
    <x v="3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"/>
    <n v="50"/>
    <x v="1"/>
    <x v="40"/>
    <x v="3794"/>
    <d v="2015-06-07T13:55:54"/>
    <x v="0"/>
    <x v="1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0"/>
    <n v="5"/>
    <x v="1"/>
    <x v="40"/>
    <x v="3795"/>
    <d v="2015-08-28T22:30:00"/>
    <x v="0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  <x v="40"/>
    <x v="3796"/>
    <d v="2017-01-14T00:42:36"/>
    <x v="2"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1"/>
    <n v="145.41"/>
    <x v="1"/>
    <x v="40"/>
    <x v="3797"/>
    <d v="2015-04-20T21:09:25"/>
    <x v="0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0"/>
    <n v="205"/>
    <x v="1"/>
    <x v="40"/>
    <x v="3798"/>
    <d v="2014-08-10T17:20:48"/>
    <x v="3"/>
    <x v="1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0"/>
    <n v="100.5"/>
    <x v="1"/>
    <x v="40"/>
    <x v="3799"/>
    <d v="2016-03-11T22:20:43"/>
    <x v="2"/>
    <x v="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0"/>
    <n v="55.06"/>
    <x v="1"/>
    <x v="40"/>
    <x v="3800"/>
    <d v="2015-01-11T04:59:00"/>
    <x v="3"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0"/>
    <n v="47.33"/>
    <x v="1"/>
    <x v="40"/>
    <x v="3801"/>
    <d v="2015-01-02T16:13:36"/>
    <x v="3"/>
    <x v="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n v="0"/>
    <x v="1"/>
    <x v="40"/>
    <x v="3802"/>
    <d v="2015-10-22T03:01:46"/>
    <x v="0"/>
    <x v="1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"/>
    <n v="58.95"/>
    <x v="1"/>
    <x v="40"/>
    <x v="3803"/>
    <d v="2016-03-04T23:19:28"/>
    <x v="2"/>
    <x v="1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n v="0"/>
    <x v="1"/>
    <x v="40"/>
    <x v="3804"/>
    <d v="2016-07-31T07:00:00"/>
    <x v="2"/>
    <x v="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  <x v="40"/>
    <x v="3805"/>
    <d v="2014-09-27T21:17:20"/>
    <x v="3"/>
    <x v="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  <x v="40"/>
    <x v="3806"/>
    <d v="2014-06-29T06:13:01"/>
    <x v="3"/>
    <x v="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"/>
    <n v="50.56"/>
    <x v="1"/>
    <x v="40"/>
    <x v="3807"/>
    <d v="2015-04-03T21:48:59"/>
    <x v="0"/>
    <x v="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41.67"/>
    <x v="1"/>
    <x v="6"/>
    <x v="3808"/>
    <d v="2015-04-25T09:53:39"/>
    <x v="0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"/>
    <n v="53.29"/>
    <x v="1"/>
    <x v="6"/>
    <x v="3809"/>
    <d v="2014-07-30T23:00:00"/>
    <x v="3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"/>
    <n v="70.23"/>
    <x v="1"/>
    <x v="6"/>
    <x v="3810"/>
    <d v="2015-03-21T19:22:38"/>
    <x v="0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"/>
    <n v="43.42"/>
    <x v="1"/>
    <x v="6"/>
    <x v="3811"/>
    <d v="2016-05-31T11:00:00"/>
    <x v="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"/>
    <n v="199.18"/>
    <x v="1"/>
    <x v="6"/>
    <x v="3812"/>
    <d v="2015-06-01T03:59:00"/>
    <x v="0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"/>
    <n v="78.52"/>
    <x v="1"/>
    <x v="6"/>
    <x v="3813"/>
    <d v="2016-06-14T21:43:00"/>
    <x v="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"/>
    <n v="61.82"/>
    <x v="1"/>
    <x v="6"/>
    <x v="3814"/>
    <d v="2015-04-01T03:59:00"/>
    <x v="0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"/>
    <n v="50"/>
    <x v="1"/>
    <x v="6"/>
    <x v="3815"/>
    <d v="2015-08-20T23:00:00"/>
    <x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"/>
    <n v="48.34"/>
    <x v="1"/>
    <x v="6"/>
    <x v="3816"/>
    <d v="2014-07-17T16:33:43"/>
    <x v="3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"/>
    <n v="107.25"/>
    <x v="1"/>
    <x v="6"/>
    <x v="3817"/>
    <d v="2015-10-24T03:59:00"/>
    <x v="0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"/>
    <n v="57"/>
    <x v="1"/>
    <x v="6"/>
    <x v="3818"/>
    <d v="2015-03-12T19:13:02"/>
    <x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"/>
    <n v="40.92"/>
    <x v="1"/>
    <x v="6"/>
    <x v="3819"/>
    <d v="2015-07-17T21:02:00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"/>
    <n v="21.5"/>
    <x v="1"/>
    <x v="6"/>
    <x v="3820"/>
    <d v="2015-07-05T15:38:37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"/>
    <n v="79.540000000000006"/>
    <x v="1"/>
    <x v="6"/>
    <x v="3821"/>
    <d v="2016-01-04T04:20:07"/>
    <x v="0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"/>
    <n v="72.38"/>
    <x v="1"/>
    <x v="6"/>
    <x v="3822"/>
    <d v="2016-01-19T22:59:00"/>
    <x v="0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"/>
    <n v="64.63"/>
    <x v="1"/>
    <x v="6"/>
    <x v="3823"/>
    <d v="2015-07-20T03:59:00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"/>
    <n v="38.57"/>
    <x v="1"/>
    <x v="6"/>
    <x v="3824"/>
    <d v="2016-08-01T13:41:00"/>
    <x v="2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"/>
    <n v="107.57"/>
    <x v="1"/>
    <x v="6"/>
    <x v="3825"/>
    <d v="2015-06-17T01:40:14"/>
    <x v="0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"/>
    <n v="27.5"/>
    <x v="1"/>
    <x v="6"/>
    <x v="3826"/>
    <d v="2015-05-07T10:09:54"/>
    <x v="0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2"/>
    <n v="70.459999999999994"/>
    <x v="1"/>
    <x v="6"/>
    <x v="3827"/>
    <d v="2015-03-27T00:00:00"/>
    <x v="0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178.57"/>
    <x v="1"/>
    <x v="6"/>
    <x v="3828"/>
    <d v="2014-12-31T13:39:47"/>
    <x v="3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"/>
    <n v="62.63"/>
    <x v="1"/>
    <x v="6"/>
    <x v="3829"/>
    <d v="2016-08-31T20:46:11"/>
    <x v="2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"/>
    <n v="75"/>
    <x v="1"/>
    <x v="6"/>
    <x v="3830"/>
    <d v="2016-05-27T17:46:51"/>
    <x v="2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"/>
    <n v="58.9"/>
    <x v="1"/>
    <x v="6"/>
    <x v="3831"/>
    <d v="2014-11-05T21:22:25"/>
    <x v="3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"/>
    <n v="139.56"/>
    <x v="1"/>
    <x v="6"/>
    <x v="3832"/>
    <d v="2016-02-20T02:45:35"/>
    <x v="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"/>
    <n v="70"/>
    <x v="1"/>
    <x v="6"/>
    <x v="3833"/>
    <d v="2014-12-01T19:09:00"/>
    <x v="3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"/>
    <n v="57.39"/>
    <x v="1"/>
    <x v="6"/>
    <x v="3834"/>
    <d v="2015-06-18T10:41:07"/>
    <x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2"/>
    <n v="40"/>
    <x v="1"/>
    <x v="6"/>
    <x v="3835"/>
    <d v="2016-04-21T22:36:48"/>
    <x v="2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"/>
    <n v="64.290000000000006"/>
    <x v="1"/>
    <x v="6"/>
    <x v="3836"/>
    <d v="2016-08-03T04:09:00"/>
    <x v="2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"/>
    <n v="120.12"/>
    <x v="1"/>
    <x v="6"/>
    <x v="3837"/>
    <d v="2015-07-03T18:22:38"/>
    <x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"/>
    <n v="1008.24"/>
    <x v="1"/>
    <x v="6"/>
    <x v="3838"/>
    <d v="2015-05-22T17:03:29"/>
    <x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"/>
    <n v="63.28"/>
    <x v="1"/>
    <x v="6"/>
    <x v="3839"/>
    <d v="2015-07-30T03:25:24"/>
    <x v="0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n v="21.67"/>
    <x v="1"/>
    <x v="6"/>
    <x v="3840"/>
    <d v="2016-03-28T15:50:29"/>
    <x v="2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0"/>
    <n v="25.65"/>
    <x v="1"/>
    <x v="6"/>
    <x v="3841"/>
    <d v="2014-07-20T18:51:27"/>
    <x v="3"/>
    <x v="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"/>
    <n v="47.7"/>
    <x v="1"/>
    <x v="6"/>
    <x v="3842"/>
    <d v="2014-05-11T11:50:52"/>
    <x v="3"/>
    <x v="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"/>
    <n v="56.05"/>
    <x v="1"/>
    <x v="6"/>
    <x v="3843"/>
    <d v="2014-06-01T01:44:24"/>
    <x v="3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"/>
    <n v="81.319999999999993"/>
    <x v="1"/>
    <x v="6"/>
    <x v="3844"/>
    <d v="2014-06-03T06:59:00"/>
    <x v="3"/>
    <x v="1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0"/>
    <n v="70.17"/>
    <x v="1"/>
    <x v="6"/>
    <x v="3845"/>
    <d v="2015-10-01T15:02:54"/>
    <x v="0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0"/>
    <n v="23.63"/>
    <x v="1"/>
    <x v="6"/>
    <x v="3846"/>
    <d v="2014-10-04T06:59:00"/>
    <x v="3"/>
    <x v="1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"/>
    <n v="188.56"/>
    <x v="1"/>
    <x v="6"/>
    <x v="3847"/>
    <d v="2015-07-19T05:23:11"/>
    <x v="0"/>
    <x v="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"/>
    <n v="49.51"/>
    <x v="1"/>
    <x v="6"/>
    <x v="3848"/>
    <d v="2015-10-18T19:36:29"/>
    <x v="0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0"/>
    <n v="75.459999999999994"/>
    <x v="1"/>
    <x v="6"/>
    <x v="3849"/>
    <d v="2015-06-11T18:24:44"/>
    <x v="0"/>
    <x v="1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0"/>
    <n v="9.5"/>
    <x v="1"/>
    <x v="6"/>
    <x v="3850"/>
    <d v="2015-01-01T02:59:03"/>
    <x v="3"/>
    <x v="1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"/>
    <n v="35.5"/>
    <x v="1"/>
    <x v="6"/>
    <x v="3851"/>
    <d v="2015-07-17T10:32:59"/>
    <x v="0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  <x v="6"/>
    <x v="3852"/>
    <d v="2015-03-27T03:34:36"/>
    <x v="0"/>
    <x v="1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  <x v="6"/>
    <x v="3853"/>
    <d v="2014-09-01T20:09:38"/>
    <x v="3"/>
    <x v="1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"/>
    <n v="89.4"/>
    <x v="1"/>
    <x v="6"/>
    <x v="3854"/>
    <d v="2015-05-09T21:14:18"/>
    <x v="0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0"/>
    <n v="25"/>
    <x v="1"/>
    <x v="6"/>
    <x v="3855"/>
    <d v="2015-03-26T22:17:51"/>
    <x v="0"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  <x v="6"/>
    <x v="3856"/>
    <d v="2015-03-08T16:50:03"/>
    <x v="0"/>
    <x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0"/>
    <n v="65"/>
    <x v="1"/>
    <x v="6"/>
    <x v="3857"/>
    <d v="2014-08-01T17:12:00"/>
    <x v="3"/>
    <x v="1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"/>
    <n v="10"/>
    <x v="1"/>
    <x v="6"/>
    <x v="3858"/>
    <d v="2015-05-22T21:00:00"/>
    <x v="0"/>
    <x v="1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  <x v="6"/>
    <x v="3859"/>
    <d v="2014-06-25T21:00:00"/>
    <x v="3"/>
    <x v="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"/>
    <n v="81.540000000000006"/>
    <x v="1"/>
    <x v="6"/>
    <x v="3860"/>
    <d v="2014-08-12T15:51:50"/>
    <x v="3"/>
    <x v="1"/>
    <x v="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0"/>
    <n v="100"/>
    <x v="1"/>
    <x v="6"/>
    <x v="3861"/>
    <d v="2014-11-12T21:47:00"/>
    <x v="3"/>
    <x v="1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  <x v="6"/>
    <x v="3862"/>
    <d v="2016-09-12T16:59:00"/>
    <x v="2"/>
    <x v="1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n v="0"/>
    <x v="1"/>
    <x v="6"/>
    <x v="3863"/>
    <d v="2015-11-05T16:11:45"/>
    <x v="0"/>
    <x v="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0"/>
    <n v="20"/>
    <x v="1"/>
    <x v="6"/>
    <x v="3864"/>
    <d v="2015-11-17T22:24:14"/>
    <x v="0"/>
    <x v="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"/>
    <n v="46.43"/>
    <x v="1"/>
    <x v="6"/>
    <x v="3865"/>
    <d v="2014-08-30T05:30:00"/>
    <x v="3"/>
    <x v="1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"/>
    <n v="5.5"/>
    <x v="1"/>
    <x v="6"/>
    <x v="3866"/>
    <d v="2016-03-23T03:29:00"/>
    <x v="2"/>
    <x v="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"/>
    <n v="50.2"/>
    <x v="1"/>
    <x v="6"/>
    <x v="3867"/>
    <d v="2016-06-18T19:32:19"/>
    <x v="2"/>
    <x v="1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  <x v="40"/>
    <x v="3868"/>
    <d v="2014-09-08T15:50:05"/>
    <x v="3"/>
    <x v="1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0"/>
    <n v="30.13"/>
    <x v="1"/>
    <x v="40"/>
    <x v="3869"/>
    <d v="2015-03-14T03:11:00"/>
    <x v="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"/>
    <n v="150"/>
    <x v="1"/>
    <x v="40"/>
    <x v="3870"/>
    <d v="2014-07-03T04:07:58"/>
    <x v="3"/>
    <x v="1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0"/>
    <n v="13.33"/>
    <x v="1"/>
    <x v="40"/>
    <x v="3871"/>
    <d v="2017-03-29T17:44:10"/>
    <x v="1"/>
    <x v="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n v="0"/>
    <x v="1"/>
    <x v="40"/>
    <x v="3872"/>
    <d v="2015-08-14T03:29:56"/>
    <x v="0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n v="0"/>
    <x v="1"/>
    <x v="40"/>
    <x v="3873"/>
    <d v="2015-10-08T16:42:15"/>
    <x v="0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n v="0"/>
    <x v="1"/>
    <x v="40"/>
    <x v="3874"/>
    <d v="2015-01-24T01:00:00"/>
    <x v="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n v="0"/>
    <x v="1"/>
    <x v="40"/>
    <x v="3875"/>
    <d v="2016-09-03T10:00:00"/>
    <x v="2"/>
    <x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1"/>
    <n v="44.76"/>
    <x v="1"/>
    <x v="40"/>
    <x v="3876"/>
    <d v="2016-02-02T14:58:48"/>
    <x v="2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0"/>
    <n v="88.64"/>
    <x v="1"/>
    <x v="40"/>
    <x v="3877"/>
    <d v="2016-12-08T16:15:52"/>
    <x v="2"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  <x v="40"/>
    <x v="3878"/>
    <d v="2015-06-30T03:59:00"/>
    <x v="0"/>
    <x v="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n v="0"/>
    <x v="1"/>
    <x v="40"/>
    <x v="3879"/>
    <d v="2015-01-25T20:39:56"/>
    <x v="3"/>
    <x v="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"/>
    <n v="57.65"/>
    <x v="1"/>
    <x v="40"/>
    <x v="3880"/>
    <d v="2014-07-30T23:00:00"/>
    <x v="3"/>
    <x v="1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"/>
    <n v="25"/>
    <x v="1"/>
    <x v="40"/>
    <x v="3881"/>
    <d v="2017-02-20T00:26:39"/>
    <x v="1"/>
    <x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n v="0"/>
    <x v="1"/>
    <x v="40"/>
    <x v="3882"/>
    <d v="2016-01-31T23:03:00"/>
    <x v="2"/>
    <x v="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n v="0"/>
    <x v="1"/>
    <x v="40"/>
    <x v="3883"/>
    <d v="2014-09-02T14:27:49"/>
    <x v="3"/>
    <x v="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n v="0"/>
    <x v="1"/>
    <x v="40"/>
    <x v="3884"/>
    <d v="2015-03-27T17:59:52"/>
    <x v="0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n v="0"/>
    <x v="1"/>
    <x v="40"/>
    <x v="3885"/>
    <d v="2016-05-09T22:49:51"/>
    <x v="2"/>
    <x v="1"/>
    <x v="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n v="0"/>
    <x v="1"/>
    <x v="40"/>
    <x v="3886"/>
    <d v="2014-12-11T05:28:22"/>
    <x v="3"/>
    <x v="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0"/>
    <n v="17.5"/>
    <x v="1"/>
    <x v="40"/>
    <x v="3887"/>
    <d v="2015-05-01T22:00:00"/>
    <x v="0"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"/>
    <n v="38.71"/>
    <x v="1"/>
    <x v="6"/>
    <x v="3888"/>
    <d v="2017-02-26T13:05:58"/>
    <x v="1"/>
    <x v="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0"/>
    <n v="13.11"/>
    <x v="1"/>
    <x v="6"/>
    <x v="3889"/>
    <d v="2015-01-04T23:26:00"/>
    <x v="3"/>
    <x v="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"/>
    <n v="315.5"/>
    <x v="1"/>
    <x v="6"/>
    <x v="3890"/>
    <d v="2015-08-15T18:12:24"/>
    <x v="0"/>
    <x v="1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"/>
    <n v="37.14"/>
    <x v="1"/>
    <x v="6"/>
    <x v="3891"/>
    <d v="2015-03-23T04:59:00"/>
    <x v="0"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n v="0"/>
    <x v="1"/>
    <x v="6"/>
    <x v="3892"/>
    <d v="2014-08-24T07:00:00"/>
    <x v="3"/>
    <x v="1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"/>
    <n v="128.27000000000001"/>
    <x v="1"/>
    <x v="6"/>
    <x v="3893"/>
    <d v="2014-07-01T06:00:00"/>
    <x v="3"/>
    <x v="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0"/>
    <n v="47.27"/>
    <x v="1"/>
    <x v="6"/>
    <x v="3894"/>
    <d v="2016-12-06T04:59:00"/>
    <x v="2"/>
    <x v="1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"/>
    <n v="50"/>
    <x v="1"/>
    <x v="6"/>
    <x v="3895"/>
    <d v="2015-02-28T06:00:18"/>
    <x v="0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"/>
    <n v="42.5"/>
    <x v="1"/>
    <x v="6"/>
    <x v="3896"/>
    <d v="2014-06-17T04:36:18"/>
    <x v="3"/>
    <x v="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"/>
    <n v="44"/>
    <x v="1"/>
    <x v="6"/>
    <x v="3897"/>
    <d v="2015-01-08T20:58:03"/>
    <x v="3"/>
    <x v="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"/>
    <n v="50.88"/>
    <x v="1"/>
    <x v="6"/>
    <x v="3898"/>
    <d v="2015-08-17T16:00:00"/>
    <x v="0"/>
    <x v="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0"/>
    <n v="62.5"/>
    <x v="1"/>
    <x v="6"/>
    <x v="3899"/>
    <d v="2014-08-12T18:36:01"/>
    <x v="3"/>
    <x v="1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0"/>
    <n v="27"/>
    <x v="1"/>
    <x v="6"/>
    <x v="3900"/>
    <d v="2015-06-11T02:13:11"/>
    <x v="0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"/>
    <n v="25"/>
    <x v="1"/>
    <x v="6"/>
    <x v="3901"/>
    <d v="2015-12-19T19:49:59"/>
    <x v="0"/>
    <x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"/>
    <n v="47.26"/>
    <x v="1"/>
    <x v="6"/>
    <x v="3902"/>
    <d v="2016-11-14T12:14:02"/>
    <x v="2"/>
    <x v="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n v="0"/>
    <x v="1"/>
    <x v="6"/>
    <x v="3903"/>
    <d v="2015-08-14T19:38:00"/>
    <x v="0"/>
    <x v="1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  <x v="6"/>
    <x v="3904"/>
    <d v="2015-04-15T05:04:00"/>
    <x v="0"/>
    <x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"/>
    <n v="24.71"/>
    <x v="1"/>
    <x v="6"/>
    <x v="3905"/>
    <d v="2015-06-11T23:00:00"/>
    <x v="0"/>
    <x v="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1"/>
    <n v="63.13"/>
    <x v="1"/>
    <x v="6"/>
    <x v="3906"/>
    <d v="2015-06-26T13:25:00"/>
    <x v="0"/>
    <x v="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"/>
    <n v="38.25"/>
    <x v="1"/>
    <x v="6"/>
    <x v="3907"/>
    <d v="2014-10-26T20:08:00"/>
    <x v="3"/>
    <x v="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0"/>
    <n v="16.25"/>
    <x v="1"/>
    <x v="6"/>
    <x v="3908"/>
    <d v="2014-07-29T03:14:56"/>
    <x v="3"/>
    <x v="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  <x v="6"/>
    <x v="3909"/>
    <d v="2014-09-11T08:37:22"/>
    <x v="3"/>
    <x v="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0"/>
    <n v="61.67"/>
    <x v="1"/>
    <x v="6"/>
    <x v="3910"/>
    <d v="2015-09-07T18:09:57"/>
    <x v="0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"/>
    <n v="83.14"/>
    <x v="1"/>
    <x v="6"/>
    <x v="3911"/>
    <d v="2014-11-26T20:29:37"/>
    <x v="3"/>
    <x v="1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  <x v="6"/>
    <x v="3912"/>
    <d v="2015-04-25T04:35:00"/>
    <x v="0"/>
    <x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"/>
    <n v="142.86000000000001"/>
    <x v="1"/>
    <x v="6"/>
    <x v="3913"/>
    <d v="2015-11-30T06:04:09"/>
    <x v="0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"/>
    <n v="33.67"/>
    <x v="1"/>
    <x v="6"/>
    <x v="3914"/>
    <d v="2015-05-10T22:59:00"/>
    <x v="0"/>
    <x v="1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  <x v="6"/>
    <x v="3915"/>
    <d v="2016-06-01T23:38:29"/>
    <x v="2"/>
    <x v="1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n v="0"/>
    <x v="1"/>
    <x v="6"/>
    <x v="3916"/>
    <d v="2016-06-03T11:19:12"/>
    <x v="2"/>
    <x v="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  <x v="6"/>
    <x v="3917"/>
    <d v="2014-09-11T12:39:21"/>
    <x v="3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  <x v="6"/>
    <x v="3918"/>
    <d v="2014-08-04T16:00:00"/>
    <x v="3"/>
    <x v="1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0"/>
    <n v="30"/>
    <x v="1"/>
    <x v="6"/>
    <x v="3919"/>
    <d v="2016-01-18T00:00:00"/>
    <x v="0"/>
    <x v="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0"/>
    <n v="45"/>
    <x v="1"/>
    <x v="6"/>
    <x v="3920"/>
    <d v="2016-11-13T10:17:40"/>
    <x v="2"/>
    <x v="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n v="0"/>
    <x v="1"/>
    <x v="6"/>
    <x v="3921"/>
    <d v="2014-10-26T18:00:00"/>
    <x v="3"/>
    <x v="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0"/>
    <n v="10.17"/>
    <x v="1"/>
    <x v="6"/>
    <x v="3922"/>
    <d v="2015-03-02T23:00:00"/>
    <x v="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"/>
    <n v="81.41"/>
    <x v="1"/>
    <x v="6"/>
    <x v="3923"/>
    <d v="2015-04-09T23:31:11"/>
    <x v="0"/>
    <x v="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"/>
    <n v="57.25"/>
    <x v="1"/>
    <x v="6"/>
    <x v="3924"/>
    <d v="2014-06-26T23:02:02"/>
    <x v="3"/>
    <x v="1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"/>
    <n v="5"/>
    <x v="1"/>
    <x v="6"/>
    <x v="3925"/>
    <d v="2014-07-30T20:53:59"/>
    <x v="3"/>
    <x v="1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  <x v="6"/>
    <x v="3926"/>
    <d v="2014-12-27T02:02:28"/>
    <x v="3"/>
    <x v="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"/>
    <n v="12.5"/>
    <x v="1"/>
    <x v="6"/>
    <x v="3927"/>
    <d v="2014-08-09T06:25:04"/>
    <x v="3"/>
    <x v="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"/>
    <n v="93"/>
    <x v="1"/>
    <x v="6"/>
    <x v="3928"/>
    <d v="2015-10-16T04:59:00"/>
    <x v="0"/>
    <x v="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0"/>
    <n v="32.36"/>
    <x v="1"/>
    <x v="6"/>
    <x v="3929"/>
    <d v="2016-09-18T19:51:05"/>
    <x v="2"/>
    <x v="1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n v="0"/>
    <x v="1"/>
    <x v="6"/>
    <x v="3930"/>
    <d v="2016-04-01T06:00:00"/>
    <x v="2"/>
    <x v="1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n v="0"/>
    <x v="1"/>
    <x v="6"/>
    <x v="3931"/>
    <d v="2015-09-06T03:38:27"/>
    <x v="0"/>
    <x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  <x v="6"/>
    <x v="3932"/>
    <d v="2016-03-16T03:02:44"/>
    <x v="2"/>
    <x v="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"/>
    <n v="91.83"/>
    <x v="1"/>
    <x v="6"/>
    <x v="3933"/>
    <d v="2016-07-17T00:43:00"/>
    <x v="2"/>
    <x v="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"/>
    <n v="45.83"/>
    <x v="1"/>
    <x v="6"/>
    <x v="3934"/>
    <d v="2015-10-01T13:00:00"/>
    <x v="0"/>
    <x v="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"/>
    <n v="57.17"/>
    <x v="1"/>
    <x v="6"/>
    <x v="3935"/>
    <d v="2015-10-04T15:45:46"/>
    <x v="0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n v="0"/>
    <x v="1"/>
    <x v="6"/>
    <x v="3936"/>
    <d v="2016-12-01T07:18:40"/>
    <x v="2"/>
    <x v="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1"/>
    <n v="248.5"/>
    <x v="1"/>
    <x v="6"/>
    <x v="3937"/>
    <d v="2016-07-11T15:09:20"/>
    <x v="2"/>
    <x v="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"/>
    <n v="79.400000000000006"/>
    <x v="1"/>
    <x v="6"/>
    <x v="3938"/>
    <d v="2015-06-27T21:44:14"/>
    <x v="0"/>
    <x v="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  <x v="6"/>
    <x v="3939"/>
    <d v="2014-10-07T04:30:00"/>
    <x v="3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  <x v="6"/>
    <x v="3940"/>
    <d v="2015-01-02T11:49:11"/>
    <x v="3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"/>
    <n v="25"/>
    <x v="1"/>
    <x v="6"/>
    <x v="3941"/>
    <d v="2014-11-25T01:00:00"/>
    <x v="3"/>
    <x v="1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n v="0"/>
    <x v="1"/>
    <x v="6"/>
    <x v="3942"/>
    <d v="2015-06-16T21:41:54"/>
    <x v="0"/>
    <x v="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"/>
    <n v="137.08000000000001"/>
    <x v="1"/>
    <x v="6"/>
    <x v="3943"/>
    <d v="2015-11-02T16:50:00"/>
    <x v="0"/>
    <x v="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n v="0"/>
    <x v="1"/>
    <x v="6"/>
    <x v="3944"/>
    <d v="2015-08-27T15:54:35"/>
    <x v="0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  <x v="6"/>
    <x v="3945"/>
    <d v="2015-05-15T19:14:28"/>
    <x v="0"/>
    <x v="1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0"/>
    <n v="39"/>
    <x v="1"/>
    <x v="6"/>
    <x v="3946"/>
    <d v="2015-02-28T08:00:00"/>
    <x v="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0"/>
    <n v="50.5"/>
    <x v="1"/>
    <x v="6"/>
    <x v="3947"/>
    <d v="2016-10-02T03:25:44"/>
    <x v="2"/>
    <x v="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n v="0"/>
    <x v="1"/>
    <x v="6"/>
    <x v="3948"/>
    <d v="2014-09-07T07:48:43"/>
    <x v="3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"/>
    <n v="49.28"/>
    <x v="1"/>
    <x v="6"/>
    <x v="3949"/>
    <d v="2015-02-11T02:53:41"/>
    <x v="0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"/>
    <n v="25"/>
    <x v="1"/>
    <x v="6"/>
    <x v="3950"/>
    <d v="2016-04-08T18:35:00"/>
    <x v="2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  <x v="6"/>
    <x v="3951"/>
    <d v="2016-05-03T18:49:02"/>
    <x v="2"/>
    <x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  <x v="6"/>
    <x v="3952"/>
    <d v="2015-10-26T18:58:10"/>
    <x v="0"/>
    <x v="1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n v="0"/>
    <x v="1"/>
    <x v="6"/>
    <x v="3953"/>
    <d v="2016-07-29T23:29:00"/>
    <x v="2"/>
    <x v="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n v="0"/>
    <x v="1"/>
    <x v="6"/>
    <x v="3954"/>
    <d v="2014-07-14T15:37:44"/>
    <x v="3"/>
    <x v="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"/>
    <n v="53.13"/>
    <x v="1"/>
    <x v="6"/>
    <x v="3955"/>
    <d v="2015-11-28T21:22:21"/>
    <x v="0"/>
    <x v="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n v="0"/>
    <x v="1"/>
    <x v="6"/>
    <x v="3956"/>
    <d v="2016-04-25T00:20:00"/>
    <x v="2"/>
    <x v="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  <x v="6"/>
    <x v="3957"/>
    <d v="2016-07-08T23:25:54"/>
    <x v="2"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"/>
    <n v="40.06"/>
    <x v="1"/>
    <x v="6"/>
    <x v="3958"/>
    <d v="2014-08-02T14:00:00"/>
    <x v="3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"/>
    <n v="24.33"/>
    <x v="1"/>
    <x v="6"/>
    <x v="3959"/>
    <d v="2014-09-28T18:55:56"/>
    <x v="3"/>
    <x v="1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0"/>
    <n v="11.25"/>
    <x v="1"/>
    <x v="6"/>
    <x v="3960"/>
    <d v="2016-01-03T20:17:36"/>
    <x v="0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  <x v="6"/>
    <x v="3961"/>
    <d v="2014-05-08T21:23:30"/>
    <x v="3"/>
    <x v="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0"/>
    <n v="15"/>
    <x v="1"/>
    <x v="6"/>
    <x v="3962"/>
    <d v="2015-11-28T14:54:54"/>
    <x v="0"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n v="0"/>
    <x v="1"/>
    <x v="6"/>
    <x v="3963"/>
    <d v="2015-11-18T04:41:57"/>
    <x v="0"/>
    <x v="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0"/>
    <n v="42"/>
    <x v="1"/>
    <x v="6"/>
    <x v="3964"/>
    <d v="2015-04-19T16:19:46"/>
    <x v="0"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"/>
    <n v="71.25"/>
    <x v="1"/>
    <x v="6"/>
    <x v="3965"/>
    <d v="2016-04-14T04:39:40"/>
    <x v="2"/>
    <x v="1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"/>
    <n v="22.5"/>
    <x v="1"/>
    <x v="6"/>
    <x v="3966"/>
    <d v="2014-07-24T02:59:00"/>
    <x v="3"/>
    <x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"/>
    <n v="41"/>
    <x v="1"/>
    <x v="6"/>
    <x v="3967"/>
    <d v="2017-03-06T06:58:27"/>
    <x v="1"/>
    <x v="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"/>
    <n v="47.91"/>
    <x v="1"/>
    <x v="6"/>
    <x v="3968"/>
    <d v="2016-05-22T19:34:33"/>
    <x v="2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0"/>
    <n v="35.17"/>
    <x v="1"/>
    <x v="6"/>
    <x v="3969"/>
    <d v="2016-08-29T03:55:00"/>
    <x v="2"/>
    <x v="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  <x v="6"/>
    <x v="3970"/>
    <d v="2016-04-17T20:43:31"/>
    <x v="2"/>
    <x v="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"/>
    <n v="22.67"/>
    <x v="1"/>
    <x v="6"/>
    <x v="3971"/>
    <d v="2014-07-21T12:52:06"/>
    <x v="3"/>
    <x v="1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"/>
    <n v="26.38"/>
    <x v="1"/>
    <x v="6"/>
    <x v="3972"/>
    <d v="2015-02-06T01:37:14"/>
    <x v="3"/>
    <x v="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1"/>
    <n v="105.54"/>
    <x v="1"/>
    <x v="6"/>
    <x v="3973"/>
    <d v="2016-05-09T04:00:00"/>
    <x v="2"/>
    <x v="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"/>
    <n v="29.09"/>
    <x v="1"/>
    <x v="6"/>
    <x v="3974"/>
    <d v="2016-06-02T13:07:28"/>
    <x v="2"/>
    <x v="1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n v="0"/>
    <x v="1"/>
    <x v="6"/>
    <x v="3975"/>
    <d v="2016-07-13T20:48:18"/>
    <x v="2"/>
    <x v="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"/>
    <n v="62"/>
    <x v="1"/>
    <x v="6"/>
    <x v="3976"/>
    <d v="2014-08-01T07:00:00"/>
    <x v="3"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0"/>
    <n v="217.5"/>
    <x v="1"/>
    <x v="6"/>
    <x v="3977"/>
    <d v="2016-07-22T18:55:32"/>
    <x v="2"/>
    <x v="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"/>
    <n v="26.75"/>
    <x v="1"/>
    <x v="6"/>
    <x v="3978"/>
    <d v="2015-01-31T15:25:53"/>
    <x v="3"/>
    <x v="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0"/>
    <n v="18.329999999999998"/>
    <x v="1"/>
    <x v="6"/>
    <x v="3979"/>
    <d v="2015-03-29T20:00:00"/>
    <x v="0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"/>
    <n v="64.290000000000006"/>
    <x v="1"/>
    <x v="6"/>
    <x v="3980"/>
    <d v="2014-07-05T14:22:27"/>
    <x v="3"/>
    <x v="1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0"/>
    <n v="175"/>
    <x v="1"/>
    <x v="6"/>
    <x v="3981"/>
    <d v="2016-07-17T04:19:09"/>
    <x v="2"/>
    <x v="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"/>
    <n v="34"/>
    <x v="1"/>
    <x v="6"/>
    <x v="3982"/>
    <d v="2015-07-07T19:26:20"/>
    <x v="0"/>
    <x v="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"/>
    <n v="84.28"/>
    <x v="1"/>
    <x v="6"/>
    <x v="3983"/>
    <d v="2014-05-20T06:59:00"/>
    <x v="3"/>
    <x v="1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0"/>
    <n v="9.5"/>
    <x v="1"/>
    <x v="6"/>
    <x v="3984"/>
    <d v="2014-11-08T00:00:00"/>
    <x v="3"/>
    <x v="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"/>
    <n v="33.74"/>
    <x v="1"/>
    <x v="6"/>
    <x v="3985"/>
    <d v="2016-02-20T21:05:00"/>
    <x v="2"/>
    <x v="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0"/>
    <n v="37.54"/>
    <x v="1"/>
    <x v="6"/>
    <x v="3986"/>
    <d v="2016-05-06T13:04:00"/>
    <x v="2"/>
    <x v="1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"/>
    <n v="11.62"/>
    <x v="1"/>
    <x v="6"/>
    <x v="3987"/>
    <d v="2014-05-16T22:11:30"/>
    <x v="3"/>
    <x v="1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0"/>
    <n v="8"/>
    <x v="1"/>
    <x v="6"/>
    <x v="3988"/>
    <d v="2015-08-29T01:56:53"/>
    <x v="0"/>
    <x v="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n v="0"/>
    <x v="1"/>
    <x v="6"/>
    <x v="3989"/>
    <d v="2015-11-08T18:59:41"/>
    <x v="0"/>
    <x v="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0"/>
    <n v="23"/>
    <x v="1"/>
    <x v="6"/>
    <x v="3990"/>
    <d v="2016-03-02T16:08:13"/>
    <x v="2"/>
    <x v="1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"/>
    <n v="100"/>
    <x v="1"/>
    <x v="6"/>
    <x v="3991"/>
    <d v="2015-05-31T15:28:02"/>
    <x v="0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0"/>
    <n v="60.11"/>
    <x v="1"/>
    <x v="6"/>
    <x v="3992"/>
    <d v="2015-12-11T23:34:19"/>
    <x v="0"/>
    <x v="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  <x v="6"/>
    <x v="3993"/>
    <d v="2015-05-13T20:45:12"/>
    <x v="0"/>
    <x v="1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  <x v="6"/>
    <x v="3994"/>
    <d v="2014-07-19T09:21:30"/>
    <x v="3"/>
    <x v="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"/>
    <n v="17.5"/>
    <x v="1"/>
    <x v="6"/>
    <x v="3995"/>
    <d v="2015-02-14T11:27:00"/>
    <x v="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"/>
    <n v="29.24"/>
    <x v="1"/>
    <x v="6"/>
    <x v="3996"/>
    <d v="2014-11-20T16:04:00"/>
    <x v="3"/>
    <x v="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n v="0"/>
    <x v="1"/>
    <x v="6"/>
    <x v="3997"/>
    <d v="2015-04-05T08:23:41"/>
    <x v="0"/>
    <x v="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1"/>
    <n v="59.58"/>
    <x v="1"/>
    <x v="6"/>
    <x v="3998"/>
    <d v="2015-03-28T22:07:06"/>
    <x v="0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"/>
    <n v="82.57"/>
    <x v="1"/>
    <x v="6"/>
    <x v="3999"/>
    <d v="2014-08-31T19:51:49"/>
    <x v="3"/>
    <x v="1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  <x v="6"/>
    <x v="4000"/>
    <d v="2016-05-07T14:29:18"/>
    <x v="2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"/>
    <n v="32.36"/>
    <x v="1"/>
    <x v="6"/>
    <x v="4001"/>
    <d v="2017-03-01T19:00:00"/>
    <x v="1"/>
    <x v="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0"/>
    <n v="5.75"/>
    <x v="1"/>
    <x v="6"/>
    <x v="4002"/>
    <d v="2014-09-27T01:02:41"/>
    <x v="3"/>
    <x v="1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"/>
    <n v="100.5"/>
    <x v="1"/>
    <x v="6"/>
    <x v="4003"/>
    <d v="2015-02-15T14:05:47"/>
    <x v="0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  <x v="6"/>
    <x v="4004"/>
    <d v="2014-10-08T03:54:17"/>
    <x v="3"/>
    <x v="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0"/>
    <n v="20"/>
    <x v="1"/>
    <x v="6"/>
    <x v="4005"/>
    <d v="2014-10-20T19:23:05"/>
    <x v="3"/>
    <x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  <x v="6"/>
    <x v="4006"/>
    <d v="2016-02-16T18:33:07"/>
    <x v="2"/>
    <x v="1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  <x v="6"/>
    <x v="4007"/>
    <d v="2014-08-26T16:28:00"/>
    <x v="3"/>
    <x v="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"/>
    <n v="15"/>
    <x v="1"/>
    <x v="6"/>
    <x v="4008"/>
    <d v="2015-07-22T23:08:27"/>
    <x v="0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0"/>
    <n v="25"/>
    <x v="1"/>
    <x v="6"/>
    <x v="4009"/>
    <d v="2014-09-09T16:49:20"/>
    <x v="3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"/>
    <n v="45.84"/>
    <x v="1"/>
    <x v="6"/>
    <x v="4010"/>
    <d v="2014-10-26T18:29:26"/>
    <x v="3"/>
    <x v="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0"/>
    <n v="4.75"/>
    <x v="1"/>
    <x v="6"/>
    <x v="4011"/>
    <d v="2015-01-28T13:04:38"/>
    <x v="3"/>
    <x v="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n v="0"/>
    <x v="1"/>
    <x v="6"/>
    <x v="4012"/>
    <d v="2015-05-02T13:04:09"/>
    <x v="0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0"/>
    <n v="13"/>
    <x v="1"/>
    <x v="6"/>
    <x v="4013"/>
    <d v="2015-02-16T07:13:43"/>
    <x v="0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n v="0"/>
    <x v="1"/>
    <x v="6"/>
    <x v="4014"/>
    <d v="2016-03-05T05:54:29"/>
    <x v="2"/>
    <x v="1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  <x v="6"/>
    <x v="4015"/>
    <d v="2015-07-19T18:44:23"/>
    <x v="0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"/>
    <n v="10"/>
    <x v="1"/>
    <x v="6"/>
    <x v="4016"/>
    <d v="2014-09-17T20:56:40"/>
    <x v="3"/>
    <x v="1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0"/>
    <n v="52.5"/>
    <x v="1"/>
    <x v="6"/>
    <x v="4017"/>
    <d v="2014-09-04T16:07:54"/>
    <x v="3"/>
    <x v="1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0"/>
    <n v="32.5"/>
    <x v="1"/>
    <x v="6"/>
    <x v="4018"/>
    <d v="2016-10-07T21:51:48"/>
    <x v="2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"/>
    <n v="7.25"/>
    <x v="1"/>
    <x v="6"/>
    <x v="4019"/>
    <d v="2016-04-15T16:28:00"/>
    <x v="2"/>
    <x v="1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"/>
    <n v="33.33"/>
    <x v="1"/>
    <x v="6"/>
    <x v="4020"/>
    <d v="2015-03-24T03:34:59"/>
    <x v="0"/>
    <x v="1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"/>
    <n v="62.5"/>
    <x v="1"/>
    <x v="6"/>
    <x v="4021"/>
    <d v="2014-10-26T21:52:38"/>
    <x v="3"/>
    <x v="1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1"/>
    <n v="63.56"/>
    <x v="1"/>
    <x v="6"/>
    <x v="4022"/>
    <d v="2015-02-01T02:54:00"/>
    <x v="3"/>
    <x v="1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n v="0"/>
    <x v="1"/>
    <x v="6"/>
    <x v="4023"/>
    <d v="2016-03-24T22:59:23"/>
    <x v="2"/>
    <x v="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0"/>
    <n v="10"/>
    <x v="1"/>
    <x v="6"/>
    <x v="4024"/>
    <d v="2015-08-31T16:04:57"/>
    <x v="0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"/>
    <n v="62.5"/>
    <x v="1"/>
    <x v="6"/>
    <x v="4025"/>
    <d v="2015-07-26T05:42:16"/>
    <x v="0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n v="0"/>
    <x v="1"/>
    <x v="6"/>
    <x v="4026"/>
    <d v="2015-12-04T16:43:59"/>
    <x v="0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0"/>
    <n v="30.71"/>
    <x v="1"/>
    <x v="6"/>
    <x v="4027"/>
    <d v="2017-02-23T01:00:00"/>
    <x v="1"/>
    <x v="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"/>
    <n v="51"/>
    <x v="1"/>
    <x v="6"/>
    <x v="4028"/>
    <d v="2014-06-05T22:31:40"/>
    <x v="3"/>
    <x v="1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n v="0"/>
    <x v="1"/>
    <x v="6"/>
    <x v="4029"/>
    <d v="2015-12-14T00:36:10"/>
    <x v="0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"/>
    <n v="66.67"/>
    <x v="1"/>
    <x v="6"/>
    <x v="4030"/>
    <d v="2016-02-03T18:49:00"/>
    <x v="2"/>
    <x v="1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n v="0"/>
    <x v="1"/>
    <x v="6"/>
    <x v="4031"/>
    <d v="2014-12-18T15:02:44"/>
    <x v="3"/>
    <x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0"/>
    <n v="59"/>
    <x v="1"/>
    <x v="6"/>
    <x v="4032"/>
    <d v="2015-12-15T20:25:16"/>
    <x v="0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"/>
    <n v="65.34"/>
    <x v="1"/>
    <x v="6"/>
    <x v="4033"/>
    <d v="2016-10-02T09:00:00"/>
    <x v="2"/>
    <x v="1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0"/>
    <n v="100"/>
    <x v="1"/>
    <x v="6"/>
    <x v="4034"/>
    <d v="2015-04-03T21:44:10"/>
    <x v="0"/>
    <x v="1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"/>
    <n v="147.4"/>
    <x v="1"/>
    <x v="6"/>
    <x v="4035"/>
    <d v="2014-10-21T21:11:27"/>
    <x v="3"/>
    <x v="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"/>
    <n v="166.06"/>
    <x v="1"/>
    <x v="6"/>
    <x v="4036"/>
    <d v="2014-07-01T22:30:00"/>
    <x v="3"/>
    <x v="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"/>
    <n v="40"/>
    <x v="1"/>
    <x v="6"/>
    <x v="4037"/>
    <d v="2016-05-24T14:25:00"/>
    <x v="2"/>
    <x v="1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"/>
    <n v="75.25"/>
    <x v="1"/>
    <x v="6"/>
    <x v="4038"/>
    <d v="2014-10-17T19:10:10"/>
    <x v="3"/>
    <x v="1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1"/>
    <n v="60"/>
    <x v="1"/>
    <x v="6"/>
    <x v="4039"/>
    <d v="2015-12-01T05:59:00"/>
    <x v="0"/>
    <x v="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"/>
    <n v="1250"/>
    <x v="1"/>
    <x v="6"/>
    <x v="4040"/>
    <d v="2015-07-18T03:00:00"/>
    <x v="0"/>
    <x v="1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  <x v="6"/>
    <x v="4041"/>
    <d v="2016-09-06T11:22:34"/>
    <x v="2"/>
    <x v="1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  <x v="6"/>
    <x v="4042"/>
    <d v="2015-01-20T19:16:00"/>
    <x v="3"/>
    <x v="1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n v="0"/>
    <x v="1"/>
    <x v="6"/>
    <x v="4043"/>
    <d v="2014-11-20T22:58:45"/>
    <x v="3"/>
    <x v="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"/>
    <n v="56.25"/>
    <x v="1"/>
    <x v="6"/>
    <x v="4044"/>
    <d v="2015-04-10T05:00:00"/>
    <x v="0"/>
    <x v="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  <x v="6"/>
    <x v="4045"/>
    <d v="2014-08-21T04:49:49"/>
    <x v="3"/>
    <x v="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0"/>
    <n v="38.33"/>
    <x v="1"/>
    <x v="6"/>
    <x v="4046"/>
    <d v="2014-10-22T15:36:50"/>
    <x v="3"/>
    <x v="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0"/>
    <n v="27.5"/>
    <x v="1"/>
    <x v="6"/>
    <x v="4047"/>
    <d v="2015-01-11T01:00:00"/>
    <x v="3"/>
    <x v="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"/>
    <n v="32.979999999999997"/>
    <x v="1"/>
    <x v="6"/>
    <x v="4048"/>
    <d v="2016-04-11T11:13:07"/>
    <x v="2"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  <x v="6"/>
    <x v="4049"/>
    <d v="2015-07-14T23:00:15"/>
    <x v="0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  <x v="6"/>
    <x v="4050"/>
    <d v="2014-10-23T15:16:31"/>
    <x v="3"/>
    <x v="1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n v="0"/>
    <x v="1"/>
    <x v="6"/>
    <x v="4051"/>
    <d v="2014-05-09T06:53:00"/>
    <x v="3"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"/>
    <n v="86.62"/>
    <x v="1"/>
    <x v="6"/>
    <x v="4052"/>
    <d v="2014-10-13T21:05:16"/>
    <x v="3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"/>
    <n v="55"/>
    <x v="1"/>
    <x v="6"/>
    <x v="4053"/>
    <d v="2014-11-15T20:00:00"/>
    <x v="3"/>
    <x v="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n v="0"/>
    <x v="1"/>
    <x v="6"/>
    <x v="4054"/>
    <d v="2016-10-01T04:00:00"/>
    <x v="2"/>
    <x v="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"/>
    <n v="41.95"/>
    <x v="1"/>
    <x v="6"/>
    <x v="4055"/>
    <d v="2014-06-19T15:33:51"/>
    <x v="3"/>
    <x v="1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1"/>
    <n v="88.33"/>
    <x v="1"/>
    <x v="6"/>
    <x v="4056"/>
    <d v="2016-07-03T19:59:00"/>
    <x v="2"/>
    <x v="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"/>
    <n v="129.16999999999999"/>
    <x v="1"/>
    <x v="6"/>
    <x v="4057"/>
    <d v="2015-11-25T23:00:00"/>
    <x v="0"/>
    <x v="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0"/>
    <n v="23.75"/>
    <x v="1"/>
    <x v="6"/>
    <x v="4058"/>
    <d v="2016-04-01T03:59:00"/>
    <x v="2"/>
    <x v="1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0"/>
    <n v="35.71"/>
    <x v="1"/>
    <x v="6"/>
    <x v="4059"/>
    <d v="2014-09-16T03:00:00"/>
    <x v="3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0"/>
    <n v="57"/>
    <x v="1"/>
    <x v="6"/>
    <x v="4060"/>
    <d v="2014-06-23T16:00:00"/>
    <x v="3"/>
    <x v="1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n v="0"/>
    <x v="1"/>
    <x v="6"/>
    <x v="4061"/>
    <d v="2016-04-21T02:23:43"/>
    <x v="2"/>
    <x v="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0"/>
    <n v="163.33000000000001"/>
    <x v="1"/>
    <x v="6"/>
    <x v="4062"/>
    <d v="2016-07-02T17:44:28"/>
    <x v="2"/>
    <x v="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0"/>
    <n v="15"/>
    <x v="1"/>
    <x v="6"/>
    <x v="4063"/>
    <d v="2014-06-27T16:21:24"/>
    <x v="3"/>
    <x v="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"/>
    <n v="64.17"/>
    <x v="1"/>
    <x v="6"/>
    <x v="4064"/>
    <d v="2015-04-29T14:07:06"/>
    <x v="0"/>
    <x v="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"/>
    <n v="6.75"/>
    <x v="1"/>
    <x v="6"/>
    <x v="4065"/>
    <d v="2014-08-12T22:50:11"/>
    <x v="3"/>
    <x v="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  <x v="6"/>
    <x v="4066"/>
    <d v="2016-05-19T00:56:28"/>
    <x v="2"/>
    <x v="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1"/>
    <n v="179.12"/>
    <x v="1"/>
    <x v="6"/>
    <x v="4067"/>
    <d v="2015-09-28T02:49:10"/>
    <x v="0"/>
    <x v="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"/>
    <n v="34.950000000000003"/>
    <x v="1"/>
    <x v="6"/>
    <x v="4068"/>
    <d v="2017-01-13T23:05:00"/>
    <x v="2"/>
    <x v="1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"/>
    <n v="33.08"/>
    <x v="1"/>
    <x v="6"/>
    <x v="4069"/>
    <d v="2015-02-28T12:00:00"/>
    <x v="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"/>
    <n v="27.5"/>
    <x v="1"/>
    <x v="6"/>
    <x v="4070"/>
    <d v="2015-03-01T03:00:00"/>
    <x v="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n v="0"/>
    <x v="1"/>
    <x v="6"/>
    <x v="4071"/>
    <d v="2016-12-26T19:18:51"/>
    <x v="2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  <x v="6"/>
    <x v="4072"/>
    <d v="2014-08-21T18:35:11"/>
    <x v="3"/>
    <x v="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0"/>
    <n v="18.5"/>
    <x v="1"/>
    <x v="6"/>
    <x v="4073"/>
    <d v="2015-05-09T04:00:00"/>
    <x v="0"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"/>
    <n v="35"/>
    <x v="1"/>
    <x v="6"/>
    <x v="4074"/>
    <d v="2015-11-05T14:16:15"/>
    <x v="0"/>
    <x v="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"/>
    <n v="44.31"/>
    <x v="1"/>
    <x v="6"/>
    <x v="4075"/>
    <d v="2014-06-30T17:28:00"/>
    <x v="3"/>
    <x v="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n v="0"/>
    <x v="1"/>
    <x v="6"/>
    <x v="4076"/>
    <d v="2014-10-21T19:51:00"/>
    <x v="3"/>
    <x v="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0"/>
    <n v="222.5"/>
    <x v="1"/>
    <x v="6"/>
    <x v="4077"/>
    <d v="2016-12-21T17:03:14"/>
    <x v="2"/>
    <x v="1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n v="0"/>
    <x v="1"/>
    <x v="6"/>
    <x v="4078"/>
    <d v="2017-01-27T18:54:02"/>
    <x v="2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  <x v="6"/>
    <x v="4079"/>
    <d v="2016-06-19T22:32:01"/>
    <x v="2"/>
    <x v="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n v="0"/>
    <x v="1"/>
    <x v="6"/>
    <x v="4080"/>
    <d v="2016-06-14T18:54:00"/>
    <x v="2"/>
    <x v="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"/>
    <n v="29.17"/>
    <x v="1"/>
    <x v="6"/>
    <x v="4081"/>
    <d v="2015-03-08T12:57:05"/>
    <x v="0"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"/>
    <n v="1.5"/>
    <x v="1"/>
    <x v="6"/>
    <x v="4082"/>
    <d v="2015-11-14T23:00:00"/>
    <x v="0"/>
    <x v="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"/>
    <n v="126.5"/>
    <x v="1"/>
    <x v="6"/>
    <x v="4083"/>
    <d v="2016-01-14T18:16:56"/>
    <x v="0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  <x v="6"/>
    <x v="4084"/>
    <d v="2016-10-09T10:28:26"/>
    <x v="2"/>
    <x v="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  <x v="6"/>
    <x v="4085"/>
    <d v="2015-03-24T03:59:00"/>
    <x v="0"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0"/>
    <n v="9.4"/>
    <x v="1"/>
    <x v="6"/>
    <x v="4086"/>
    <d v="2015-11-21T04:00:00"/>
    <x v="0"/>
    <x v="1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n v="0"/>
    <x v="1"/>
    <x v="6"/>
    <x v="4087"/>
    <d v="2016-07-17T17:49:46"/>
    <x v="2"/>
    <x v="1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"/>
    <n v="72"/>
    <x v="1"/>
    <x v="6"/>
    <x v="4088"/>
    <d v="2015-01-16T10:26:00"/>
    <x v="3"/>
    <x v="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0"/>
    <n v="30"/>
    <x v="1"/>
    <x v="6"/>
    <x v="4089"/>
    <d v="2015-05-31T17:35:00"/>
    <x v="0"/>
    <x v="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0"/>
    <n v="10.67"/>
    <x v="1"/>
    <x v="6"/>
    <x v="4090"/>
    <d v="2015-08-07T15:00:00"/>
    <x v="0"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"/>
    <n v="25.5"/>
    <x v="1"/>
    <x v="6"/>
    <x v="4091"/>
    <d v="2015-01-16T12:09:11"/>
    <x v="3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  <x v="6"/>
    <x v="4092"/>
    <d v="2015-04-05T03:40:47"/>
    <x v="0"/>
    <x v="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0"/>
    <n v="15"/>
    <x v="1"/>
    <x v="6"/>
    <x v="4093"/>
    <d v="2015-08-22T19:34:53"/>
    <x v="0"/>
    <x v="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"/>
    <n v="91.25"/>
    <x v="1"/>
    <x v="6"/>
    <x v="4094"/>
    <d v="2014-10-22T04:59:00"/>
    <x v="3"/>
    <x v="1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0"/>
    <n v="800"/>
    <x v="1"/>
    <x v="6"/>
    <x v="4095"/>
    <d v="2016-12-19T00:45:50"/>
    <x v="2"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"/>
    <n v="80"/>
    <x v="1"/>
    <x v="6"/>
    <x v="4096"/>
    <d v="2017-02-28T08:51:00"/>
    <x v="1"/>
    <x v="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n v="0"/>
    <x v="1"/>
    <x v="6"/>
    <x v="4097"/>
    <d v="2016-01-31T23:55:00"/>
    <x v="0"/>
    <x v="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n v="0"/>
    <x v="1"/>
    <x v="6"/>
    <x v="4098"/>
    <d v="2016-06-04T17:19:57"/>
    <x v="2"/>
    <x v="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0"/>
    <n v="50"/>
    <x v="1"/>
    <x v="6"/>
    <x v="4099"/>
    <d v="2016-09-02T20:24:33"/>
    <x v="2"/>
    <x v="1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n v="0"/>
    <x v="1"/>
    <x v="6"/>
    <x v="4100"/>
    <d v="2014-10-25T02:59:50"/>
    <x v="3"/>
    <x v="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n v="0"/>
    <x v="1"/>
    <x v="6"/>
    <x v="4101"/>
    <d v="2017-01-25T21:41:22"/>
    <x v="2"/>
    <x v="1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"/>
    <n v="22.83"/>
    <x v="1"/>
    <x v="6"/>
    <x v="4102"/>
    <d v="2016-05-15T20:21:13"/>
    <x v="2"/>
    <x v="1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"/>
    <n v="16.670000000000002"/>
    <x v="1"/>
    <x v="6"/>
    <x v="4103"/>
    <d v="2015-08-26T18:32:00"/>
    <x v="0"/>
    <x v="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"/>
    <n v="45.79"/>
    <x v="1"/>
    <x v="6"/>
    <x v="4104"/>
    <d v="2016-10-27T06:40:34"/>
    <x v="2"/>
    <x v="1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0"/>
    <n v="383.33"/>
    <x v="1"/>
    <x v="6"/>
    <x v="4105"/>
    <d v="2016-12-26T00:15:09"/>
    <x v="2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1"/>
    <n v="106.97"/>
    <x v="1"/>
    <x v="6"/>
    <x v="4106"/>
    <d v="2015-04-02T01:00:00"/>
    <x v="0"/>
    <x v="1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0"/>
    <n v="10.25"/>
    <x v="1"/>
    <x v="6"/>
    <x v="4107"/>
    <d v="2014-09-24T22:00:01"/>
    <x v="3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0"/>
    <n v="59"/>
    <x v="1"/>
    <x v="6"/>
    <x v="4108"/>
    <d v="2017-03-03T05:00:00"/>
    <x v="1"/>
    <x v="1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n v="0"/>
    <x v="1"/>
    <x v="6"/>
    <x v="4109"/>
    <d v="2015-11-29T13:56:44"/>
    <x v="0"/>
    <x v="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"/>
    <n v="14.33"/>
    <x v="1"/>
    <x v="6"/>
    <x v="4110"/>
    <d v="2016-07-21T15:02:31"/>
    <x v="2"/>
    <x v="1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0"/>
    <n v="15.67"/>
    <x v="1"/>
    <x v="6"/>
    <x v="4111"/>
    <d v="2015-02-24T03:15:40"/>
    <x v="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  <x v="6"/>
    <x v="4112"/>
    <d v="2016-02-28T00:00:00"/>
    <x v="2"/>
    <x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  <x v="6"/>
    <x v="4113"/>
    <d v="2016-01-08T06:34:00"/>
    <x v="0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2"/>
    <x v="0"/>
    <s v="television"/>
    <x v="0"/>
    <d v="2015-07-23T03:00:00"/>
    <n v="2015"/>
    <s v="successful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"/>
    <x v="0"/>
    <s v="television"/>
    <x v="1"/>
    <d v="2017-03-02T14:24:43"/>
    <n v="2017"/>
    <s v="successful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d v="2016-02-15T16:51:23"/>
    <n v="2016"/>
    <s v="successful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7"/>
    <x v="0"/>
    <s v="television"/>
    <x v="3"/>
    <d v="2014-08-07T12:21:47"/>
    <n v="2014"/>
    <s v="successful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  <n v="2015"/>
    <s v="successful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"/>
    <x v="0"/>
    <s v="television"/>
    <x v="5"/>
    <d v="2016-07-29T05:35:00"/>
    <n v="2016"/>
    <s v="successful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8"/>
    <x v="0"/>
    <s v="television"/>
    <x v="6"/>
    <d v="2014-06-14T01:44:10"/>
    <n v="2014"/>
    <s v="successful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"/>
    <x v="0"/>
    <s v="television"/>
    <x v="7"/>
    <d v="2016-07-05T01:07:47"/>
    <n v="2016"/>
    <s v="successful"/>
    <x v="0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n v="2016"/>
    <s v="successful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5"/>
    <x v="0"/>
    <s v="television"/>
    <x v="9"/>
    <d v="2016-04-17T02:29:04"/>
    <n v="2016"/>
    <s v="successful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"/>
    <x v="0"/>
    <s v="television"/>
    <x v="10"/>
    <d v="2014-06-25T01:37:59"/>
    <n v="2014"/>
    <s v="successful"/>
    <x v="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"/>
    <x v="0"/>
    <s v="television"/>
    <x v="11"/>
    <d v="2016-08-22T03:00:00"/>
    <n v="2016"/>
    <s v="successful"/>
    <x v="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  <n v="2014"/>
    <s v="successful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09.78"/>
    <x v="0"/>
    <s v="television"/>
    <x v="13"/>
    <d v="2016-06-23T20:27:00"/>
    <n v="2016"/>
    <s v="successful"/>
    <x v="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1"/>
    <x v="0"/>
    <s v="television"/>
    <x v="14"/>
    <d v="2014-07-13T13:59:00"/>
    <n v="2014"/>
    <s v="successful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6"/>
    <x v="0"/>
    <s v="television"/>
    <x v="15"/>
    <d v="2015-09-27T20:14:00"/>
    <n v="2015"/>
    <s v="successful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n v="2014"/>
    <s v="successful"/>
    <x v="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"/>
    <x v="0"/>
    <s v="television"/>
    <x v="17"/>
    <d v="2014-11-04T18:33:42"/>
    <n v="2014"/>
    <s v="successful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"/>
    <x v="0"/>
    <s v="television"/>
    <x v="18"/>
    <d v="2014-09-17T13:00:56"/>
    <n v="2014"/>
    <s v="successful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4"/>
    <x v="0"/>
    <s v="television"/>
    <x v="19"/>
    <d v="2015-07-20T19:35:34"/>
    <n v="2015"/>
    <s v="successful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n v="2015"/>
    <s v="successful"/>
    <x v="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"/>
    <x v="0"/>
    <s v="television"/>
    <x v="21"/>
    <d v="2014-09-26T15:03:09"/>
    <n v="2014"/>
    <s v="successful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  <n v="2014"/>
    <s v="successful"/>
    <x v="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"/>
    <x v="0"/>
    <s v="television"/>
    <x v="23"/>
    <d v="2015-04-30T15:20:00"/>
    <n v="2015"/>
    <s v="successful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9999999999994"/>
    <x v="0"/>
    <s v="television"/>
    <x v="24"/>
    <d v="2015-09-15T19:39:00"/>
    <n v="2015"/>
    <s v="successful"/>
    <x v="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  <n v="2015"/>
    <s v="successful"/>
    <x v="0"/>
    <x v="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"/>
    <n v="102.11"/>
    <x v="0"/>
    <s v="television"/>
    <x v="26"/>
    <d v="2014-08-17T12:22:24"/>
    <n v="2014"/>
    <s v="successful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7"/>
    <x v="0"/>
    <s v="television"/>
    <x v="27"/>
    <d v="2014-11-16T04:57:13"/>
    <n v="2014"/>
    <s v="successful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n v="2015"/>
    <s v="successful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  <n v="2014"/>
    <s v="successful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  <n v="2014"/>
    <s v="successful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n v="2016"/>
    <s v="successful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n v="2016"/>
    <s v="successful"/>
    <x v="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  <n v="2015"/>
    <s v="successful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  <n v="2014"/>
    <s v="successful"/>
    <x v="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.46"/>
    <x v="0"/>
    <s v="television"/>
    <x v="35"/>
    <d v="2015-04-28T00:00:00"/>
    <n v="2015"/>
    <s v="successful"/>
    <x v="0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"/>
    <x v="0"/>
    <s v="television"/>
    <x v="36"/>
    <d v="2015-04-04T06:22:05"/>
    <n v="2015"/>
    <s v="successful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"/>
    <n v="159.51"/>
    <x v="0"/>
    <s v="television"/>
    <x v="37"/>
    <d v="2015-02-27T16:37:59"/>
    <n v="2015"/>
    <s v="successful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  <n v="2013"/>
    <s v="successful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9"/>
    <x v="0"/>
    <s v="television"/>
    <x v="39"/>
    <d v="2014-05-25T22:59:00"/>
    <n v="2014"/>
    <s v="successful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9"/>
    <x v="0"/>
    <s v="television"/>
    <x v="40"/>
    <d v="2014-06-19T04:00:00"/>
    <n v="2014"/>
    <s v="successful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n v="2014"/>
    <s v="successful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"/>
    <x v="0"/>
    <s v="television"/>
    <x v="42"/>
    <d v="2014-12-28T15:20:26"/>
    <n v="2014"/>
    <s v="successful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.36"/>
    <x v="0"/>
    <s v="television"/>
    <x v="43"/>
    <d v="2014-07-13T00:00:00"/>
    <n v="2014"/>
    <s v="successful"/>
    <x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n v="2014"/>
    <s v="successful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  <n v="2016"/>
    <s v="successful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"/>
    <x v="0"/>
    <s v="television"/>
    <x v="46"/>
    <d v="2015-12-15T23:09:34"/>
    <n v="2015"/>
    <s v="successful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  <n v="2014"/>
    <s v="successful"/>
    <x v="0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  <n v="2015"/>
    <s v="successful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n v="2015"/>
    <s v="successful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n v="2014"/>
    <s v="successful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4"/>
    <x v="0"/>
    <s v="television"/>
    <x v="51"/>
    <d v="2015-08-10T22:17:17"/>
    <n v="2015"/>
    <s v="successful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"/>
    <x v="0"/>
    <s v="television"/>
    <x v="52"/>
    <d v="2014-07-17T16:50:46"/>
    <n v="2014"/>
    <s v="successful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  <n v="2014"/>
    <s v="successful"/>
    <x v="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"/>
    <x v="0"/>
    <s v="television"/>
    <x v="54"/>
    <d v="2015-12-25T17:07:01"/>
    <n v="2015"/>
    <s v="successful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4999999999999"/>
    <x v="0"/>
    <s v="television"/>
    <x v="55"/>
    <d v="2016-05-27T23:15:16"/>
    <n v="2016"/>
    <s v="successful"/>
    <x v="0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2"/>
    <x v="0"/>
    <s v="television"/>
    <x v="56"/>
    <d v="2015-06-08T16:00:00"/>
    <n v="2015"/>
    <s v="successful"/>
    <x v="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"/>
    <x v="0"/>
    <s v="television"/>
    <x v="57"/>
    <d v="2015-04-25T19:59:22"/>
    <n v="2015"/>
    <s v="successful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"/>
    <x v="0"/>
    <s v="television"/>
    <x v="58"/>
    <d v="2014-11-19T18:52:52"/>
    <n v="2014"/>
    <s v="successful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n v="2015"/>
    <s v="successful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d v="2014-03-23T00:00:00"/>
    <n v="2014"/>
    <s v="successful"/>
    <x v="0"/>
    <x v="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"/>
    <x v="0"/>
    <s v="shorts"/>
    <x v="61"/>
    <d v="2013-06-06T19:32:37"/>
    <n v="2013"/>
    <s v="successful"/>
    <x v="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  <n v="2013"/>
    <s v="successful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  <n v="2013"/>
    <s v="successful"/>
    <x v="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"/>
    <n v="86.67"/>
    <x v="0"/>
    <s v="shorts"/>
    <x v="64"/>
    <d v="2013-07-08T00:26:21"/>
    <n v="2013"/>
    <s v="successful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000000000001"/>
    <x v="0"/>
    <s v="shorts"/>
    <x v="65"/>
    <d v="2014-08-11T05:59:00"/>
    <n v="2014"/>
    <s v="successful"/>
    <x v="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  <n v="2016"/>
    <s v="successful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  <n v="2012"/>
    <s v="successful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"/>
    <x v="0"/>
    <s v="shorts"/>
    <x v="68"/>
    <d v="2014-02-23T13:39:51"/>
    <n v="2014"/>
    <s v="successful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3"/>
    <x v="0"/>
    <s v="shorts"/>
    <x v="69"/>
    <d v="2011-10-02T06:59:00"/>
    <n v="2011"/>
    <s v="successful"/>
    <x v="0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  <n v="2011"/>
    <s v="successful"/>
    <x v="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  <n v="2012"/>
    <s v="successful"/>
    <x v="0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  <n v="2012"/>
    <s v="successful"/>
    <x v="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n v="2011"/>
    <s v="successful"/>
    <x v="0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"/>
    <x v="0"/>
    <s v="shorts"/>
    <x v="74"/>
    <d v="2016-01-21T11:41:35"/>
    <n v="2015"/>
    <s v="successful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6"/>
    <x v="0"/>
    <s v="shorts"/>
    <x v="75"/>
    <d v="2013-04-23T05:01:12"/>
    <n v="2013"/>
    <s v="successful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"/>
    <n v="30.67"/>
    <x v="0"/>
    <s v="shorts"/>
    <x v="76"/>
    <d v="2011-12-27T17:35:58"/>
    <n v="2011"/>
    <s v="successful"/>
    <x v="0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.38"/>
    <x v="0"/>
    <s v="shorts"/>
    <x v="77"/>
    <d v="2012-05-21T02:59:00"/>
    <n v="2012"/>
    <s v="successful"/>
    <x v="1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8.6"/>
    <x v="0"/>
    <s v="shorts"/>
    <x v="78"/>
    <d v="2016-09-01T17:32:01"/>
    <n v="2016"/>
    <s v="successful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  <n v="2014"/>
    <s v="successful"/>
    <x v="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3"/>
    <x v="0"/>
    <s v="shorts"/>
    <x v="80"/>
    <d v="2013-12-10T02:00:56"/>
    <n v="2013"/>
    <s v="successful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"/>
    <n v="53.04"/>
    <x v="0"/>
    <s v="shorts"/>
    <x v="81"/>
    <d v="2012-07-14T03:02:00"/>
    <n v="2012"/>
    <s v="successful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n v="2011"/>
    <s v="successful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0"/>
    <s v="shorts"/>
    <x v="83"/>
    <d v="2015-02-22T11:30:00"/>
    <n v="2015"/>
    <s v="successful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n v="2011"/>
    <s v="successful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  <n v="2011"/>
    <s v="successful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"/>
    <x v="0"/>
    <s v="shorts"/>
    <x v="86"/>
    <d v="2015-12-27T14:20:45"/>
    <n v="2015"/>
    <s v="successful"/>
    <x v="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  <n v="2010"/>
    <s v="successful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  <n v="2014"/>
    <s v="successful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9"/>
    <x v="0"/>
    <s v="shorts"/>
    <x v="89"/>
    <d v="2013-06-02T18:03:12"/>
    <n v="2013"/>
    <s v="successful"/>
    <x v="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n v="2011"/>
    <s v="successful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000000000005"/>
    <x v="0"/>
    <s v="shorts"/>
    <x v="91"/>
    <d v="2011-05-17T09:39:24"/>
    <n v="2011"/>
    <s v="successful"/>
    <x v="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3"/>
    <x v="0"/>
    <s v="shorts"/>
    <x v="92"/>
    <d v="2017-02-01T08:00:00"/>
    <n v="2016"/>
    <s v="successful"/>
    <x v="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  <n v="2012"/>
    <s v="successful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d v="2014-04-07T17:13:42"/>
    <n v="2014"/>
    <s v="successful"/>
    <x v="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"/>
    <x v="0"/>
    <s v="shorts"/>
    <x v="95"/>
    <d v="2012-02-26T00:07:21"/>
    <n v="2012"/>
    <s v="successful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  <n v="2010"/>
    <s v="successful"/>
    <x v="0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3"/>
    <x v="0"/>
    <s v="shorts"/>
    <x v="97"/>
    <d v="2011-07-12T03:14:42"/>
    <n v="2011"/>
    <s v="successful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d v="2012-12-07T23:30:00"/>
    <n v="2012"/>
    <s v="successful"/>
    <x v="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  <n v="2013"/>
    <s v="successful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n v="2012"/>
    <s v="successful"/>
    <x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n v="2012"/>
    <s v="successful"/>
    <x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d v="2010-12-23T03:08:53"/>
    <n v="2010"/>
    <s v="successful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  <n v="2014"/>
    <s v="successful"/>
    <x v="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  <n v="2011"/>
    <s v="successful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  <n v="2016"/>
    <s v="successful"/>
    <x v="0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"/>
    <x v="0"/>
    <s v="shorts"/>
    <x v="106"/>
    <d v="2012-04-02T18:38:21"/>
    <n v="2012"/>
    <s v="successful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8"/>
    <x v="0"/>
    <s v="shorts"/>
    <x v="107"/>
    <d v="2011-04-24T23:34:47"/>
    <n v="2011"/>
    <s v="successful"/>
    <x v="0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  <n v="2013"/>
    <s v="successful"/>
    <x v="0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.7"/>
    <x v="0"/>
    <s v="shorts"/>
    <x v="109"/>
    <d v="2011-02-26T00:37:10"/>
    <n v="2011"/>
    <s v="successful"/>
    <x v="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  <n v="2013"/>
    <s v="successful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.08"/>
    <x v="0"/>
    <s v="shorts"/>
    <x v="111"/>
    <d v="2015-05-31T07:59:47"/>
    <n v="2015"/>
    <s v="successful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2"/>
    <x v="0"/>
    <s v="shorts"/>
    <x v="112"/>
    <d v="2014-04-13T02:00:00"/>
    <n v="2014"/>
    <s v="successful"/>
    <x v="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"/>
    <x v="0"/>
    <s v="shorts"/>
    <x v="113"/>
    <d v="2011-08-06T15:00:00"/>
    <n v="2011"/>
    <s v="successful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"/>
    <x v="0"/>
    <s v="shorts"/>
    <x v="114"/>
    <d v="2012-01-13T06:34:48"/>
    <n v="2011"/>
    <s v="successful"/>
    <x v="0"/>
    <x v="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3"/>
    <x v="0"/>
    <s v="shorts"/>
    <x v="115"/>
    <d v="2012-02-04T17:44:04"/>
    <n v="2012"/>
    <s v="successful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90000000000006"/>
    <x v="0"/>
    <s v="shorts"/>
    <x v="116"/>
    <d v="2011-04-08T10:55:55"/>
    <n v="2011"/>
    <s v="successful"/>
    <x v="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n v="2010"/>
    <s v="successful"/>
    <x v="0"/>
    <x v="1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"/>
    <x v="0"/>
    <s v="shorts"/>
    <x v="118"/>
    <d v="2011-07-29T01:17:16"/>
    <n v="2011"/>
    <s v="successful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"/>
    <x v="0"/>
    <s v="shorts"/>
    <x v="119"/>
    <d v="2011-08-13T23:00:00"/>
    <n v="2011"/>
    <s v="successful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  <s v="unsuccessful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  <s v="unsuccessful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  <s v="unsuccessful"/>
    <x v="0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  <s v="unsuccessful"/>
    <x v="0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  <s v="unsuccessful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  <n v="2016"/>
    <s v="unsuccessful"/>
    <x v="0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  <n v="2015"/>
    <s v="unsuccessful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  <n v="2015"/>
    <s v="unsuccessful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  <n v="2016"/>
    <s v="unsuccessful"/>
    <x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  <s v="unsuccessful"/>
    <x v="0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  <s v="unsuccessful"/>
    <x v="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  <s v="unsuccessful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  <n v="2014"/>
    <s v="unsuccessful"/>
    <x v="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  <s v="unsuccessful"/>
    <x v="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  <s v="unsuccessful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  <n v="2014"/>
    <s v="unsuccessful"/>
    <x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  <s v="unsuccessful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  <s v="unsuccessful"/>
    <x v="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  <n v="2015"/>
    <s v="unsuccessful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n v="2015"/>
    <s v="unsuccessful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  <s v="unsuccessful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  <n v="2015"/>
    <s v="unsuccessful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  <s v="unsuccessful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  <s v="unsuccessful"/>
    <x v="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  <n v="2015"/>
    <s v="unsuccessful"/>
    <x v="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  <n v="2015"/>
    <s v="unsuccessful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  <n v="2016"/>
    <s v="unsuccessful"/>
    <x v="0"/>
    <x v="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  <s v="unsuccessful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  <s v="unsuccessful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  <n v="2014"/>
    <s v="unsuccessful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  <n v="2015"/>
    <s v="unsuccessful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  <s v="unsuccessful"/>
    <x v="0"/>
    <x v="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  <s v="unsuccessful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  <n v="2014"/>
    <s v="unsuccessful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n v="2015"/>
    <s v="unsuccessful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  <s v="unsuccessful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  <n v="2014"/>
    <s v="unsuccessful"/>
    <x v="0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  <s v="unsuccessful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  <s v="unsuccessful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  <s v="unsuccessful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  <s v="unsuccessful"/>
    <x v="0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  <s v="unsuccessful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n v="2014"/>
    <s v="unsuccessful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  <s v="unsuccessful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  <n v="2014"/>
    <s v="unsuccessful"/>
    <x v="0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  <s v="unsuccessful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"/>
    <n v="3000"/>
    <x v="0"/>
    <s v="drama"/>
    <x v="166"/>
    <d v="2017-01-16T01:49:22"/>
    <n v="2016"/>
    <s v="unsuccessful"/>
    <x v="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  <s v="unsuccessful"/>
    <x v="0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  <n v="2015"/>
    <s v="unsuccessful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  <n v="2014"/>
    <s v="unsuccessful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  <n v="2015"/>
    <s v="unsuccessful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  <s v="unsuccessful"/>
    <x v="0"/>
    <x v="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  <s v="unsuccessful"/>
    <x v="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  <s v="unsuccessful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  <s v="unsuccessful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  <n v="2014"/>
    <s v="unsuccessful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  <s v="unsuccessful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n v="2015"/>
    <s v="unsuccessful"/>
    <x v="0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  <s v="unsuccessful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n v="2016"/>
    <s v="unsuccessful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  <n v="2015"/>
    <s v="unsuccessful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  <n v="2015"/>
    <s v="unsuccessful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  <s v="unsuccessful"/>
    <x v="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  <n v="2014"/>
    <s v="unsuccessful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n v="2014"/>
    <s v="unsuccessful"/>
    <x v="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  <n v="2016"/>
    <s v="unsuccessful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  <s v="unsuccessful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  <n v="2015"/>
    <s v="unsuccessful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  <s v="unsuccessful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  <s v="unsuccessful"/>
    <x v="0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  <s v="unsuccessful"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n v="2015"/>
    <s v="unsuccessful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  <s v="unsuccessful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  <s v="unsuccessful"/>
    <x v="0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  <s v="unsuccessful"/>
    <x v="0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  <s v="unsuccessful"/>
    <x v="0"/>
    <x v="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0"/>
    <s v="drama"/>
    <x v="196"/>
    <d v="2015-10-10T21:00:00"/>
    <n v="2015"/>
    <s v="unsuccessful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  <n v="2017"/>
    <s v="unsuccessful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  <n v="2014"/>
    <s v="unsuccessful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  <s v="unsuccessful"/>
    <x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0"/>
    <s v="drama"/>
    <x v="200"/>
    <d v="2014-09-15T02:00:03"/>
    <n v="2014"/>
    <s v="unsuccessful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"/>
    <n v="54.29"/>
    <x v="0"/>
    <s v="drama"/>
    <x v="201"/>
    <d v="2015-02-08T19:38:49"/>
    <n v="2015"/>
    <s v="unsuccessful"/>
    <x v="0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  <s v="unsuccessful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  <n v="2014"/>
    <s v="unsuccessful"/>
    <x v="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"/>
    <n v="117.68"/>
    <x v="0"/>
    <s v="drama"/>
    <x v="204"/>
    <d v="2016-08-04T14:00:03"/>
    <n v="2016"/>
    <s v="unsuccessful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  <n v="2015"/>
    <s v="unsuccessful"/>
    <x v="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  <s v="unsuccessful"/>
    <x v="0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  <n v="2014"/>
    <s v="unsuccessful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  <s v="unsuccessful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  <s v="unsuccessful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0"/>
    <s v="drama"/>
    <x v="210"/>
    <d v="2015-10-01T05:00:00"/>
    <n v="2015"/>
    <s v="unsuccessful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  <n v="2015"/>
    <s v="unsuccessful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  <s v="unsuccessful"/>
    <x v="0"/>
    <x v="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  <s v="unsuccessful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  <s v="unsuccessful"/>
    <x v="0"/>
    <x v="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  <s v="unsuccessful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"/>
    <n v="331.54"/>
    <x v="0"/>
    <s v="drama"/>
    <x v="216"/>
    <d v="2015-04-22T22:00:37"/>
    <n v="2015"/>
    <s v="unsuccessful"/>
    <x v="0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  <n v="2014"/>
    <s v="unsuccessful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  <n v="2015"/>
    <s v="unsuccessful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  <n v="2016"/>
    <s v="unsuccessful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  <n v="2015"/>
    <s v="unsuccessful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  <s v="unsuccessful"/>
    <x v="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  <n v="2015"/>
    <s v="unsuccessful"/>
    <x v="0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  <s v="unsuccessful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  <s v="unsuccessful"/>
    <x v="0"/>
    <x v="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  <s v="unsuccessful"/>
    <x v="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n v="2015"/>
    <s v="unsuccessful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  <s v="unsuccessful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  <s v="unsuccessful"/>
    <x v="0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  <s v="unsuccessful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  <s v="unsuccessful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  <s v="unsuccessful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n v="2015"/>
    <s v="unsuccessful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  <s v="unsuccessful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  <n v="2015"/>
    <s v="unsuccessful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  <s v="unsuccessful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  <s v="unsuccessful"/>
    <x v="0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  <s v="unsuccessful"/>
    <x v="0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  <s v="unsuccessful"/>
    <x v="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  <n v="2015"/>
    <s v="unsuccessful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5"/>
    <x v="0"/>
    <s v="documentary"/>
    <x v="240"/>
    <d v="2013-05-05T17:00:11"/>
    <n v="2013"/>
    <s v="successful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"/>
    <x v="0"/>
    <s v="documentary"/>
    <x v="241"/>
    <d v="2014-12-21T16:45:04"/>
    <n v="2014"/>
    <s v="successful"/>
    <x v="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2"/>
    <x v="0"/>
    <s v="documentary"/>
    <x v="242"/>
    <d v="2011-12-20T11:49:50"/>
    <n v="2011"/>
    <s v="successful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2"/>
    <x v="0"/>
    <s v="documentary"/>
    <x v="243"/>
    <d v="2014-02-22T01:08:24"/>
    <n v="2014"/>
    <s v="successful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4"/>
    <x v="0"/>
    <s v="documentary"/>
    <x v="244"/>
    <d v="2010-03-16T07:06:00"/>
    <n v="2010"/>
    <s v="successful"/>
    <x v="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  <n v="2012"/>
    <s v="successful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.489999999999995"/>
    <x v="0"/>
    <s v="documentary"/>
    <x v="246"/>
    <d v="2010-12-18T09:43:25"/>
    <n v="2010"/>
    <s v="successful"/>
    <x v="1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5"/>
    <x v="0"/>
    <s v="documentary"/>
    <x v="247"/>
    <d v="2010-10-16T03:39:00"/>
    <n v="2010"/>
    <s v="successful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  <n v="2011"/>
    <s v="successful"/>
    <x v="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"/>
    <x v="0"/>
    <s v="documentary"/>
    <x v="249"/>
    <d v="2010-08-22T17:40:00"/>
    <n v="2010"/>
    <s v="successful"/>
    <x v="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"/>
    <x v="0"/>
    <s v="documentary"/>
    <x v="250"/>
    <d v="2013-06-06T13:34:51"/>
    <n v="2013"/>
    <s v="successful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8"/>
    <x v="0"/>
    <s v="documentary"/>
    <x v="251"/>
    <d v="2012-05-16T19:00:00"/>
    <n v="2012"/>
    <s v="successful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"/>
    <n v="85.44"/>
    <x v="0"/>
    <s v="documentary"/>
    <x v="252"/>
    <d v="2010-06-01T03:59:00"/>
    <n v="2010"/>
    <s v="successful"/>
    <x v="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6"/>
    <x v="0"/>
    <s v="documentary"/>
    <x v="253"/>
    <d v="2012-02-15T15:37:15"/>
    <n v="2012"/>
    <s v="successful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9"/>
    <x v="0"/>
    <s v="documentary"/>
    <x v="254"/>
    <d v="2015-10-17T02:00:00"/>
    <n v="2015"/>
    <s v="successful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2"/>
    <x v="0"/>
    <s v="documentary"/>
    <x v="255"/>
    <d v="2011-03-16T11:38:02"/>
    <n v="2011"/>
    <s v="successful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60000000000005"/>
    <x v="0"/>
    <s v="documentary"/>
    <x v="256"/>
    <d v="2013-03-16T18:27:47"/>
    <n v="2013"/>
    <s v="successful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"/>
    <x v="0"/>
    <s v="documentary"/>
    <x v="257"/>
    <d v="2016-05-19T15:02:42"/>
    <n v="2016"/>
    <s v="successful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"/>
    <n v="83.35"/>
    <x v="0"/>
    <s v="documentary"/>
    <x v="258"/>
    <d v="2011-06-18T01:14:26"/>
    <n v="2011"/>
    <s v="successful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  <n v="2015"/>
    <s v="successful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1"/>
    <x v="0"/>
    <s v="documentary"/>
    <x v="260"/>
    <d v="2010-07-17T09:59:00"/>
    <n v="2010"/>
    <s v="successful"/>
    <x v="0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4"/>
    <x v="0"/>
    <s v="documentary"/>
    <x v="261"/>
    <d v="2012-06-07T14:55:00"/>
    <n v="2012"/>
    <s v="successful"/>
    <x v="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.38"/>
    <x v="0"/>
    <s v="documentary"/>
    <x v="262"/>
    <d v="2011-02-26T05:57:08"/>
    <n v="2011"/>
    <s v="successful"/>
    <x v="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  <n v="2012"/>
    <s v="successful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5"/>
    <x v="0"/>
    <s v="documentary"/>
    <x v="264"/>
    <d v="2012-05-11T14:53:15"/>
    <n v="2012"/>
    <s v="successful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8"/>
    <x v="0"/>
    <s v="documentary"/>
    <x v="265"/>
    <d v="2010-05-10T20:16:00"/>
    <n v="2010"/>
    <s v="successful"/>
    <x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  <n v="2010"/>
    <s v="successful"/>
    <x v="0"/>
    <x v="1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8"/>
    <x v="0"/>
    <s v="documentary"/>
    <x v="267"/>
    <d v="2014-06-25T10:51:39"/>
    <n v="2014"/>
    <s v="successful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"/>
    <x v="0"/>
    <s v="documentary"/>
    <x v="268"/>
    <d v="2011-11-07T04:39:38"/>
    <n v="2011"/>
    <s v="successful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"/>
    <x v="0"/>
    <s v="documentary"/>
    <x v="269"/>
    <d v="2017-02-22T04:43:42"/>
    <n v="2017"/>
    <s v="successful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  <n v="2011"/>
    <s v="successful"/>
    <x v="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"/>
    <x v="0"/>
    <s v="documentary"/>
    <x v="271"/>
    <d v="2014-01-02T08:00:00"/>
    <n v="2013"/>
    <s v="successful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1.89"/>
    <x v="0"/>
    <s v="documentary"/>
    <x v="272"/>
    <d v="2010-04-28T18:49:00"/>
    <n v="2010"/>
    <s v="successful"/>
    <x v="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7"/>
    <x v="0"/>
    <s v="documentary"/>
    <x v="273"/>
    <d v="2011-07-03T11:57:46"/>
    <n v="2011"/>
    <s v="successful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"/>
    <n v="55.22"/>
    <x v="0"/>
    <s v="documentary"/>
    <x v="274"/>
    <d v="2012-04-05T06:59:00"/>
    <n v="2012"/>
    <s v="successful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3"/>
    <x v="0"/>
    <s v="documentary"/>
    <x v="275"/>
    <d v="2012-11-10T01:46:06"/>
    <n v="2012"/>
    <s v="successful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3"/>
    <x v="0"/>
    <s v="documentary"/>
    <x v="276"/>
    <d v="2012-04-28T00:57:54"/>
    <n v="2012"/>
    <s v="successful"/>
    <x v="0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  <n v="2015"/>
    <s v="successful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"/>
    <n v="97.82"/>
    <x v="0"/>
    <s v="documentary"/>
    <x v="278"/>
    <d v="2012-10-12T00:58:59"/>
    <n v="2012"/>
    <s v="successful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"/>
    <n v="87.69"/>
    <x v="0"/>
    <s v="documentary"/>
    <x v="279"/>
    <d v="2017-02-27T02:01:00"/>
    <n v="2017"/>
    <s v="successful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"/>
    <n v="54.75"/>
    <x v="0"/>
    <s v="documentary"/>
    <x v="280"/>
    <d v="2014-05-30T14:10:35"/>
    <n v="2014"/>
    <s v="successful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"/>
    <x v="0"/>
    <s v="documentary"/>
    <x v="281"/>
    <d v="2009-08-10T19:26:00"/>
    <n v="2009"/>
    <s v="successful"/>
    <x v="0"/>
    <x v="1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9"/>
    <x v="0"/>
    <s v="documentary"/>
    <x v="282"/>
    <d v="2010-02-22T22:00:00"/>
    <n v="2010"/>
    <s v="successful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3"/>
    <x v="0"/>
    <s v="documentary"/>
    <x v="283"/>
    <d v="2011-06-01T04:59:00"/>
    <n v="2011"/>
    <s v="successful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7"/>
    <x v="0"/>
    <s v="documentary"/>
    <x v="284"/>
    <d v="2012-01-21T17:43:00"/>
    <n v="2011"/>
    <s v="successful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6.9"/>
    <x v="0"/>
    <s v="documentary"/>
    <x v="285"/>
    <d v="2013-09-19T18:08:48"/>
    <n v="2013"/>
    <s v="successful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"/>
    <x v="0"/>
    <s v="documentary"/>
    <x v="286"/>
    <d v="2013-03-25T18:35:24"/>
    <n v="2013"/>
    <s v="successful"/>
    <x v="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"/>
    <n v="91.19"/>
    <x v="0"/>
    <s v="documentary"/>
    <x v="287"/>
    <d v="2012-11-02T04:00:00"/>
    <n v="2012"/>
    <s v="successful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5"/>
    <x v="0"/>
    <s v="documentary"/>
    <x v="288"/>
    <d v="2012-06-26T04:03:13"/>
    <n v="2012"/>
    <s v="successful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"/>
    <x v="0"/>
    <s v="documentary"/>
    <x v="289"/>
    <d v="2013-11-02T10:57:14"/>
    <n v="2013"/>
    <s v="successful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  <n v="2010"/>
    <s v="successful"/>
    <x v="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"/>
    <x v="0"/>
    <s v="documentary"/>
    <x v="291"/>
    <d v="2013-05-01T00:01:00"/>
    <n v="2013"/>
    <s v="successful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1999999999999"/>
    <x v="0"/>
    <s v="documentary"/>
    <x v="292"/>
    <d v="2011-10-29T03:59:00"/>
    <n v="2011"/>
    <s v="successful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"/>
    <x v="0"/>
    <s v="documentary"/>
    <x v="293"/>
    <d v="2014-04-20T16:01:54"/>
    <n v="2014"/>
    <s v="successful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n v="2010"/>
    <s v="successful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"/>
    <x v="0"/>
    <s v="documentary"/>
    <x v="295"/>
    <d v="2013-11-01T00:00:00"/>
    <n v="2013"/>
    <s v="successful"/>
    <x v="0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  <n v="2012"/>
    <s v="successful"/>
    <x v="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  <n v="2015"/>
    <s v="successful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"/>
    <x v="0"/>
    <s v="documentary"/>
    <x v="298"/>
    <d v="2014-05-09T21:00:00"/>
    <n v="2014"/>
    <s v="successful"/>
    <x v="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"/>
    <n v="73.34"/>
    <x v="0"/>
    <s v="documentary"/>
    <x v="299"/>
    <d v="2010-11-17T06:24:20"/>
    <n v="2010"/>
    <s v="successful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4"/>
    <x v="0"/>
    <s v="documentary"/>
    <x v="300"/>
    <d v="2011-04-24T23:02:18"/>
    <n v="2011"/>
    <s v="successful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5"/>
    <x v="0"/>
    <s v="documentary"/>
    <x v="301"/>
    <d v="2013-03-19T16:42:15"/>
    <n v="2013"/>
    <s v="successful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n v="2012"/>
    <s v="successful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"/>
    <x v="0"/>
    <s v="documentary"/>
    <x v="303"/>
    <d v="2012-06-02T01:42:26"/>
    <n v="2012"/>
    <s v="successful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.43"/>
    <x v="0"/>
    <s v="documentary"/>
    <x v="304"/>
    <d v="2012-09-01T02:00:00"/>
    <n v="2012"/>
    <s v="successful"/>
    <x v="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2"/>
    <x v="0"/>
    <s v="documentary"/>
    <x v="305"/>
    <d v="2012-03-10T15:07:29"/>
    <n v="2012"/>
    <s v="successful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"/>
    <n v="36.61"/>
    <x v="0"/>
    <s v="documentary"/>
    <x v="306"/>
    <d v="2013-03-20T19:05:33"/>
    <n v="2013"/>
    <s v="successful"/>
    <x v="1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2"/>
    <x v="0"/>
    <s v="documentary"/>
    <x v="307"/>
    <d v="2013-02-07T22:40:01"/>
    <n v="2013"/>
    <s v="successful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"/>
    <x v="0"/>
    <s v="documentary"/>
    <x v="308"/>
    <d v="2011-03-10T16:40:10"/>
    <n v="2011"/>
    <s v="successful"/>
    <x v="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6"/>
    <x v="0"/>
    <s v="documentary"/>
    <x v="309"/>
    <d v="2012-09-03T18:02:14"/>
    <n v="2012"/>
    <s v="successful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"/>
    <x v="0"/>
    <s v="documentary"/>
    <x v="310"/>
    <d v="2011-10-20T02:00:00"/>
    <n v="2011"/>
    <s v="successful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  <n v="2011"/>
    <s v="successful"/>
    <x v="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"/>
    <x v="0"/>
    <s v="documentary"/>
    <x v="312"/>
    <d v="2013-04-14T21:03:52"/>
    <n v="2013"/>
    <s v="successful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"/>
    <x v="0"/>
    <s v="documentary"/>
    <x v="313"/>
    <d v="2010-08-11T15:59:00"/>
    <n v="2010"/>
    <s v="successful"/>
    <x v="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"/>
    <n v="32.1"/>
    <x v="0"/>
    <s v="documentary"/>
    <x v="314"/>
    <d v="2013-03-01T19:59:48"/>
    <n v="2013"/>
    <s v="successful"/>
    <x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9"/>
    <x v="0"/>
    <s v="documentary"/>
    <x v="315"/>
    <d v="2012-08-22T18:32:14"/>
    <n v="2012"/>
    <s v="successful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"/>
    <x v="0"/>
    <s v="documentary"/>
    <x v="316"/>
    <d v="2014-12-11T04:59:00"/>
    <n v="2014"/>
    <s v="successful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7"/>
    <x v="0"/>
    <s v="documentary"/>
    <x v="317"/>
    <d v="2013-12-11T16:14:43"/>
    <n v="2013"/>
    <s v="successful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"/>
    <n v="49.88"/>
    <x v="0"/>
    <s v="documentary"/>
    <x v="318"/>
    <d v="2013-03-26T23:55:51"/>
    <n v="2013"/>
    <s v="successful"/>
    <x v="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  <n v="2009"/>
    <s v="successful"/>
    <x v="0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"/>
    <x v="0"/>
    <s v="documentary"/>
    <x v="320"/>
    <d v="2015-12-22T23:00:00"/>
    <n v="2015"/>
    <s v="successful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"/>
    <x v="0"/>
    <s v="documentary"/>
    <x v="321"/>
    <d v="2016-11-08T11:43:06"/>
    <n v="2016"/>
    <s v="successful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"/>
    <x v="0"/>
    <s v="documentary"/>
    <x v="322"/>
    <d v="2016-05-13T13:40:48"/>
    <n v="2016"/>
    <s v="successful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9"/>
    <x v="0"/>
    <s v="documentary"/>
    <x v="323"/>
    <d v="2016-12-21T07:59:00"/>
    <n v="2016"/>
    <s v="successful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2"/>
    <x v="0"/>
    <s v="documentary"/>
    <x v="324"/>
    <d v="2015-08-01T15:01:48"/>
    <n v="2015"/>
    <s v="successful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  <n v="2016"/>
    <s v="successful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6999999999999"/>
    <x v="0"/>
    <s v="documentary"/>
    <x v="326"/>
    <d v="2017-03-14T22:57:00"/>
    <n v="2017"/>
    <s v="successful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"/>
    <x v="0"/>
    <s v="documentary"/>
    <x v="327"/>
    <d v="2015-03-22T08:00:00"/>
    <n v="2015"/>
    <s v="successful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5000000000001"/>
    <x v="0"/>
    <s v="documentary"/>
    <x v="328"/>
    <d v="2015-11-01T04:00:00"/>
    <n v="2015"/>
    <s v="successful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"/>
    <x v="0"/>
    <s v="documentary"/>
    <x v="329"/>
    <d v="2015-11-07T04:00:00"/>
    <n v="2015"/>
    <s v="successful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"/>
    <x v="0"/>
    <s v="documentary"/>
    <x v="330"/>
    <d v="2013-05-17T03:59:00"/>
    <n v="2013"/>
    <s v="successful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6"/>
    <x v="0"/>
    <s v="documentary"/>
    <x v="331"/>
    <d v="2016-06-17T13:57:14"/>
    <n v="2016"/>
    <s v="successful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"/>
    <x v="0"/>
    <s v="documentary"/>
    <x v="332"/>
    <d v="2015-10-28T08:00:00"/>
    <n v="2015"/>
    <s v="successful"/>
    <x v="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  <n v="2016"/>
    <s v="successful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"/>
    <x v="0"/>
    <s v="documentary"/>
    <x v="334"/>
    <d v="2015-05-15T19:00:00"/>
    <n v="2015"/>
    <s v="successful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9"/>
    <x v="0"/>
    <s v="documentary"/>
    <x v="335"/>
    <d v="2015-05-08T22:00:00"/>
    <n v="2015"/>
    <s v="successful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5"/>
    <x v="0"/>
    <s v="documentary"/>
    <x v="336"/>
    <d v="2015-11-13T15:18:38"/>
    <n v="2015"/>
    <s v="successful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"/>
    <x v="0"/>
    <s v="documentary"/>
    <x v="337"/>
    <d v="2015-03-14T02:05:08"/>
    <n v="2015"/>
    <s v="successful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d v="2016-09-03T01:00:00"/>
    <n v="2016"/>
    <s v="successful"/>
    <x v="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  <n v="2015"/>
    <s v="successful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5"/>
    <x v="0"/>
    <s v="documentary"/>
    <x v="340"/>
    <d v="2017-03-08T21:00:00"/>
    <n v="2017"/>
    <s v="successful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1"/>
    <x v="0"/>
    <s v="documentary"/>
    <x v="341"/>
    <d v="2014-10-01T03:59:00"/>
    <n v="2014"/>
    <s v="successful"/>
    <x v="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n v="2016"/>
    <s v="successful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"/>
    <x v="0"/>
    <s v="documentary"/>
    <x v="343"/>
    <d v="2014-11-14T03:00:00"/>
    <n v="2014"/>
    <s v="successful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"/>
    <x v="0"/>
    <s v="documentary"/>
    <x v="344"/>
    <d v="2015-06-01T02:20:00"/>
    <n v="2015"/>
    <s v="successful"/>
    <x v="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"/>
    <x v="0"/>
    <s v="documentary"/>
    <x v="345"/>
    <d v="2015-05-20T22:39:50"/>
    <n v="2015"/>
    <s v="successful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"/>
    <n v="90.58"/>
    <x v="0"/>
    <s v="documentary"/>
    <x v="346"/>
    <d v="2015-10-14T12:00:21"/>
    <n v="2015"/>
    <s v="successful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"/>
    <x v="0"/>
    <s v="documentary"/>
    <x v="347"/>
    <d v="2015-11-14T12:53:29"/>
    <n v="2015"/>
    <s v="successful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  <n v="2015"/>
    <s v="successful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900000000000006"/>
    <x v="0"/>
    <s v="documentary"/>
    <x v="349"/>
    <d v="2017-02-24T11:58:28"/>
    <n v="2017"/>
    <s v="successful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2"/>
    <x v="0"/>
    <s v="documentary"/>
    <x v="350"/>
    <d v="2016-09-11T03:59:00"/>
    <n v="2016"/>
    <s v="successful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"/>
    <x v="0"/>
    <s v="documentary"/>
    <x v="351"/>
    <d v="2016-04-07T22:09:14"/>
    <n v="2016"/>
    <s v="successful"/>
    <x v="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6"/>
    <x v="0"/>
    <s v="documentary"/>
    <x v="352"/>
    <d v="2014-10-08T04:01:08"/>
    <n v="2014"/>
    <s v="successful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"/>
    <x v="0"/>
    <s v="documentary"/>
    <x v="353"/>
    <d v="2015-11-19T20:00:19"/>
    <n v="2015"/>
    <s v="successful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5"/>
    <x v="0"/>
    <s v="documentary"/>
    <x v="354"/>
    <d v="2016-04-08T18:52:01"/>
    <n v="2016"/>
    <s v="successful"/>
    <x v="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1"/>
    <x v="0"/>
    <s v="documentary"/>
    <x v="355"/>
    <d v="2014-12-01T08:03:14"/>
    <n v="2014"/>
    <s v="successful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0000000000006"/>
    <x v="0"/>
    <s v="documentary"/>
    <x v="356"/>
    <d v="2016-03-16T18:16:33"/>
    <n v="2016"/>
    <s v="successful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"/>
    <n v="86.14"/>
    <x v="0"/>
    <s v="documentary"/>
    <x v="357"/>
    <d v="2015-04-24T05:19:57"/>
    <n v="2015"/>
    <s v="successful"/>
    <x v="0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5"/>
    <x v="0"/>
    <s v="documentary"/>
    <x v="358"/>
    <d v="2016-06-15T15:00:00"/>
    <n v="2016"/>
    <s v="successful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"/>
    <x v="0"/>
    <s v="documentary"/>
    <x v="359"/>
    <d v="2014-11-14T05:12:00"/>
    <n v="2014"/>
    <s v="successful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3000000000001"/>
    <x v="0"/>
    <s v="documentary"/>
    <x v="360"/>
    <d v="2015-07-23T03:11:00"/>
    <n v="2015"/>
    <s v="successful"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"/>
    <x v="0"/>
    <s v="documentary"/>
    <x v="361"/>
    <d v="2014-11-23T01:01:46"/>
    <n v="2014"/>
    <s v="successful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"/>
    <x v="0"/>
    <s v="documentary"/>
    <x v="362"/>
    <d v="2014-08-08T00:00:00"/>
    <n v="2014"/>
    <s v="successful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5"/>
    <x v="0"/>
    <s v="documentary"/>
    <x v="363"/>
    <d v="2010-05-02T19:22:00"/>
    <n v="2010"/>
    <s v="successful"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39999999999995"/>
    <x v="0"/>
    <s v="documentary"/>
    <x v="364"/>
    <d v="2014-06-21T03:59:00"/>
    <n v="2014"/>
    <s v="successful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4"/>
    <x v="0"/>
    <s v="documentary"/>
    <x v="365"/>
    <d v="2014-02-28T14:33:19"/>
    <n v="2014"/>
    <s v="successful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"/>
    <x v="0"/>
    <s v="documentary"/>
    <x v="366"/>
    <d v="2012-05-20T19:01:58"/>
    <n v="2012"/>
    <s v="successful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5"/>
    <x v="0"/>
    <s v="documentary"/>
    <x v="367"/>
    <d v="2013-05-01T04:59:00"/>
    <n v="2013"/>
    <s v="successful"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999999999994"/>
    <x v="0"/>
    <s v="documentary"/>
    <x v="368"/>
    <d v="2015-03-15T13:32:02"/>
    <n v="2015"/>
    <s v="successful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"/>
    <x v="0"/>
    <s v="documentary"/>
    <x v="369"/>
    <d v="2012-01-15T13:14:29"/>
    <n v="2011"/>
    <s v="successful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2"/>
    <x v="0"/>
    <s v="documentary"/>
    <x v="370"/>
    <d v="2017-01-06T19:05:00"/>
    <n v="2016"/>
    <s v="successful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6"/>
    <x v="0"/>
    <s v="documentary"/>
    <x v="371"/>
    <d v="2013-02-01T18:25:39"/>
    <n v="2012"/>
    <s v="successful"/>
    <x v="0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  <n v="2016"/>
    <s v="successful"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9"/>
    <x v="0"/>
    <s v="documentary"/>
    <x v="373"/>
    <d v="2012-07-18T21:53:18"/>
    <n v="2012"/>
    <s v="successful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"/>
    <x v="0"/>
    <s v="documentary"/>
    <x v="374"/>
    <d v="2011-09-16T21:20:31"/>
    <n v="2011"/>
    <s v="successful"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  <n v="2014"/>
    <s v="successful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"/>
    <x v="0"/>
    <s v="documentary"/>
    <x v="376"/>
    <d v="2016-08-25T10:51:56"/>
    <n v="2016"/>
    <s v="successful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2"/>
    <x v="0"/>
    <s v="documentary"/>
    <x v="377"/>
    <d v="2015-11-14T07:01:00"/>
    <n v="2015"/>
    <s v="successful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4"/>
    <x v="0"/>
    <s v="documentary"/>
    <x v="378"/>
    <d v="2016-01-25T23:52:00"/>
    <n v="2016"/>
    <s v="successful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6"/>
    <x v="0"/>
    <s v="documentary"/>
    <x v="379"/>
    <d v="2012-05-03T16:31:12"/>
    <n v="2012"/>
    <s v="successful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d v="2016-01-23T17:16:32"/>
    <n v="2015"/>
    <s v="successful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"/>
    <x v="0"/>
    <s v="documentary"/>
    <x v="381"/>
    <d v="2012-07-30T05:00:00"/>
    <n v="2012"/>
    <s v="successful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  <n v="2012"/>
    <s v="successful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.02"/>
    <x v="0"/>
    <s v="documentary"/>
    <x v="383"/>
    <d v="2014-05-19T02:49:19"/>
    <n v="2014"/>
    <s v="successful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  <n v="2014"/>
    <s v="successful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8"/>
    <x v="0"/>
    <s v="documentary"/>
    <x v="385"/>
    <d v="2014-11-21T15:01:41"/>
    <n v="2014"/>
    <s v="successful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n v="2015"/>
    <s v="successful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4.69"/>
    <x v="0"/>
    <s v="documentary"/>
    <x v="387"/>
    <d v="2015-08-15T06:00:00"/>
    <n v="2015"/>
    <s v="successful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5"/>
    <x v="0"/>
    <s v="documentary"/>
    <x v="388"/>
    <d v="2016-07-28T01:49:40"/>
    <n v="2016"/>
    <s v="successful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"/>
    <n v="81.75"/>
    <x v="0"/>
    <s v="documentary"/>
    <x v="389"/>
    <d v="2014-03-07T22:59:00"/>
    <n v="2014"/>
    <s v="successful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n v="2015"/>
    <s v="successful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6"/>
    <x v="0"/>
    <s v="documentary"/>
    <x v="391"/>
    <d v="2011-12-18T00:59:00"/>
    <n v="2011"/>
    <s v="successful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2"/>
    <x v="0"/>
    <s v="documentary"/>
    <x v="392"/>
    <d v="2011-09-08T03:00:00"/>
    <n v="2011"/>
    <s v="successful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00000000001"/>
    <x v="0"/>
    <s v="documentary"/>
    <x v="393"/>
    <d v="2013-10-10T17:00:52"/>
    <n v="2013"/>
    <s v="successful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  <n v="2016"/>
    <s v="successful"/>
    <x v="0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2"/>
    <x v="0"/>
    <s v="documentary"/>
    <x v="395"/>
    <d v="2012-04-27T21:32:00"/>
    <n v="2012"/>
    <s v="successful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"/>
    <x v="0"/>
    <s v="documentary"/>
    <x v="396"/>
    <d v="2012-07-07T13:33:26"/>
    <n v="2012"/>
    <s v="successful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"/>
    <x v="0"/>
    <s v="documentary"/>
    <x v="397"/>
    <d v="2010-09-01T03:44:00"/>
    <n v="2010"/>
    <s v="successful"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  <n v="2015"/>
    <s v="successful"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"/>
    <x v="0"/>
    <s v="documentary"/>
    <x v="399"/>
    <d v="2016-12-14T12:00:00"/>
    <n v="2016"/>
    <s v="successful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0"/>
    <s v="documentary"/>
    <x v="400"/>
    <d v="2014-05-17T03:30:00"/>
    <n v="2014"/>
    <s v="successful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"/>
    <x v="0"/>
    <s v="documentary"/>
    <x v="401"/>
    <d v="2011-08-07T20:12:50"/>
    <n v="2011"/>
    <s v="successful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"/>
    <x v="0"/>
    <s v="documentary"/>
    <x v="402"/>
    <d v="2015-11-05T13:56:57"/>
    <n v="2015"/>
    <s v="successful"/>
    <x v="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  <n v="2011"/>
    <s v="successful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3999999999999"/>
    <x v="0"/>
    <s v="documentary"/>
    <x v="404"/>
    <d v="2014-02-05T23:04:00"/>
    <n v="2014"/>
    <s v="successful"/>
    <x v="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x v="0"/>
    <s v="documentary"/>
    <x v="405"/>
    <d v="2014-03-06T02:02:19"/>
    <n v="2014"/>
    <s v="successful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"/>
    <x v="0"/>
    <s v="documentary"/>
    <x v="406"/>
    <d v="2011-05-09T05:59:00"/>
    <n v="2011"/>
    <s v="successful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2"/>
    <x v="0"/>
    <s v="documentary"/>
    <x v="407"/>
    <d v="2011-11-19T21:54:10"/>
    <n v="2011"/>
    <s v="successful"/>
    <x v="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"/>
    <x v="0"/>
    <s v="documentary"/>
    <x v="408"/>
    <d v="2013-11-05T18:39:50"/>
    <n v="2013"/>
    <s v="successful"/>
    <x v="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  <n v="2016"/>
    <s v="successful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9"/>
    <x v="0"/>
    <s v="documentary"/>
    <x v="410"/>
    <d v="2015-06-18T23:33:17"/>
    <n v="2015"/>
    <s v="successful"/>
    <x v="0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9"/>
    <x v="0"/>
    <s v="documentary"/>
    <x v="411"/>
    <d v="2013-12-22T05:00:00"/>
    <n v="2013"/>
    <s v="successful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"/>
    <x v="0"/>
    <s v="documentary"/>
    <x v="412"/>
    <d v="2012-07-25T17:49:38"/>
    <n v="2012"/>
    <s v="successful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"/>
    <x v="0"/>
    <s v="documentary"/>
    <x v="413"/>
    <d v="2012-07-19T21:03:31"/>
    <n v="2012"/>
    <s v="successful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"/>
    <x v="0"/>
    <s v="documentary"/>
    <x v="414"/>
    <d v="2013-10-12T01:31:05"/>
    <n v="2013"/>
    <s v="successful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9999999999994"/>
    <x v="0"/>
    <s v="documentary"/>
    <x v="415"/>
    <d v="2014-10-17T12:00:00"/>
    <n v="2014"/>
    <s v="successful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9"/>
    <x v="0"/>
    <s v="documentary"/>
    <x v="416"/>
    <d v="2014-02-08T09:30:31"/>
    <n v="2014"/>
    <s v="successful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n v="2013"/>
    <s v="successful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  <n v="2015"/>
    <s v="successful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n v="2013"/>
    <s v="successful"/>
    <x v="0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  <s v="unsuccessful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d v="2015-08-21T11:47:36"/>
    <n v="2015"/>
    <s v="unsuccessful"/>
    <x v="0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  <n v="2014"/>
    <s v="unsuccessful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  <n v="2013"/>
    <s v="unsuccessful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n v="2012"/>
    <s v="unsuccessful"/>
    <x v="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  <s v="unsuccessful"/>
    <x v="0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  <n v="2016"/>
    <s v="unsuccessful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  <s v="unsuccessful"/>
    <x v="0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  <n v="2014"/>
    <s v="unsuccessful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  <s v="unsuccessful"/>
    <x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n v="2013"/>
    <s v="unsuccessful"/>
    <x v="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d v="2016-07-05T20:54:43"/>
    <n v="2016"/>
    <s v="unsuccessful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  <n v="2015"/>
    <s v="unsuccessful"/>
    <x v="0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  <s v="unsuccessful"/>
    <x v="0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n v="2013"/>
    <s v="unsuccessful"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  <s v="unsuccessful"/>
    <x v="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  <s v="unsuccessful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  <s v="unsuccessful"/>
    <x v="0"/>
    <x v="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  <n v="2015"/>
    <s v="unsuccessful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  <s v="unsuccessful"/>
    <x v="0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  <s v="unsuccessful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  <s v="unsuccessful"/>
    <x v="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  <n v="2015"/>
    <s v="unsuccessful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  <s v="unsuccessful"/>
    <x v="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n v="2011"/>
    <s v="unsuccessful"/>
    <x v="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  <s v="unsuccessful"/>
    <x v="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  <n v="2015"/>
    <s v="unsuccessful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  <s v="unsuccessful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  <n v="2014"/>
    <s v="unsuccessful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  <n v="2013"/>
    <s v="unsuccessful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  <n v="2014"/>
    <s v="unsuccessful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  <s v="unsuccessful"/>
    <x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  <n v="2015"/>
    <s v="unsuccessful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  <s v="unsuccessful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n v="2014"/>
    <s v="unsuccessful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  <s v="unsuccessful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n v="2013"/>
    <s v="unsuccessful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  <s v="unsuccessful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  <n v="2013"/>
    <s v="unsuccessful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  <s v="unsuccessful"/>
    <x v="0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  <s v="unsuccessful"/>
    <x v="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  <s v="unsuccessful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  <s v="unsuccessful"/>
    <x v="0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  <n v="2011"/>
    <s v="unsuccessful"/>
    <x v="0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  <s v="unsuccessful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  <n v="2014"/>
    <s v="unsuccessful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  <n v="2012"/>
    <s v="unsuccessful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  <n v="2012"/>
    <s v="unsuccessful"/>
    <x v="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  <s v="unsuccessful"/>
    <x v="0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  <s v="unsuccessful"/>
    <x v="0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  <n v="2013"/>
    <s v="unsuccessful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  <n v="2014"/>
    <s v="unsuccessful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  <n v="2014"/>
    <s v="unsuccessful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  <n v="2014"/>
    <s v="unsuccessful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  <s v="unsuccessful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  <s v="unsuccessful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  <n v="2014"/>
    <s v="unsuccessful"/>
    <x v="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  <s v="unsuccessful"/>
    <x v="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  <s v="unsuccessful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  <n v="2014"/>
    <s v="unsuccessful"/>
    <x v="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0"/>
    <s v="animation"/>
    <x v="480"/>
    <d v="2013-08-09T12:00:15"/>
    <n v="2013"/>
    <s v="unsuccessful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  <n v="2012"/>
    <s v="unsuccessful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  <s v="unsuccessful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  <n v="2012"/>
    <s v="unsuccessful"/>
    <x v="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  <s v="unsuccessful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  <n v="2013"/>
    <s v="unsuccessful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  <s v="unsuccessful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  <s v="unsuccessful"/>
    <x v="0"/>
    <x v="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  <s v="unsuccessful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  <s v="unsuccessful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  <s v="unsuccessful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  <s v="unsuccessful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  <s v="unsuccessful"/>
    <x v="0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  <s v="unsuccessful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  <s v="unsuccessful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  <s v="unsuccessful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  <s v="unsuccessful"/>
    <x v="0"/>
    <x v="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n v="2014"/>
    <s v="unsuccessful"/>
    <x v="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  <n v="2011"/>
    <s v="unsuccessful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  <n v="2009"/>
    <s v="unsuccessful"/>
    <x v="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  <n v="2010"/>
    <s v="unsuccessful"/>
    <x v="0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  <s v="unsuccessful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  <n v="2012"/>
    <s v="unsuccessful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  <n v="2014"/>
    <s v="unsuccessful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  <n v="2012"/>
    <s v="unsuccessful"/>
    <x v="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  <s v="unsuccessful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  <s v="unsuccessful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  <n v="2012"/>
    <s v="unsuccessful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  <n v="2012"/>
    <s v="unsuccessful"/>
    <x v="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  <s v="unsuccessful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  <s v="unsuccessful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  <n v="2013"/>
    <s v="unsuccessful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  <s v="unsuccessful"/>
    <x v="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  <n v="2016"/>
    <s v="unsuccessful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n v="2014"/>
    <s v="unsuccessful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  <n v="2015"/>
    <s v="unsuccessful"/>
    <x v="0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  <s v="unsuccessful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  <n v="2017"/>
    <s v="unsuccessful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  <s v="unsuccessful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  <n v="2012"/>
    <s v="unsuccessful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5"/>
    <x v="1"/>
    <s v="plays"/>
    <x v="520"/>
    <d v="2015-12-10T16:51:01"/>
    <n v="2015"/>
    <s v="successful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d v="2016-11-01T04:59:00"/>
    <n v="2016"/>
    <s v="successful"/>
    <x v="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d v="2016-03-20T23:58:45"/>
    <n v="2016"/>
    <s v="successful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d v="2015-09-21T03:11:16"/>
    <n v="2015"/>
    <s v="successful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6"/>
    <x v="1"/>
    <s v="plays"/>
    <x v="524"/>
    <d v="2016-06-01T17:12:49"/>
    <n v="2016"/>
    <s v="successful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n v="2014"/>
    <s v="successful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9999999999994"/>
    <x v="1"/>
    <s v="plays"/>
    <x v="526"/>
    <d v="2015-08-07T17:00:00"/>
    <n v="2015"/>
    <s v="successful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3"/>
    <x v="1"/>
    <s v="plays"/>
    <x v="527"/>
    <d v="2017-02-17T16:05:00"/>
    <n v="2017"/>
    <s v="successful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d v="2015-06-21T21:20:00"/>
    <n v="2015"/>
    <s v="successful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"/>
    <x v="1"/>
    <s v="plays"/>
    <x v="529"/>
    <d v="2017-01-11T05:00:00"/>
    <n v="2016"/>
    <s v="successful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"/>
    <x v="1"/>
    <s v="plays"/>
    <x v="530"/>
    <d v="2015-06-24T02:00:00"/>
    <n v="2015"/>
    <s v="successful"/>
    <x v="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n v="2016"/>
    <s v="successful"/>
    <x v="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39999999999995"/>
    <x v="1"/>
    <s v="plays"/>
    <x v="532"/>
    <d v="2016-05-13T00:10:08"/>
    <n v="2016"/>
    <s v="successful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n v="2016"/>
    <s v="successful"/>
    <x v="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"/>
    <x v="1"/>
    <s v="plays"/>
    <x v="534"/>
    <d v="2015-11-01T23:00:00"/>
    <n v="2015"/>
    <s v="successful"/>
    <x v="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s v="plays"/>
    <x v="535"/>
    <d v="2017-01-06T13:05:05"/>
    <n v="2016"/>
    <s v="successful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"/>
    <x v="1"/>
    <s v="plays"/>
    <x v="536"/>
    <d v="2015-08-03T18:00:00"/>
    <n v="2015"/>
    <s v="successful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5"/>
    <x v="1"/>
    <s v="plays"/>
    <x v="537"/>
    <d v="2015-11-04T19:26:31"/>
    <n v="2015"/>
    <s v="successful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.02"/>
    <x v="1"/>
    <s v="plays"/>
    <x v="538"/>
    <d v="2016-05-13T19:04:23"/>
    <n v="2016"/>
    <s v="successful"/>
    <x v="1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  <n v="2016"/>
    <s v="successful"/>
    <x v="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  <s v="unsuccessful"/>
    <x v="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n v="2015"/>
    <s v="unsuccessful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  <s v="unsuccessful"/>
    <x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  <s v="unsuccessful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n v="2016"/>
    <s v="unsuccessful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  <n v="2015"/>
    <s v="unsuccessful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  <s v="unsuccessful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  <s v="unsuccessful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  <s v="unsuccessful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n v="2015"/>
    <s v="unsuccessful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n v="2017"/>
    <s v="unsuccessful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  <n v="2015"/>
    <s v="unsuccessful"/>
    <x v="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  <s v="unsuccessful"/>
    <x v="0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  <s v="unsuccessful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  <n v="2014"/>
    <s v="unsuccessful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  <s v="unsuccessful"/>
    <x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  <n v="2015"/>
    <s v="unsuccessful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  <n v="2016"/>
    <s v="unsuccessful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  <s v="unsuccessful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  <s v="unsuccessful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  <s v="unsuccessful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  <s v="unsuccessful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  <s v="unsuccessful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  <s v="unsuccessful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  <s v="unsuccessful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  <s v="unsuccessful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  <s v="unsuccessful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  <s v="unsuccessful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  <n v="2015"/>
    <s v="unsuccessful"/>
    <x v="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n v="2015"/>
    <s v="unsuccessful"/>
    <x v="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  <s v="unsuccessful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  <s v="unsuccessful"/>
    <x v="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  <s v="unsuccessful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  <s v="unsuccessful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  <n v="2016"/>
    <s v="unsuccessful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  <s v="unsuccessful"/>
    <x v="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  <s v="unsuccessful"/>
    <x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  <s v="unsuccessful"/>
    <x v="0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  <s v="unsuccessful"/>
    <x v="0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  <n v="2014"/>
    <s v="unsuccessful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  <s v="unsuccessful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  <s v="unsuccessful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  <s v="unsuccessful"/>
    <x v="0"/>
    <x v="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  <s v="unsuccessful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n v="2015"/>
    <s v="unsuccessful"/>
    <x v="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  <s v="unsuccessful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  <n v="2015"/>
    <s v="unsuccessful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  <n v="2015"/>
    <s v="unsuccessful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  <n v="2016"/>
    <s v="unsuccessful"/>
    <x v="0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  <s v="unsuccessful"/>
    <x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  <n v="2016"/>
    <s v="unsuccessful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  <s v="unsuccessful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  <n v="2014"/>
    <s v="unsuccessful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  <n v="2015"/>
    <s v="unsuccessful"/>
    <x v="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  <s v="unsuccessful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  <s v="unsuccessful"/>
    <x v="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  <s v="unsuccessful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  <s v="unsuccessful"/>
    <x v="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2"/>
    <s v="web"/>
    <x v="598"/>
    <d v="2014-12-05T00:03:01"/>
    <n v="2014"/>
    <s v="unsuccessful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  <s v="unsuccessful"/>
    <x v="0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  <n v="2015"/>
    <s v="unsuccessful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  <n v="2014"/>
    <s v="unsuccessful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  <s v="unsuccessful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  <n v="2014"/>
    <s v="unsuccessful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  <s v="unsuccessful"/>
    <x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  <n v="2015"/>
    <s v="unsuccessful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  <s v="unsuccessful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  <s v="unsuccessful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  <n v="2015"/>
    <s v="unsuccessful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n v="2015"/>
    <s v="unsuccessful"/>
    <x v="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  <s v="unsuccessful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  <s v="unsuccessful"/>
    <x v="0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  <s v="unsuccessful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  <n v="2015"/>
    <s v="unsuccessful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  <s v="unsuccessful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  <s v="unsuccessful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  <s v="unsuccessful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  <n v="2015"/>
    <s v="unsuccessful"/>
    <x v="0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  <s v="unsuccessful"/>
    <x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  <s v="unsuccessful"/>
    <x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  <n v="2014"/>
    <s v="unsuccessful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  <n v="2016"/>
    <s v="unsuccessful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  <n v="2016"/>
    <s v="unsuccessful"/>
    <x v="0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  <s v="unsuccessful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  <s v="unsuccessful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  <s v="unsuccessful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  <n v="2015"/>
    <s v="unsuccessful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  <s v="unsuccessful"/>
    <x v="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  <s v="unsuccessful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  <s v="unsuccessful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  <s v="unsuccessful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  <n v="2016"/>
    <s v="unsuccessful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  <s v="unsuccessful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  <n v="2016"/>
    <s v="unsuccessful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  <s v="unsuccessful"/>
    <x v="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  <s v="unsuccessful"/>
    <x v="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  <s v="unsuccessful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  <s v="unsuccessful"/>
    <x v="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  <s v="unsuccessful"/>
    <x v="0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  <s v="unsuccessful"/>
    <x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  <n v="2016"/>
    <s v="successful"/>
    <x v="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2"/>
    <x v="2"/>
    <s v="wearables"/>
    <x v="641"/>
    <d v="2015-08-13T13:40:48"/>
    <n v="2015"/>
    <s v="successful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"/>
    <n v="134.36000000000001"/>
    <x v="2"/>
    <s v="wearables"/>
    <x v="642"/>
    <d v="2015-08-19T15:37:54"/>
    <n v="2015"/>
    <s v="successful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  <n v="2015"/>
    <s v="successful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n v="2014"/>
    <s v="successful"/>
    <x v="1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"/>
    <n v="23.52"/>
    <x v="2"/>
    <s v="wearables"/>
    <x v="645"/>
    <d v="2016-08-12T00:37:54"/>
    <n v="2016"/>
    <s v="successful"/>
    <x v="1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"/>
    <x v="2"/>
    <s v="wearables"/>
    <x v="646"/>
    <d v="2014-08-11T20:27:47"/>
    <n v="2014"/>
    <s v="successful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"/>
    <x v="2"/>
    <s v="wearables"/>
    <x v="647"/>
    <d v="2016-03-17T17:25:49"/>
    <n v="2016"/>
    <s v="successful"/>
    <x v="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d v="2014-10-14T16:38:28"/>
    <n v="2014"/>
    <s v="successful"/>
    <x v="0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  <n v="2014"/>
    <s v="successful"/>
    <x v="0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30000000000003"/>
    <x v="2"/>
    <s v="wearables"/>
    <x v="650"/>
    <d v="2014-12-19T01:53:04"/>
    <n v="2014"/>
    <s v="successful"/>
    <x v="0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"/>
    <x v="2"/>
    <s v="wearables"/>
    <x v="651"/>
    <d v="2014-12-13T00:25:11"/>
    <n v="2014"/>
    <s v="successful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n v="2016"/>
    <s v="successful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"/>
    <x v="2"/>
    <s v="wearables"/>
    <x v="653"/>
    <d v="2015-08-20T14:50:40"/>
    <n v="2015"/>
    <s v="successful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"/>
    <n v="31.66"/>
    <x v="2"/>
    <s v="wearables"/>
    <x v="654"/>
    <d v="2015-07-08T22:58:33"/>
    <n v="2015"/>
    <s v="successful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9"/>
    <x v="2"/>
    <s v="wearables"/>
    <x v="655"/>
    <d v="2015-03-12T21:58:32"/>
    <n v="2015"/>
    <s v="successful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2.74"/>
    <x v="2"/>
    <s v="wearables"/>
    <x v="656"/>
    <d v="2016-04-17T18:18:39"/>
    <n v="2016"/>
    <s v="successful"/>
    <x v="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s v="wearables"/>
    <x v="657"/>
    <d v="2015-12-23T20:17:52"/>
    <n v="2015"/>
    <s v="successful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4"/>
    <x v="2"/>
    <s v="wearables"/>
    <x v="658"/>
    <d v="2015-07-26T18:00:00"/>
    <n v="2015"/>
    <s v="successful"/>
    <x v="0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999999999999"/>
    <x v="2"/>
    <s v="wearables"/>
    <x v="659"/>
    <d v="2015-08-23T14:14:55"/>
    <n v="2015"/>
    <s v="successful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  <n v="2014"/>
    <s v="unsuccessful"/>
    <x v="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  <n v="2016"/>
    <s v="unsuccessful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  <s v="unsuccessful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  <s v="unsuccessful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  <n v="2015"/>
    <s v="unsuccessful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  <n v="2016"/>
    <s v="unsuccessful"/>
    <x v="0"/>
    <x v="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  <s v="unsuccessful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2"/>
    <s v="wearables"/>
    <x v="667"/>
    <d v="2016-10-29T08:57:43"/>
    <n v="2016"/>
    <s v="unsuccessful"/>
    <x v="0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  <n v="2015"/>
    <s v="unsuccessful"/>
    <x v="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  <n v="2016"/>
    <s v="unsuccessful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  <n v="2016"/>
    <s v="unsuccessful"/>
    <x v="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  <n v="2014"/>
    <s v="unsuccessful"/>
    <x v="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  <n v="2014"/>
    <s v="unsuccessful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  <s v="unsuccessful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  <s v="unsuccessful"/>
    <x v="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  <n v="2014"/>
    <s v="unsuccessful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  <n v="2015"/>
    <s v="unsuccessful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  <n v="2016"/>
    <s v="unsuccessful"/>
    <x v="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  <n v="2016"/>
    <s v="unsuccessful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  <n v="2016"/>
    <s v="unsuccessful"/>
    <x v="0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  <n v="2014"/>
    <s v="unsuccessful"/>
    <x v="0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  <s v="unsuccessful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  <s v="unsuccessful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s v="wearables"/>
    <x v="683"/>
    <d v="2016-10-31T21:36:04"/>
    <n v="2016"/>
    <s v="unsuccessful"/>
    <x v="0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  <n v="2014"/>
    <s v="unsuccessful"/>
    <x v="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  <n v="2014"/>
    <s v="unsuccessful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  <s v="unsuccessful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2"/>
    <s v="wearables"/>
    <x v="687"/>
    <d v="2017-02-05T18:00:53"/>
    <n v="2016"/>
    <s v="unsuccessful"/>
    <x v="0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"/>
    <n v="405.5"/>
    <x v="2"/>
    <s v="wearables"/>
    <x v="688"/>
    <d v="2015-10-15T02:30:53"/>
    <n v="2015"/>
    <s v="unsuccessful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d v="2016-12-08T04:59:00"/>
    <n v="2016"/>
    <s v="unsuccessful"/>
    <x v="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  <n v="2016"/>
    <s v="unsuccessful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  <n v="2015"/>
    <s v="unsuccessful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2"/>
    <s v="wearables"/>
    <x v="692"/>
    <d v="2016-12-22T09:01:03"/>
    <n v="2016"/>
    <s v="unsuccessful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  <n v="2015"/>
    <s v="unsuccessful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  <s v="unsuccessful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  <n v="2014"/>
    <s v="unsuccessful"/>
    <x v="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  <s v="unsuccessful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2"/>
    <s v="wearables"/>
    <x v="697"/>
    <d v="2016-02-03T12:33:09"/>
    <n v="2016"/>
    <s v="unsuccessful"/>
    <x v="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  <n v="2014"/>
    <s v="unsuccessful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"/>
    <n v="120.39"/>
    <x v="2"/>
    <s v="wearables"/>
    <x v="699"/>
    <d v="2013-11-22T16:00:00"/>
    <n v="2013"/>
    <s v="unsuccessful"/>
    <x v="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  <n v="2016"/>
    <s v="unsuccessful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  <n v="2014"/>
    <s v="unsuccessful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d v="2016-11-24T18:26:27"/>
    <n v="2016"/>
    <s v="unsuccessful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  <n v="2016"/>
    <s v="unsuccessful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  <n v="2016"/>
    <s v="unsuccessful"/>
    <x v="0"/>
    <x v="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  <n v="2016"/>
    <s v="unsuccessful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  <s v="unsuccessful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d v="2017-01-01T15:55:27"/>
    <n v="2016"/>
    <s v="unsuccessful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  <n v="2014"/>
    <s v="unsuccessful"/>
    <x v="0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  <s v="unsuccessful"/>
    <x v="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  <s v="unsuccessful"/>
    <x v="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  <n v="2016"/>
    <s v="unsuccessful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  <s v="unsuccessful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  <n v="2016"/>
    <s v="unsuccessful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  <n v="2016"/>
    <s v="unsuccessful"/>
    <x v="0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  <n v="2015"/>
    <s v="unsuccessful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2"/>
    <s v="wearables"/>
    <x v="716"/>
    <d v="2014-12-01T00:00:00"/>
    <n v="2014"/>
    <s v="unsuccessful"/>
    <x v="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  <s v="unsuccessful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  <n v="2017"/>
    <s v="unsuccessful"/>
    <x v="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  <n v="2016"/>
    <s v="unsuccessful"/>
    <x v="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  <n v="2012"/>
    <s v="successful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d v="2014-08-01T13:43:27"/>
    <n v="2014"/>
    <s v="successful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s v="nonfiction"/>
    <x v="722"/>
    <d v="2012-04-08T18:19:38"/>
    <n v="2012"/>
    <s v="successful"/>
    <x v="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d v="2015-07-30T03:59:00"/>
    <n v="2015"/>
    <s v="successful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d v="2011-06-30T15:19:23"/>
    <n v="2011"/>
    <s v="successful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n v="2015"/>
    <s v="successful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30000000000007"/>
    <x v="3"/>
    <s v="nonfiction"/>
    <x v="726"/>
    <d v="2013-04-12T01:01:27"/>
    <n v="2013"/>
    <s v="successful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"/>
    <n v="36.53"/>
    <x v="3"/>
    <s v="nonfiction"/>
    <x v="727"/>
    <d v="2013-01-14T21:20:00"/>
    <n v="2012"/>
    <s v="successful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"/>
    <x v="3"/>
    <s v="nonfiction"/>
    <x v="728"/>
    <d v="2011-08-21T20:05:57"/>
    <n v="2011"/>
    <s v="successful"/>
    <x v="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d v="2012-09-19T04:27:41"/>
    <n v="2012"/>
    <s v="successful"/>
    <x v="0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d v="2011-12-07T17:53:11"/>
    <n v="2011"/>
    <s v="successful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  <n v="2011"/>
    <s v="successful"/>
    <x v="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3"/>
    <s v="nonfiction"/>
    <x v="732"/>
    <d v="2013-09-29T10:11:01"/>
    <n v="2013"/>
    <s v="successful"/>
    <x v="0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s v="nonfiction"/>
    <x v="733"/>
    <d v="2013-12-20T10:04:52"/>
    <n v="2013"/>
    <s v="successful"/>
    <x v="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"/>
    <x v="3"/>
    <s v="nonfiction"/>
    <x v="734"/>
    <d v="2015-05-09T05:00:00"/>
    <n v="2015"/>
    <s v="successful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1"/>
    <x v="3"/>
    <s v="nonfiction"/>
    <x v="735"/>
    <d v="2014-12-04T00:39:00"/>
    <n v="2014"/>
    <s v="successful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.05"/>
    <x v="3"/>
    <s v="nonfiction"/>
    <x v="736"/>
    <d v="2013-11-21T04:59:00"/>
    <n v="2013"/>
    <s v="successful"/>
    <x v="1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7"/>
    <x v="3"/>
    <s v="nonfiction"/>
    <x v="737"/>
    <d v="2014-02-14T20:00:00"/>
    <n v="2014"/>
    <s v="successful"/>
    <x v="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9999999999997"/>
    <x v="3"/>
    <s v="nonfiction"/>
    <x v="738"/>
    <d v="2014-12-01T04:59:00"/>
    <n v="2014"/>
    <s v="successful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"/>
    <n v="68.349999999999994"/>
    <x v="3"/>
    <s v="nonfiction"/>
    <x v="739"/>
    <d v="2014-08-11T12:03:49"/>
    <n v="2014"/>
    <s v="successful"/>
    <x v="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8"/>
    <x v="3"/>
    <s v="nonfiction"/>
    <x v="740"/>
    <d v="2015-06-21T03:31:22"/>
    <n v="2015"/>
    <s v="successful"/>
    <x v="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1999999999999"/>
    <x v="3"/>
    <s v="nonfiction"/>
    <x v="741"/>
    <d v="2013-06-11T15:33:26"/>
    <n v="2013"/>
    <s v="successful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"/>
    <x v="3"/>
    <s v="nonfiction"/>
    <x v="742"/>
    <d v="2014-03-21T21:01:52"/>
    <n v="2014"/>
    <s v="successful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7"/>
    <x v="3"/>
    <s v="nonfiction"/>
    <x v="743"/>
    <d v="2012-04-16T21:00:00"/>
    <n v="2012"/>
    <s v="successful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2"/>
    <x v="3"/>
    <s v="nonfiction"/>
    <x v="744"/>
    <d v="2012-12-13T22:58:23"/>
    <n v="2012"/>
    <s v="successful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"/>
    <n v="53.73"/>
    <x v="3"/>
    <s v="nonfiction"/>
    <x v="745"/>
    <d v="2013-05-03T13:44:05"/>
    <n v="2013"/>
    <s v="successful"/>
    <x v="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1"/>
    <x v="3"/>
    <s v="nonfiction"/>
    <x v="746"/>
    <d v="2012-09-23T03:59:00"/>
    <n v="2012"/>
    <s v="successful"/>
    <x v="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n v="2014"/>
    <s v="successful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n v="2014"/>
    <s v="successful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"/>
    <x v="3"/>
    <s v="nonfiction"/>
    <x v="749"/>
    <d v="2017-01-28T22:35:30"/>
    <n v="2016"/>
    <s v="successful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"/>
    <x v="3"/>
    <s v="nonfiction"/>
    <x v="750"/>
    <d v="2013-02-24T21:04:32"/>
    <n v="2013"/>
    <s v="successful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4"/>
    <x v="3"/>
    <s v="nonfiction"/>
    <x v="751"/>
    <d v="2011-08-04T15:07:55"/>
    <n v="2011"/>
    <s v="successful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d v="2016-10-16T11:00:00"/>
    <n v="2016"/>
    <s v="successful"/>
    <x v="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1"/>
    <x v="3"/>
    <s v="nonfiction"/>
    <x v="753"/>
    <d v="2015-02-14T14:09:51"/>
    <n v="2015"/>
    <s v="successful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5"/>
    <x v="3"/>
    <s v="nonfiction"/>
    <x v="754"/>
    <d v="2013-01-05T17:58:41"/>
    <n v="2012"/>
    <s v="successful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7"/>
    <x v="3"/>
    <s v="nonfiction"/>
    <x v="755"/>
    <d v="2013-05-20T00:41:00"/>
    <n v="2013"/>
    <s v="successful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0000000000003"/>
    <x v="3"/>
    <s v="nonfiction"/>
    <x v="756"/>
    <d v="2011-04-18T17:24:19"/>
    <n v="2011"/>
    <s v="successful"/>
    <x v="0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  <n v="2012"/>
    <s v="successful"/>
    <x v="0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"/>
    <x v="3"/>
    <s v="nonfiction"/>
    <x v="758"/>
    <d v="2010-10-08T20:04:28"/>
    <n v="2010"/>
    <s v="successful"/>
    <x v="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d v="2014-07-09T07:55:39"/>
    <n v="2014"/>
    <s v="successful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  <s v="unsuccessful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  <n v="2014"/>
    <s v="unsuccessful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  <s v="unsuccessful"/>
    <x v="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  <s v="unsuccessful"/>
    <x v="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  <s v="unsuccessful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  <n v="2014"/>
    <s v="unsuccessful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  <s v="unsuccessful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  <n v="2015"/>
    <s v="unsuccessful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  <s v="unsuccessful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  <n v="2013"/>
    <s v="unsuccessful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  <s v="unsuccessful"/>
    <x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  <s v="unsuccessful"/>
    <x v="0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n v="2009"/>
    <s v="unsuccessful"/>
    <x v="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  <n v="2015"/>
    <s v="unsuccessful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  <n v="2014"/>
    <s v="unsuccessful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  <n v="2011"/>
    <s v="unsuccessful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"/>
    <n v="63.12"/>
    <x v="3"/>
    <s v="fiction"/>
    <x v="776"/>
    <d v="2015-10-11T05:00:00"/>
    <n v="2015"/>
    <s v="unsuccessful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n v="2013"/>
    <s v="unsuccessful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  <s v="unsuccessful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s v="fiction"/>
    <x v="779"/>
    <d v="2010-10-15T04:00:00"/>
    <n v="2010"/>
    <s v="unsuccessful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20000000000003"/>
    <x v="4"/>
    <s v="rock"/>
    <x v="780"/>
    <d v="2011-05-03T16:10:25"/>
    <n v="2011"/>
    <s v="successful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1"/>
    <x v="4"/>
    <s v="rock"/>
    <x v="781"/>
    <d v="2013-06-08T00:01:14"/>
    <n v="2013"/>
    <s v="successful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n v="2012"/>
    <s v="successful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9"/>
    <x v="4"/>
    <s v="rock"/>
    <x v="783"/>
    <d v="2012-04-27T22:00:00"/>
    <n v="2012"/>
    <s v="successful"/>
    <x v="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d v="2014-03-17T02:35:19"/>
    <n v="2014"/>
    <s v="successful"/>
    <x v="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.14"/>
    <x v="4"/>
    <s v="rock"/>
    <x v="785"/>
    <d v="2013-02-28T14:15:15"/>
    <n v="2013"/>
    <s v="successful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000000000001"/>
    <x v="4"/>
    <s v="rock"/>
    <x v="786"/>
    <d v="2012-05-11T15:47:00"/>
    <n v="2012"/>
    <s v="successful"/>
    <x v="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9"/>
    <x v="4"/>
    <s v="rock"/>
    <x v="787"/>
    <d v="2013-11-01T15:03:46"/>
    <n v="2013"/>
    <s v="successful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59.85"/>
    <x v="4"/>
    <s v="rock"/>
    <x v="788"/>
    <d v="2012-07-07T03:59:00"/>
    <n v="2012"/>
    <s v="successful"/>
    <x v="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s v="rock"/>
    <x v="789"/>
    <d v="2013-01-21T07:59:00"/>
    <n v="2013"/>
    <s v="successful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  <n v="2013"/>
    <s v="successful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6"/>
    <x v="4"/>
    <s v="rock"/>
    <x v="791"/>
    <d v="2013-11-13T05:59:00"/>
    <n v="2013"/>
    <s v="successful"/>
    <x v="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n v="2013"/>
    <s v="successful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3"/>
    <x v="4"/>
    <s v="rock"/>
    <x v="793"/>
    <d v="2013-07-03T04:59:00"/>
    <n v="2013"/>
    <s v="successful"/>
    <x v="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d v="2011-09-05T17:06:00"/>
    <n v="2011"/>
    <s v="successful"/>
    <x v="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"/>
    <x v="4"/>
    <s v="rock"/>
    <x v="795"/>
    <d v="2012-04-07T04:59:00"/>
    <n v="2012"/>
    <s v="successful"/>
    <x v="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s v="rock"/>
    <x v="796"/>
    <d v="2013-09-15T21:10:00"/>
    <n v="2013"/>
    <s v="successful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4"/>
    <x v="4"/>
    <s v="rock"/>
    <x v="797"/>
    <d v="2012-04-29T04:00:00"/>
    <n v="2012"/>
    <s v="successful"/>
    <x v="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2"/>
    <x v="4"/>
    <s v="rock"/>
    <x v="798"/>
    <d v="2014-09-30T14:09:47"/>
    <n v="2014"/>
    <s v="successful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n v="2012"/>
    <s v="successful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0.75"/>
    <x v="4"/>
    <s v="rock"/>
    <x v="800"/>
    <d v="2014-09-11T10:24:14"/>
    <n v="2014"/>
    <s v="successful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"/>
    <x v="4"/>
    <s v="rock"/>
    <x v="801"/>
    <d v="2011-07-01T19:05:20"/>
    <n v="2011"/>
    <s v="successful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9999999999993"/>
    <x v="4"/>
    <s v="rock"/>
    <x v="802"/>
    <d v="2012-09-17T04:05:00"/>
    <n v="2012"/>
    <s v="successful"/>
    <x v="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  <n v="2011"/>
    <s v="successful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n v="2011"/>
    <s v="successful"/>
    <x v="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"/>
    <x v="4"/>
    <s v="rock"/>
    <x v="805"/>
    <d v="2011-07-16T23:00:00"/>
    <n v="2011"/>
    <s v="successful"/>
    <x v="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8"/>
    <x v="4"/>
    <s v="rock"/>
    <x v="806"/>
    <d v="2011-09-07T16:35:39"/>
    <n v="2011"/>
    <s v="successful"/>
    <x v="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"/>
    <x v="4"/>
    <s v="rock"/>
    <x v="807"/>
    <d v="2017-03-01T02:00:00"/>
    <n v="2017"/>
    <s v="successful"/>
    <x v="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n v="2014"/>
    <s v="successful"/>
    <x v="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3"/>
    <x v="4"/>
    <s v="rock"/>
    <x v="809"/>
    <d v="2014-01-19T20:00:30"/>
    <n v="2013"/>
    <s v="successful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"/>
    <x v="4"/>
    <s v="rock"/>
    <x v="810"/>
    <d v="2012-09-01T01:21:02"/>
    <n v="2012"/>
    <s v="successful"/>
    <x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7"/>
    <x v="4"/>
    <s v="rock"/>
    <x v="811"/>
    <d v="2013-07-10T16:52:00"/>
    <n v="2013"/>
    <s v="successful"/>
    <x v="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"/>
    <n v="27.61"/>
    <x v="4"/>
    <s v="rock"/>
    <x v="812"/>
    <d v="2013-03-01T13:58:00"/>
    <n v="2013"/>
    <s v="successful"/>
    <x v="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4"/>
    <s v="rock"/>
    <x v="813"/>
    <d v="2012-07-20T23:02:45"/>
    <n v="2012"/>
    <s v="successful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"/>
    <x v="4"/>
    <s v="rock"/>
    <x v="814"/>
    <d v="2011-05-31T18:04:00"/>
    <n v="2011"/>
    <s v="successful"/>
    <x v="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d v="2014-11-01T22:01:43"/>
    <n v="2014"/>
    <s v="successful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x v="4"/>
    <s v="rock"/>
    <x v="816"/>
    <d v="2013-04-09T06:30:00"/>
    <n v="2013"/>
    <s v="successful"/>
    <x v="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d v="2012-03-11T04:59:00"/>
    <n v="2012"/>
    <s v="successful"/>
    <x v="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  <n v="2012"/>
    <s v="successful"/>
    <x v="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"/>
    <x v="4"/>
    <s v="rock"/>
    <x v="819"/>
    <d v="2013-12-21T04:44:00"/>
    <n v="2013"/>
    <s v="successful"/>
    <x v="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"/>
    <x v="4"/>
    <s v="rock"/>
    <x v="820"/>
    <d v="2014-06-09T05:00:00"/>
    <n v="2014"/>
    <s v="successful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n v="2015"/>
    <s v="successful"/>
    <x v="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d v="2012-10-05T22:44:10"/>
    <n v="2012"/>
    <s v="successful"/>
    <x v="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"/>
    <n v="43.52"/>
    <x v="4"/>
    <s v="rock"/>
    <x v="823"/>
    <d v="2015-03-22T22:20:52"/>
    <n v="2015"/>
    <s v="successful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2"/>
    <x v="4"/>
    <s v="rock"/>
    <x v="824"/>
    <d v="2010-04-18T06:59:00"/>
    <n v="2010"/>
    <s v="successful"/>
    <x v="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n v="2012"/>
    <s v="successful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8"/>
    <x v="4"/>
    <s v="rock"/>
    <x v="826"/>
    <d v="2012-03-25T23:55:30"/>
    <n v="2012"/>
    <s v="successful"/>
    <x v="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"/>
    <x v="4"/>
    <s v="rock"/>
    <x v="827"/>
    <d v="2012-02-14T19:49:00"/>
    <n v="2012"/>
    <s v="successful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1"/>
    <x v="4"/>
    <s v="rock"/>
    <x v="828"/>
    <d v="2012-06-25T16:24:00"/>
    <n v="2012"/>
    <s v="successful"/>
    <x v="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x v="4"/>
    <s v="rock"/>
    <x v="829"/>
    <d v="2016-07-13T19:14:00"/>
    <n v="2016"/>
    <s v="successful"/>
    <x v="0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6"/>
    <x v="4"/>
    <s v="rock"/>
    <x v="830"/>
    <d v="2013-03-22T11:37:05"/>
    <n v="2013"/>
    <s v="successful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4"/>
    <s v="rock"/>
    <x v="831"/>
    <d v="2012-04-27T15:31:34"/>
    <n v="2012"/>
    <s v="successful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s v="rock"/>
    <x v="832"/>
    <d v="2012-01-21T08:13:00"/>
    <n v="2011"/>
    <s v="successful"/>
    <x v="0"/>
    <x v="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d v="2014-04-19T21:04:35"/>
    <n v="2014"/>
    <s v="successful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d v="2013-07-01T03:59:00"/>
    <n v="2013"/>
    <s v="successful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3"/>
    <x v="4"/>
    <s v="rock"/>
    <x v="835"/>
    <d v="2012-05-19T03:00:00"/>
    <n v="2012"/>
    <s v="successful"/>
    <x v="0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1"/>
    <x v="4"/>
    <s v="rock"/>
    <x v="836"/>
    <d v="2013-10-07T01:21:58"/>
    <n v="2013"/>
    <s v="successful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"/>
    <x v="4"/>
    <s v="rock"/>
    <x v="837"/>
    <d v="2014-05-01T23:57:42"/>
    <n v="2014"/>
    <s v="successful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"/>
    <x v="4"/>
    <s v="rock"/>
    <x v="838"/>
    <d v="2012-01-17T21:33:05"/>
    <n v="2011"/>
    <s v="successful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4"/>
    <x v="4"/>
    <s v="rock"/>
    <x v="839"/>
    <d v="2012-09-22T18:19:16"/>
    <n v="2012"/>
    <s v="successful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8"/>
    <x v="4"/>
    <s v="metal"/>
    <x v="840"/>
    <d v="2016-09-24T05:26:27"/>
    <n v="2016"/>
    <s v="successful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"/>
    <x v="4"/>
    <s v="metal"/>
    <x v="841"/>
    <d v="2014-11-10T21:07:43"/>
    <n v="2014"/>
    <s v="successful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"/>
    <x v="4"/>
    <s v="metal"/>
    <x v="842"/>
    <d v="2013-10-14T03:59:00"/>
    <n v="2013"/>
    <s v="successful"/>
    <x v="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"/>
    <n v="63.1"/>
    <x v="4"/>
    <s v="metal"/>
    <x v="843"/>
    <d v="2016-12-08T08:00:00"/>
    <n v="2016"/>
    <s v="successful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"/>
    <n v="36.630000000000003"/>
    <x v="4"/>
    <s v="metal"/>
    <x v="844"/>
    <d v="2014-11-01T04:59:00"/>
    <n v="2014"/>
    <s v="successful"/>
    <x v="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4"/>
    <s v="metal"/>
    <x v="845"/>
    <d v="2016-09-05T03:59:00"/>
    <n v="2016"/>
    <s v="successful"/>
    <x v="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d v="2014-03-10T14:00:00"/>
    <n v="2014"/>
    <s v="successful"/>
    <x v="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n v="2015"/>
    <s v="successfu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n v="2015"/>
    <s v="successful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"/>
    <x v="4"/>
    <s v="metal"/>
    <x v="849"/>
    <d v="2015-03-16T02:34:24"/>
    <n v="2015"/>
    <s v="successful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"/>
    <n v="46.67"/>
    <x v="4"/>
    <s v="metal"/>
    <x v="850"/>
    <d v="2016-04-25T04:59:00"/>
    <n v="2016"/>
    <s v="successful"/>
    <x v="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0000000000003"/>
    <x v="4"/>
    <s v="metal"/>
    <x v="851"/>
    <d v="2016-07-31T19:45:00"/>
    <n v="2016"/>
    <s v="successful"/>
    <x v="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6"/>
    <x v="4"/>
    <s v="metal"/>
    <x v="852"/>
    <d v="2016-10-24T21:00:00"/>
    <n v="2016"/>
    <s v="successful"/>
    <x v="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n v="2015"/>
    <s v="successful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"/>
    <x v="4"/>
    <s v="metal"/>
    <x v="854"/>
    <d v="2016-12-28T05:05:46"/>
    <n v="2016"/>
    <s v="successful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"/>
    <x v="4"/>
    <s v="metal"/>
    <x v="855"/>
    <d v="2016-07-24T03:00:17"/>
    <n v="2016"/>
    <s v="successful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.46"/>
    <x v="4"/>
    <s v="metal"/>
    <x v="856"/>
    <d v="2016-10-25T19:00:00"/>
    <n v="2016"/>
    <s v="successful"/>
    <x v="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n v="2015"/>
    <s v="successful"/>
    <x v="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4"/>
    <x v="4"/>
    <s v="metal"/>
    <x v="858"/>
    <d v="2015-04-15T22:59:00"/>
    <n v="2015"/>
    <s v="successful"/>
    <x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"/>
    <x v="4"/>
    <s v="metal"/>
    <x v="859"/>
    <d v="2015-06-04T00:00:00"/>
    <n v="2015"/>
    <s v="successful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4"/>
    <s v="jazz"/>
    <x v="860"/>
    <d v="2013-11-22T12:35:13"/>
    <n v="2013"/>
    <s v="unsuccessful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  <n v="2016"/>
    <s v="unsuccessful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  <s v="unsuccessful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n v="2012"/>
    <s v="unsuccessful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d v="2013-10-16T09:59:00"/>
    <n v="2013"/>
    <s v="unsuccessful"/>
    <x v="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  <n v="2012"/>
    <s v="unsuccessful"/>
    <x v="0"/>
    <x v="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4"/>
    <s v="jazz"/>
    <x v="866"/>
    <d v="2015-02-28T15:10:00"/>
    <n v="2015"/>
    <s v="unsuccessful"/>
    <x v="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  <n v="2009"/>
    <s v="unsuccessful"/>
    <x v="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  <s v="unsuccessful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  <n v="2013"/>
    <s v="unsuccessful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  <s v="unsuccessful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d v="2013-11-29T14:28:15"/>
    <n v="2013"/>
    <s v="unsuccessful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  <n v="2011"/>
    <s v="unsuccessful"/>
    <x v="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  <n v="2012"/>
    <s v="unsuccessful"/>
    <x v="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  <n v="2013"/>
    <s v="unsuccessful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  <s v="unsuccessful"/>
    <x v="0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s v="jazz"/>
    <x v="876"/>
    <d v="2013-02-04T11:55:27"/>
    <n v="2013"/>
    <s v="unsuccessful"/>
    <x v="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"/>
    <n v="46.59"/>
    <x v="4"/>
    <s v="jazz"/>
    <x v="877"/>
    <d v="2013-12-19T18:56:00"/>
    <n v="2013"/>
    <s v="unsuccessful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  <n v="2010"/>
    <s v="unsuccessful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s v="jazz"/>
    <x v="879"/>
    <d v="2012-05-29T19:55:05"/>
    <n v="2012"/>
    <s v="unsuccessful"/>
    <x v="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d v="2012-10-30T07:42:18"/>
    <n v="2012"/>
    <s v="unsuccessful"/>
    <x v="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  <n v="2011"/>
    <s v="unsuccessful"/>
    <x v="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d v="2011-09-06T20:39:10"/>
    <n v="2011"/>
    <s v="unsuccessful"/>
    <x v="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  <n v="2016"/>
    <s v="unsuccessful"/>
    <x v="0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n v="2012"/>
    <s v="unsuccessful"/>
    <x v="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"/>
    <n v="35.71"/>
    <x v="4"/>
    <s v="indie rock"/>
    <x v="885"/>
    <d v="2016-12-30T22:35:11"/>
    <n v="2016"/>
    <s v="unsuccessful"/>
    <x v="0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  <n v="2016"/>
    <s v="unsuccessful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  <s v="unsuccessful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  <n v="2011"/>
    <s v="unsuccessful"/>
    <x v="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  <n v="2014"/>
    <s v="unsuccessful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  <n v="2013"/>
    <s v="unsuccessful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d v="2014-08-21T00:45:30"/>
    <n v="2014"/>
    <s v="unsuccessful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  <n v="2010"/>
    <s v="unsuccessful"/>
    <x v="0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  <n v="2015"/>
    <s v="unsuccessful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  <n v="2016"/>
    <s v="unsuccessful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d v="2010-10-25T03:03:49"/>
    <n v="2010"/>
    <s v="unsuccessful"/>
    <x v="0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  <n v="2015"/>
    <s v="unsuccessful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  <s v="unsuccessful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  <n v="2011"/>
    <s v="unsuccessful"/>
    <x v="0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  <n v="2011"/>
    <s v="unsuccessful"/>
    <x v="0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  <s v="unsuccessful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  <s v="unsuccessful"/>
    <x v="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  <s v="unsuccessful"/>
    <x v="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  <n v="2012"/>
    <s v="unsuccessful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  <s v="unsuccessful"/>
    <x v="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  <n v="2010"/>
    <s v="unsuccessful"/>
    <x v="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  <s v="unsuccessful"/>
    <x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  <s v="unsuccessful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  <s v="unsuccessful"/>
    <x v="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  <n v="2012"/>
    <s v="unsuccessful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  <n v="2017"/>
    <s v="unsuccessful"/>
    <x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  <s v="unsuccessful"/>
    <x v="0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n v="2012"/>
    <s v="unsuccessful"/>
    <x v="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  <n v="2012"/>
    <s v="unsuccessful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  <s v="unsuccessful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  <n v="2012"/>
    <s v="unsuccessful"/>
    <x v="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  <s v="unsuccessful"/>
    <x v="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  <n v="2014"/>
    <s v="unsuccessful"/>
    <x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  <n v="2014"/>
    <s v="unsuccessful"/>
    <x v="0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  <n v="2012"/>
    <s v="unsuccessful"/>
    <x v="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  <s v="unsuccessful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  <n v="2011"/>
    <s v="unsuccessful"/>
    <x v="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4"/>
    <s v="jazz"/>
    <x v="922"/>
    <d v="2014-10-01T12:43:13"/>
    <n v="2014"/>
    <s v="unsuccessful"/>
    <x v="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  <n v="2014"/>
    <s v="unsuccessful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  <n v="2013"/>
    <s v="unsuccessful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  <n v="2013"/>
    <s v="unsuccessful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  <s v="unsuccessful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  <s v="unsuccessful"/>
    <x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  <n v="2012"/>
    <s v="unsuccessful"/>
    <x v="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  <s v="unsuccessful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  <n v="2010"/>
    <s v="unsuccessful"/>
    <x v="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4"/>
    <s v="jazz"/>
    <x v="931"/>
    <d v="2014-03-16T22:00:00"/>
    <n v="2014"/>
    <s v="unsuccessful"/>
    <x v="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4"/>
    <s v="jazz"/>
    <x v="932"/>
    <d v="2013-03-22T22:15:45"/>
    <n v="2013"/>
    <s v="unsuccessful"/>
    <x v="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  <n v="2014"/>
    <s v="unsuccessful"/>
    <x v="0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4"/>
    <s v="jazz"/>
    <x v="934"/>
    <d v="2014-05-04T06:00:00"/>
    <n v="2014"/>
    <s v="unsuccessful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n v="2015"/>
    <s v="unsuccessful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  <s v="unsuccessful"/>
    <x v="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  <n v="2013"/>
    <s v="unsuccessful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  <s v="unsuccessful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  <n v="2013"/>
    <s v="unsuccessful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2"/>
    <s v="wearables"/>
    <x v="940"/>
    <d v="2015-08-11T00:12:06"/>
    <n v="2015"/>
    <s v="unsuccessful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  <n v="2017"/>
    <s v="unsuccessful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  <n v="2016"/>
    <s v="unsuccessful"/>
    <x v="0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2"/>
    <s v="wearables"/>
    <x v="943"/>
    <d v="2016-11-29T17:01:45"/>
    <n v="2016"/>
    <s v="unsuccessful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2"/>
    <s v="wearables"/>
    <x v="944"/>
    <d v="2016-04-18T14:00:00"/>
    <n v="2016"/>
    <s v="unsuccessful"/>
    <x v="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  <n v="2016"/>
    <s v="unsuccessful"/>
    <x v="0"/>
    <x v="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  <n v="2016"/>
    <s v="unsuccessful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  <s v="unsuccessful"/>
    <x v="0"/>
    <x v="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  <n v="2016"/>
    <s v="unsuccessful"/>
    <x v="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  <n v="2015"/>
    <s v="unsuccessful"/>
    <x v="0"/>
    <x v="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2"/>
    <s v="wearables"/>
    <x v="950"/>
    <d v="2016-01-17T18:01:01"/>
    <n v="2015"/>
    <s v="unsuccessful"/>
    <x v="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  <n v="2016"/>
    <s v="unsuccessful"/>
    <x v="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  <n v="2016"/>
    <s v="unsuccessful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  <n v="2014"/>
    <s v="unsuccessful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d v="2015-08-20T20:00:39"/>
    <n v="2015"/>
    <s v="unsuccessful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  <n v="2016"/>
    <s v="unsuccessful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  <n v="2015"/>
    <s v="unsuccessful"/>
    <x v="0"/>
    <x v="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2"/>
    <s v="wearables"/>
    <x v="957"/>
    <d v="2016-11-17T14:15:33"/>
    <n v="2016"/>
    <s v="unsuccessful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2"/>
    <s v="wearables"/>
    <x v="958"/>
    <d v="2015-04-10T04:59:00"/>
    <n v="2015"/>
    <s v="unsuccessful"/>
    <x v="0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d v="2015-01-19T04:11:05"/>
    <n v="2014"/>
    <s v="unsuccessful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d v="2017-03-14T14:02:35"/>
    <n v="2017"/>
    <s v="unsuccessful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  <n v="2017"/>
    <s v="unsuccessful"/>
    <x v="0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  <n v="2016"/>
    <s v="unsuccessful"/>
    <x v="0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d v="2016-10-17T15:15:19"/>
    <n v="2016"/>
    <s v="unsuccessful"/>
    <x v="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  <n v="2015"/>
    <s v="unsuccessful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d v="2016-10-26T03:59:00"/>
    <n v="2016"/>
    <s v="unsuccessful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  <n v="2016"/>
    <s v="unsuccessful"/>
    <x v="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  <n v="2016"/>
    <s v="unsuccessful"/>
    <x v="0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  <n v="2014"/>
    <s v="unsuccessful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  <n v="2017"/>
    <s v="unsuccessful"/>
    <x v="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  <n v="2016"/>
    <s v="unsuccessful"/>
    <x v="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  <s v="unsuccessful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2"/>
    <s v="wearables"/>
    <x v="972"/>
    <d v="2014-09-04T06:59:00"/>
    <n v="2014"/>
    <s v="unsuccessful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2"/>
    <s v="wearables"/>
    <x v="973"/>
    <d v="2015-11-09T01:21:33"/>
    <n v="2015"/>
    <s v="unsuccessful"/>
    <x v="0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  <n v="2016"/>
    <s v="unsuccessful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s v="wearables"/>
    <x v="975"/>
    <d v="2016-06-28T16:43:05"/>
    <n v="2016"/>
    <s v="unsuccessful"/>
    <x v="0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  <n v="2015"/>
    <s v="unsuccessful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  <n v="2016"/>
    <s v="unsuccessful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"/>
    <n v="790.84"/>
    <x v="2"/>
    <s v="wearables"/>
    <x v="978"/>
    <d v="2016-02-25T07:25:01"/>
    <n v="2016"/>
    <s v="unsuccessful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"/>
    <n v="301.94"/>
    <x v="2"/>
    <s v="wearables"/>
    <x v="979"/>
    <d v="2016-06-20T18:59:00"/>
    <n v="2016"/>
    <s v="unsuccessful"/>
    <x v="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  <n v="2014"/>
    <s v="unsuccessful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  <s v="unsuccessful"/>
    <x v="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  <s v="unsuccessful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  <n v="2016"/>
    <s v="unsuccessful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d v="2015-03-28T01:46:48"/>
    <n v="2015"/>
    <s v="unsuccessful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d v="2015-12-31T23:00:00"/>
    <n v="2015"/>
    <s v="unsuccessful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  <n v="2015"/>
    <s v="unsuccessful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  <n v="2014"/>
    <s v="unsuccessful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  <s v="unsuccessful"/>
    <x v="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  <n v="2016"/>
    <s v="unsuccessful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  <s v="unsuccessful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d v="2016-07-12T18:51:00"/>
    <n v="2016"/>
    <s v="unsuccessful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  <s v="unsuccessful"/>
    <x v="0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2"/>
    <s v="wearables"/>
    <x v="993"/>
    <d v="2016-11-12T05:00:00"/>
    <n v="2016"/>
    <s v="unsuccessful"/>
    <x v="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  <n v="2014"/>
    <s v="unsuccessful"/>
    <x v="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2"/>
    <s v="wearables"/>
    <x v="995"/>
    <d v="2014-11-29T16:00:00"/>
    <n v="2014"/>
    <s v="unsuccessful"/>
    <x v="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  <n v="2014"/>
    <s v="unsuccessful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  <n v="2014"/>
    <s v="unsuccessful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"/>
    <n v="153.43"/>
    <x v="2"/>
    <s v="wearables"/>
    <x v="998"/>
    <d v="2015-11-19T05:03:21"/>
    <n v="2015"/>
    <s v="unsuccessful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  <n v="2014"/>
    <s v="unsuccessful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  <n v="2017"/>
    <s v="unsuccessful"/>
    <x v="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d v="2017-01-30T17:16:53"/>
    <n v="2016"/>
    <s v="unsuccessful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  <n v="2015"/>
    <s v="unsuccessful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  <n v="2017"/>
    <s v="unsuccessful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"/>
    <n v="216.34"/>
    <x v="2"/>
    <s v="wearables"/>
    <x v="1004"/>
    <d v="2016-02-18T17:00:27"/>
    <n v="2016"/>
    <s v="unsuccessful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"/>
    <n v="932.31"/>
    <x v="2"/>
    <s v="wearables"/>
    <x v="1005"/>
    <d v="2015-10-30T14:59:43"/>
    <n v="2015"/>
    <s v="unsuccessful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  <n v="2014"/>
    <s v="unsuccessful"/>
    <x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  <n v="2016"/>
    <s v="unsuccessful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  <s v="unsuccessful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  <n v="2016"/>
    <s v="unsuccessful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  <s v="unsuccessful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  <s v="unsuccessful"/>
    <x v="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.36"/>
    <x v="2"/>
    <s v="wearables"/>
    <x v="1012"/>
    <d v="2017-01-24T10:34:12"/>
    <n v="2016"/>
    <s v="unsuccessful"/>
    <x v="1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  <n v="2015"/>
    <s v="unsuccessful"/>
    <x v="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  <n v="2014"/>
    <s v="unsuccessful"/>
    <x v="0"/>
    <x v="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  <n v="2015"/>
    <s v="unsuccessful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  <n v="2016"/>
    <s v="unsuccessful"/>
    <x v="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  <n v="2015"/>
    <s v="unsuccessful"/>
    <x v="0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d v="2016-07-14T11:48:53"/>
    <n v="2016"/>
    <s v="unsuccessful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  <n v="2015"/>
    <s v="unsuccessful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.2"/>
    <x v="4"/>
    <s v="electronic music"/>
    <x v="1020"/>
    <d v="2015-06-02T00:47:00"/>
    <n v="2015"/>
    <s v="successful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"/>
    <n v="22.08"/>
    <x v="4"/>
    <s v="electronic music"/>
    <x v="1021"/>
    <d v="2015-10-17T04:00:00"/>
    <n v="2015"/>
    <s v="successful"/>
    <x v="1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"/>
    <x v="4"/>
    <s v="electronic music"/>
    <x v="1022"/>
    <d v="2015-05-17T15:31:17"/>
    <n v="2015"/>
    <s v="successful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.21"/>
    <x v="4"/>
    <s v="electronic music"/>
    <x v="1023"/>
    <d v="2015-06-20T22:04:21"/>
    <n v="2015"/>
    <s v="successful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8"/>
    <x v="4"/>
    <s v="electronic music"/>
    <x v="1024"/>
    <d v="2016-01-31T13:56:03"/>
    <n v="2016"/>
    <s v="successful"/>
    <x v="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  <n v="2015"/>
    <s v="successful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n v="2016"/>
    <s v="successful"/>
    <x v="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7"/>
    <x v="4"/>
    <s v="electronic music"/>
    <x v="1027"/>
    <d v="2014-10-23T00:49:07"/>
    <n v="2014"/>
    <s v="successful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9"/>
    <x v="4"/>
    <s v="electronic music"/>
    <x v="1028"/>
    <d v="2017-03-06T20:00:00"/>
    <n v="2017"/>
    <s v="successful"/>
    <x v="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0000000000005"/>
    <x v="4"/>
    <s v="electronic music"/>
    <x v="1029"/>
    <d v="2015-04-04T21:59:00"/>
    <n v="2015"/>
    <s v="successful"/>
    <x v="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.03"/>
    <x v="4"/>
    <s v="electronic music"/>
    <x v="1030"/>
    <d v="2016-09-12T11:35:49"/>
    <n v="2016"/>
    <s v="successful"/>
    <x v="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"/>
    <x v="4"/>
    <s v="electronic music"/>
    <x v="1031"/>
    <d v="2015-12-16T18:20:10"/>
    <n v="2015"/>
    <s v="successful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  <n v="2016"/>
    <s v="successful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  <n v="2016"/>
    <s v="successful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  <n v="2016"/>
    <s v="successful"/>
    <x v="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6"/>
    <x v="4"/>
    <s v="electronic music"/>
    <x v="1035"/>
    <d v="2015-02-11T15:23:40"/>
    <n v="2015"/>
    <s v="successful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  <n v="2012"/>
    <s v="successful"/>
    <x v="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2"/>
    <x v="4"/>
    <s v="electronic music"/>
    <x v="1037"/>
    <d v="2015-05-18T05:00:00"/>
    <n v="2015"/>
    <s v="successful"/>
    <x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  <n v="2016"/>
    <s v="successful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7"/>
    <x v="4"/>
    <s v="electronic music"/>
    <x v="1039"/>
    <d v="2016-12-13T07:59:00"/>
    <n v="2016"/>
    <s v="successful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  <s v="unsuccessful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  <s v="unsuccessful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n v="2014"/>
    <s v="unsuccessful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  <n v="2015"/>
    <s v="unsuccessful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  <s v="unsuccessful"/>
    <x v="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  <n v="2014"/>
    <s v="unsuccessful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  <s v="unsuccessful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  <s v="unsuccessful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  <n v="2016"/>
    <s v="unsuccessful"/>
    <x v="0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  <s v="unsuccessful"/>
    <x v="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  <s v="unsuccessful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  <s v="unsuccessful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  <s v="unsuccessful"/>
    <x v="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n v="2017"/>
    <s v="unsuccessful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  <s v="unsuccessful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  <s v="unsuccessful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  <s v="unsuccessful"/>
    <x v="0"/>
    <x v="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  <s v="unsuccessful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  <s v="unsuccessful"/>
    <x v="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  <s v="unsuccessful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n v="2015"/>
    <s v="unsuccessful"/>
    <x v="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  <s v="unsuccessful"/>
    <x v="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  <n v="2016"/>
    <s v="unsuccessful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  <s v="unsuccessful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  <n v="2013"/>
    <s v="unsuccessful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  <n v="2014"/>
    <s v="unsuccessful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  <n v="2013"/>
    <s v="unsuccessful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  <n v="2013"/>
    <s v="unsuccessful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  <s v="unsuccessful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6"/>
    <s v="video games"/>
    <x v="1069"/>
    <d v="2013-11-26T06:30:59"/>
    <n v="2013"/>
    <s v="unsuccessful"/>
    <x v="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  <n v="2012"/>
    <s v="unsuccessful"/>
    <x v="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  <s v="unsuccessful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  <s v="unsuccessful"/>
    <x v="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n v="2011"/>
    <s v="unsuccessful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  <n v="2013"/>
    <s v="unsuccessful"/>
    <x v="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  <n v="2012"/>
    <s v="unsuccessful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.28"/>
    <x v="6"/>
    <s v="video games"/>
    <x v="1076"/>
    <d v="2014-09-11T09:04:10"/>
    <n v="2014"/>
    <s v="unsuccessful"/>
    <x v="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  <n v="2015"/>
    <s v="unsuccessful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  <n v="2011"/>
    <s v="unsuccessful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d v="2016-05-14T13:35:36"/>
    <n v="2016"/>
    <s v="unsuccessful"/>
    <x v="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  <n v="2014"/>
    <s v="unsuccessful"/>
    <x v="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  <s v="unsuccessful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  <n v="2012"/>
    <s v="unsuccessful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  <n v="2014"/>
    <s v="unsuccessful"/>
    <x v="0"/>
    <x v="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  <s v="unsuccessful"/>
    <x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  <n v="2016"/>
    <s v="unsuccessful"/>
    <x v="0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  <s v="unsuccessful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  <s v="unsuccessful"/>
    <x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6"/>
    <s v="video games"/>
    <x v="1088"/>
    <d v="2014-04-24T19:11:07"/>
    <n v="2014"/>
    <s v="unsuccessful"/>
    <x v="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  <n v="2015"/>
    <s v="unsuccessful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  <s v="unsuccessful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n v="2016"/>
    <s v="unsuccessful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n v="2012"/>
    <s v="unsuccessful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  <n v="2016"/>
    <s v="unsuccessful"/>
    <x v="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7:07:13"/>
    <n v="2011"/>
    <s v="unsuccessful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  <n v="2013"/>
    <s v="unsuccessful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  <n v="2014"/>
    <s v="unsuccessful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  <s v="unsuccessful"/>
    <x v="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  <n v="2014"/>
    <s v="unsuccessful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  <n v="2015"/>
    <s v="unsuccessful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  <n v="2016"/>
    <s v="unsuccessful"/>
    <x v="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  <s v="unsuccessful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d v="2013-12-09T05:59:00"/>
    <n v="2013"/>
    <s v="unsuccessful"/>
    <x v="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  <n v="2016"/>
    <s v="unsuccessful"/>
    <x v="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d v="2014-06-11T09:50:21"/>
    <n v="2014"/>
    <s v="unsuccessful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  <s v="unsuccessful"/>
    <x v="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  <n v="2012"/>
    <s v="unsuccessful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  <s v="unsuccessful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  <n v="2012"/>
    <s v="unsuccessful"/>
    <x v="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  <s v="unsuccessful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  <n v="2012"/>
    <s v="unsuccessful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  <s v="unsuccessful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  <n v="2014"/>
    <s v="unsuccessful"/>
    <x v="0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n v="2014"/>
    <s v="unsuccessful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  <s v="unsuccessful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  <s v="unsuccessful"/>
    <x v="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  <s v="unsuccessful"/>
    <x v="0"/>
    <x v="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6"/>
    <s v="video games"/>
    <x v="1117"/>
    <d v="2015-12-25T14:21:53"/>
    <n v="2015"/>
    <s v="unsuccessful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  <n v="2014"/>
    <s v="unsuccessful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  <s v="unsuccessful"/>
    <x v="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  <s v="unsuccessful"/>
    <x v="0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  <s v="unsuccessful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  <s v="unsuccessful"/>
    <x v="0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  <s v="unsuccessful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  <s v="unsuccessful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  <s v="unsuccessful"/>
    <x v="0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n v="2016"/>
    <s v="unsuccessful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  <n v="2014"/>
    <s v="unsuccessful"/>
    <x v="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  <s v="unsuccessful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  <s v="unsuccessful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  <s v="unsuccessful"/>
    <x v="0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  <s v="unsuccessful"/>
    <x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  <n v="2016"/>
    <s v="unsuccessful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n v="2014"/>
    <s v="unsuccessful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  <s v="unsuccessful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n v="2016"/>
    <s v="unsuccessful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  <n v="2015"/>
    <s v="unsuccessful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d v="2016-04-23T19:40:21"/>
    <n v="2016"/>
    <s v="unsuccessful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  <s v="unsuccessful"/>
    <x v="0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  <s v="unsuccessful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  <s v="unsuccessful"/>
    <x v="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  <s v="unsuccessful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  <s v="unsuccessful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  <s v="unsuccessful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  <s v="unsuccessful"/>
    <x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  <s v="unsuccessful"/>
    <x v="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  <n v="2014"/>
    <s v="unsuccessful"/>
    <x v="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  <s v="unsuccessful"/>
    <x v="0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  <s v="unsuccessful"/>
    <x v="0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  <s v="unsuccessful"/>
    <x v="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  <n v="2015"/>
    <s v="unsuccessful"/>
    <x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  <s v="unsuccessful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  <n v="2015"/>
    <s v="unsuccessful"/>
    <x v="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  <n v="2015"/>
    <s v="unsuccessful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  <n v="2015"/>
    <s v="unsuccessful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  <n v="2014"/>
    <s v="unsuccessful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  <s v="unsuccessful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  <n v="2014"/>
    <s v="unsuccessful"/>
    <x v="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  <s v="unsuccessful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  <s v="unsuccessful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  <n v="2015"/>
    <s v="unsuccessful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  <s v="unsuccessful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  <s v="unsuccessful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  <s v="unsuccessful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  <s v="unsuccessful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  <n v="2014"/>
    <s v="unsuccessful"/>
    <x v="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7"/>
    <s v="food trucks"/>
    <x v="1166"/>
    <d v="2015-06-26T04:00:00"/>
    <n v="2015"/>
    <s v="unsuccessful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  <n v="2014"/>
    <s v="unsuccessful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  <n v="2016"/>
    <s v="unsuccessful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  <s v="unsuccessful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  <s v="unsuccessful"/>
    <x v="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  <s v="unsuccessful"/>
    <x v="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  <s v="unsuccessful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  <s v="unsuccessful"/>
    <x v="0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d v="2016-05-08T20:12:07"/>
    <n v="2016"/>
    <s v="unsuccessful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  <n v="2015"/>
    <s v="unsuccessful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  <s v="unsuccessful"/>
    <x v="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  <s v="unsuccessful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  <s v="unsuccessful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  <n v="2015"/>
    <s v="unsuccessful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  <n v="2014"/>
    <s v="unsuccessful"/>
    <x v="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  <s v="unsuccessful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n v="2016"/>
    <s v="unsuccessful"/>
    <x v="0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  <n v="2016"/>
    <s v="unsuccessful"/>
    <x v="0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"/>
    <x v="8"/>
    <s v="photobooks"/>
    <x v="1184"/>
    <d v="2017-02-06T14:23:31"/>
    <n v="2017"/>
    <s v="successful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4"/>
    <x v="8"/>
    <s v="photobooks"/>
    <x v="1185"/>
    <d v="2015-06-08T04:00:00"/>
    <n v="2015"/>
    <s v="successful"/>
    <x v="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d v="2015-06-01T22:42:00"/>
    <n v="2015"/>
    <s v="successful"/>
    <x v="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6"/>
    <x v="8"/>
    <s v="photobooks"/>
    <x v="1187"/>
    <d v="2015-05-17T18:00:00"/>
    <n v="2015"/>
    <s v="successful"/>
    <x v="0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"/>
    <n v="37.78"/>
    <x v="8"/>
    <s v="photobooks"/>
    <x v="1188"/>
    <d v="2016-12-28T16:49:00"/>
    <n v="2016"/>
    <s v="successful"/>
    <x v="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"/>
    <x v="8"/>
    <s v="photobooks"/>
    <x v="1189"/>
    <d v="2016-06-29T23:29:55"/>
    <n v="2016"/>
    <s v="successful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"/>
    <x v="8"/>
    <s v="photobooks"/>
    <x v="1190"/>
    <d v="2014-08-31T15:58:45"/>
    <n v="2014"/>
    <s v="successful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d v="2016-03-20T13:29:20"/>
    <n v="2016"/>
    <s v="successful"/>
    <x v="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  <n v="2017"/>
    <s v="successful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7"/>
    <x v="8"/>
    <s v="photobooks"/>
    <x v="1193"/>
    <d v="2016-04-09T17:37:33"/>
    <n v="2016"/>
    <s v="successful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.41"/>
    <x v="8"/>
    <s v="photobooks"/>
    <x v="1194"/>
    <d v="2015-04-08T11:42:59"/>
    <n v="2015"/>
    <s v="successful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s v="photobooks"/>
    <x v="1195"/>
    <d v="2015-12-20T09:00:00"/>
    <n v="2015"/>
    <s v="successful"/>
    <x v="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"/>
    <n v="76.44"/>
    <x v="8"/>
    <s v="photobooks"/>
    <x v="1196"/>
    <d v="2015-12-18T19:38:59"/>
    <n v="2015"/>
    <s v="successful"/>
    <x v="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"/>
    <n v="121"/>
    <x v="8"/>
    <s v="photobooks"/>
    <x v="1197"/>
    <d v="2016-06-13T05:59:00"/>
    <n v="2016"/>
    <s v="successful"/>
    <x v="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4.62"/>
    <x v="8"/>
    <s v="photobooks"/>
    <x v="1198"/>
    <d v="2015-12-31T03:00:00"/>
    <n v="2015"/>
    <s v="successful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000000000003"/>
    <x v="8"/>
    <s v="photobooks"/>
    <x v="1199"/>
    <d v="2015-07-08T18:30:00"/>
    <n v="2015"/>
    <s v="successful"/>
    <x v="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"/>
    <x v="8"/>
    <s v="photobooks"/>
    <x v="1200"/>
    <d v="2015-04-16T11:27:36"/>
    <n v="2015"/>
    <s v="successful"/>
    <x v="0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"/>
    <x v="8"/>
    <s v="photobooks"/>
    <x v="1201"/>
    <d v="2016-07-15T14:34:06"/>
    <n v="2016"/>
    <s v="successful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d v="2015-06-27T06:55:54"/>
    <n v="2015"/>
    <s v="successful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5"/>
    <x v="8"/>
    <s v="photobooks"/>
    <x v="1203"/>
    <d v="2015-05-31T14:45:27"/>
    <n v="2015"/>
    <s v="successful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9"/>
    <x v="8"/>
    <s v="photobooks"/>
    <x v="1204"/>
    <d v="2015-12-04T05:00:00"/>
    <n v="2015"/>
    <s v="successful"/>
    <x v="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"/>
    <x v="8"/>
    <s v="photobooks"/>
    <x v="1205"/>
    <d v="2015-06-13T12:09:11"/>
    <n v="2015"/>
    <s v="successful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0000000000003"/>
    <x v="8"/>
    <s v="photobooks"/>
    <x v="1206"/>
    <d v="2017-03-11T13:29:00"/>
    <n v="2017"/>
    <s v="successful"/>
    <x v="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8"/>
    <x v="8"/>
    <s v="photobooks"/>
    <x v="1207"/>
    <d v="2016-03-31T10:00:00"/>
    <n v="2016"/>
    <s v="successful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"/>
    <n v="207.07"/>
    <x v="8"/>
    <s v="photobooks"/>
    <x v="1208"/>
    <d v="2016-03-24T16:01:04"/>
    <n v="2016"/>
    <s v="successful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d v="2017-02-25T20:18:25"/>
    <n v="2017"/>
    <s v="successful"/>
    <x v="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"/>
    <n v="493.82"/>
    <x v="8"/>
    <s v="photobooks"/>
    <x v="1210"/>
    <d v="2015-05-31T21:00:00"/>
    <n v="2015"/>
    <s v="successful"/>
    <x v="1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x v="8"/>
    <s v="photobooks"/>
    <x v="1211"/>
    <d v="2016-06-09T20:47:41"/>
    <n v="2016"/>
    <s v="successful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  <n v="2015"/>
    <s v="successful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d v="2017-01-31T18:08:20"/>
    <n v="2016"/>
    <s v="successful"/>
    <x v="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x v="8"/>
    <s v="photobooks"/>
    <x v="1214"/>
    <d v="2015-06-09T20:10:05"/>
    <n v="2015"/>
    <s v="successful"/>
    <x v="0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"/>
    <n v="71.59"/>
    <x v="8"/>
    <s v="photobooks"/>
    <x v="1215"/>
    <d v="2014-05-30T22:09:16"/>
    <n v="2014"/>
    <s v="successful"/>
    <x v="1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"/>
    <x v="8"/>
    <s v="photobooks"/>
    <x v="1216"/>
    <d v="2015-10-02T23:03:00"/>
    <n v="2015"/>
    <s v="successful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"/>
    <x v="8"/>
    <s v="photobooks"/>
    <x v="1217"/>
    <d v="2016-07-14T19:25:40"/>
    <n v="2016"/>
    <s v="successful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"/>
    <n v="174.21"/>
    <x v="8"/>
    <s v="photobooks"/>
    <x v="1218"/>
    <d v="2015-11-01T03:00:00"/>
    <n v="2015"/>
    <s v="successful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"/>
    <n v="102.86"/>
    <x v="8"/>
    <s v="photobooks"/>
    <x v="1219"/>
    <d v="2016-10-20T11:05:13"/>
    <n v="2016"/>
    <s v="successful"/>
    <x v="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8"/>
    <x v="8"/>
    <s v="photobooks"/>
    <x v="1220"/>
    <d v="2015-08-25T15:05:12"/>
    <n v="2015"/>
    <s v="successful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8"/>
    <x v="8"/>
    <s v="photobooks"/>
    <x v="1221"/>
    <d v="2016-12-04T00:00:00"/>
    <n v="2016"/>
    <s v="successful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"/>
    <n v="81.27"/>
    <x v="8"/>
    <s v="photobooks"/>
    <x v="1222"/>
    <d v="2016-04-01T04:00:00"/>
    <n v="2016"/>
    <s v="successful"/>
    <x v="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s v="photobooks"/>
    <x v="1223"/>
    <d v="2016-11-10T05:15:09"/>
    <n v="2016"/>
    <s v="successful"/>
    <x v="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  <n v="2014"/>
    <s v="unsuccessful"/>
    <x v="0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  <n v="2013"/>
    <s v="unsuccessful"/>
    <x v="0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  <n v="2014"/>
    <s v="unsuccessful"/>
    <x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  <s v="unsuccessful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  <n v="2011"/>
    <s v="unsuccessful"/>
    <x v="0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n v="2012"/>
    <s v="unsuccessful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  <s v="unsuccessful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  <s v="unsuccessful"/>
    <x v="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  <n v="2013"/>
    <s v="unsuccessful"/>
    <x v="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  <n v="2012"/>
    <s v="unsuccessful"/>
    <x v="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  <s v="unsuccessful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  <n v="2013"/>
    <s v="unsuccessful"/>
    <x v="0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  <s v="unsuccessful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  <s v="unsuccessful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  <n v="2011"/>
    <s v="unsuccessful"/>
    <x v="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  <s v="unsuccessful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  <n v="2013"/>
    <s v="unsuccessful"/>
    <x v="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"/>
    <n v="74.62"/>
    <x v="4"/>
    <s v="world music"/>
    <x v="1241"/>
    <d v="2014-11-03T05:59:00"/>
    <n v="2014"/>
    <s v="unsuccessful"/>
    <x v="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n v="2011"/>
    <s v="unsuccessful"/>
    <x v="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  <n v="2011"/>
    <s v="unsuccessful"/>
    <x v="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"/>
    <x v="4"/>
    <s v="rock"/>
    <x v="1244"/>
    <d v="2013-04-22T21:00:00"/>
    <n v="2013"/>
    <s v="successful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"/>
    <x v="4"/>
    <s v="rock"/>
    <x v="1245"/>
    <d v="2014-06-14T14:23:54"/>
    <n v="2014"/>
    <s v="successful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"/>
    <x v="4"/>
    <s v="rock"/>
    <x v="1246"/>
    <d v="2011-12-06T02:02:29"/>
    <n v="2011"/>
    <s v="successful"/>
    <x v="0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d v="2013-05-06T07:00:55"/>
    <n v="2013"/>
    <s v="successful"/>
    <x v="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.25"/>
    <x v="4"/>
    <s v="rock"/>
    <x v="1248"/>
    <d v="2014-06-13T06:59:00"/>
    <n v="2014"/>
    <s v="successful"/>
    <x v="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7"/>
    <x v="4"/>
    <s v="rock"/>
    <x v="1249"/>
    <d v="2012-07-07T17:46:51"/>
    <n v="2012"/>
    <s v="successful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n v="2014"/>
    <s v="successful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"/>
    <x v="4"/>
    <s v="rock"/>
    <x v="1251"/>
    <d v="2011-09-25T19:32:47"/>
    <n v="2011"/>
    <s v="successful"/>
    <x v="0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  <n v="2013"/>
    <s v="successful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2.73"/>
    <x v="4"/>
    <s v="rock"/>
    <x v="1253"/>
    <d v="2014-09-03T18:48:27"/>
    <n v="2014"/>
    <s v="successful"/>
    <x v="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"/>
    <n v="94.49"/>
    <x v="4"/>
    <s v="rock"/>
    <x v="1254"/>
    <d v="2011-01-01T04:59:00"/>
    <n v="2010"/>
    <s v="successful"/>
    <x v="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5.7"/>
    <x v="4"/>
    <s v="rock"/>
    <x v="1255"/>
    <d v="2013-12-01T21:17:32"/>
    <n v="2013"/>
    <s v="successful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"/>
    <x v="4"/>
    <s v="rock"/>
    <x v="1256"/>
    <d v="2012-02-12T22:03:51"/>
    <n v="2012"/>
    <s v="successful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d v="2011-04-03T01:03:10"/>
    <n v="2011"/>
    <s v="successful"/>
    <x v="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.18"/>
    <x v="4"/>
    <s v="rock"/>
    <x v="1258"/>
    <d v="2013-08-31T14:40:12"/>
    <n v="2013"/>
    <s v="successful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5"/>
    <x v="4"/>
    <s v="rock"/>
    <x v="1259"/>
    <d v="2014-06-09T03:59:00"/>
    <n v="2014"/>
    <s v="successful"/>
    <x v="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9"/>
    <x v="4"/>
    <s v="rock"/>
    <x v="1260"/>
    <d v="2014-02-26T20:13:40"/>
    <n v="2014"/>
    <s v="successful"/>
    <x v="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"/>
    <x v="4"/>
    <s v="rock"/>
    <x v="1261"/>
    <d v="2014-01-29T08:13:47"/>
    <n v="2013"/>
    <s v="successful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4"/>
    <x v="4"/>
    <s v="rock"/>
    <x v="1262"/>
    <d v="2014-02-16T18:18:12"/>
    <n v="2014"/>
    <s v="successful"/>
    <x v="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4"/>
    <x v="4"/>
    <s v="rock"/>
    <x v="1263"/>
    <d v="2014-03-29T01:00:00"/>
    <n v="2014"/>
    <s v="successful"/>
    <x v="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"/>
    <n v="31.82"/>
    <x v="4"/>
    <s v="rock"/>
    <x v="1264"/>
    <d v="2013-10-29T15:54:43"/>
    <n v="2013"/>
    <s v="successful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"/>
    <x v="4"/>
    <s v="rock"/>
    <x v="1265"/>
    <d v="2010-11-30T15:43:35"/>
    <n v="2010"/>
    <s v="successful"/>
    <x v="0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n v="2013"/>
    <s v="successful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6000000000001"/>
    <x v="4"/>
    <s v="rock"/>
    <x v="1267"/>
    <d v="2013-07-24T14:02:38"/>
    <n v="2013"/>
    <s v="successful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s v="rock"/>
    <x v="1268"/>
    <d v="2013-09-20T20:17:27"/>
    <n v="2013"/>
    <s v="successful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6"/>
    <x v="4"/>
    <s v="rock"/>
    <x v="1269"/>
    <d v="2016-04-16T00:00:00"/>
    <n v="2016"/>
    <s v="successful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d v="2012-03-25T19:34:02"/>
    <n v="2012"/>
    <s v="successful"/>
    <x v="0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"/>
    <x v="4"/>
    <s v="rock"/>
    <x v="1271"/>
    <d v="2013-11-13T17:24:19"/>
    <n v="2013"/>
    <s v="successful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9"/>
    <x v="4"/>
    <s v="rock"/>
    <x v="1272"/>
    <d v="2010-06-15T04:00:00"/>
    <n v="2010"/>
    <s v="successful"/>
    <x v="0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7"/>
    <x v="4"/>
    <s v="rock"/>
    <x v="1273"/>
    <d v="2014-08-31T17:31:31"/>
    <n v="2014"/>
    <s v="successful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"/>
    <n v="82.96"/>
    <x v="4"/>
    <s v="rock"/>
    <x v="1274"/>
    <d v="2012-08-30T16:33:45"/>
    <n v="2012"/>
    <s v="successful"/>
    <x v="0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"/>
    <n v="62.52"/>
    <x v="4"/>
    <s v="rock"/>
    <x v="1275"/>
    <d v="2013-08-07T20:49:47"/>
    <n v="2013"/>
    <s v="successful"/>
    <x v="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d v="2009-09-01T04:00:00"/>
    <n v="2009"/>
    <s v="successful"/>
    <x v="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d v="2012-09-04T13:29:07"/>
    <n v="2012"/>
    <s v="successful"/>
    <x v="0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"/>
    <n v="53.01"/>
    <x v="4"/>
    <s v="rock"/>
    <x v="1278"/>
    <d v="2014-06-25T02:00:00"/>
    <n v="2014"/>
    <s v="successful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6"/>
    <x v="4"/>
    <s v="rock"/>
    <x v="1279"/>
    <d v="2014-03-24T01:22:50"/>
    <n v="2014"/>
    <s v="successful"/>
    <x v="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8"/>
    <x v="4"/>
    <s v="rock"/>
    <x v="1280"/>
    <d v="2011-03-01T18:10:54"/>
    <n v="2010"/>
    <s v="successful"/>
    <x v="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d v="2013-07-28T17:50:36"/>
    <n v="2013"/>
    <s v="successful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"/>
    <x v="4"/>
    <s v="rock"/>
    <x v="1282"/>
    <d v="2013-12-09T04:59:00"/>
    <n v="2013"/>
    <s v="successful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5.93"/>
    <x v="4"/>
    <s v="rock"/>
    <x v="1283"/>
    <d v="2013-03-11T04:00:00"/>
    <n v="2013"/>
    <s v="successful"/>
    <x v="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1"/>
    <s v="plays"/>
    <x v="1284"/>
    <d v="2016-12-31T16:59:00"/>
    <n v="2016"/>
    <s v="successful"/>
    <x v="0"/>
    <x v="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70000000000003"/>
    <x v="1"/>
    <s v="plays"/>
    <x v="1285"/>
    <d v="2015-06-20T13:59:35"/>
    <n v="2015"/>
    <s v="successful"/>
    <x v="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x v="1"/>
    <s v="plays"/>
    <x v="1286"/>
    <d v="2015-02-17T14:00:00"/>
    <n v="2015"/>
    <s v="successful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.2"/>
    <x v="1"/>
    <s v="plays"/>
    <x v="1287"/>
    <d v="2015-06-12T14:54:16"/>
    <n v="2015"/>
    <s v="successful"/>
    <x v="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n v="2016"/>
    <s v="successful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d v="2017-01-04T03:14:05"/>
    <n v="2016"/>
    <s v="successful"/>
    <x v="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d v="2015-04-23T06:59:00"/>
    <n v="2015"/>
    <s v="successful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"/>
    <x v="1"/>
    <s v="plays"/>
    <x v="1291"/>
    <d v="2015-04-07T07:00:00"/>
    <n v="2015"/>
    <s v="successful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"/>
    <x v="1"/>
    <s v="plays"/>
    <x v="1292"/>
    <d v="2015-10-06T22:59:00"/>
    <n v="2015"/>
    <s v="successful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"/>
    <x v="1"/>
    <s v="plays"/>
    <x v="1293"/>
    <d v="2015-11-14T17:49:31"/>
    <n v="2015"/>
    <s v="successful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3"/>
    <x v="1"/>
    <s v="plays"/>
    <x v="1294"/>
    <d v="2015-10-19T11:00:00"/>
    <n v="2015"/>
    <s v="successful"/>
    <x v="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3"/>
    <x v="1"/>
    <s v="plays"/>
    <x v="1295"/>
    <d v="2015-07-29T17:00:00"/>
    <n v="2015"/>
    <s v="successful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"/>
    <x v="1"/>
    <s v="plays"/>
    <x v="1296"/>
    <d v="2016-03-14T00:12:53"/>
    <n v="2016"/>
    <s v="successful"/>
    <x v="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4"/>
    <x v="1"/>
    <s v="plays"/>
    <x v="1297"/>
    <d v="2016-05-01T17:55:58"/>
    <n v="2016"/>
    <s v="successful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"/>
    <x v="1"/>
    <s v="plays"/>
    <x v="1298"/>
    <d v="2016-04-28T16:20:32"/>
    <n v="2016"/>
    <s v="successful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3"/>
    <x v="1"/>
    <s v="plays"/>
    <x v="1299"/>
    <d v="2015-07-14T19:32:39"/>
    <n v="2015"/>
    <s v="successful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d v="2016-06-01T18:57:00"/>
    <n v="2016"/>
    <s v="successful"/>
    <x v="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"/>
    <x v="1"/>
    <s v="plays"/>
    <x v="1301"/>
    <d v="2015-07-21T03:00:00"/>
    <n v="2015"/>
    <s v="successful"/>
    <x v="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n v="2016"/>
    <s v="successful"/>
    <x v="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"/>
    <x v="1"/>
    <s v="plays"/>
    <x v="1303"/>
    <d v="2016-07-31T11:00:00"/>
    <n v="2016"/>
    <s v="successful"/>
    <x v="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d v="2017-03-13T03:40:05"/>
    <n v="2017"/>
    <s v="unsuccessful"/>
    <x v="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d v="2016-07-21T17:30:00"/>
    <n v="2016"/>
    <s v="unsuccessful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"/>
    <n v="201.6"/>
    <x v="2"/>
    <s v="wearables"/>
    <x v="1306"/>
    <d v="2014-12-04T10:58:54"/>
    <n v="2014"/>
    <s v="unsuccessful"/>
    <x v="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d v="2016-02-17T12:04:39"/>
    <n v="2016"/>
    <s v="unsuccessful"/>
    <x v="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d v="2016-10-08T14:43:32"/>
    <n v="2016"/>
    <s v="unsuccessful"/>
    <x v="0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"/>
    <x v="2"/>
    <s v="wearables"/>
    <x v="1309"/>
    <d v="2015-10-15T21:11:08"/>
    <n v="2015"/>
    <s v="unsuccessful"/>
    <x v="0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2"/>
    <s v="wearables"/>
    <x v="1310"/>
    <d v="2016-08-19T16:00:50"/>
    <n v="2016"/>
    <s v="unsuccessful"/>
    <x v="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  <n v="2016"/>
    <s v="unsuccessful"/>
    <x v="0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  <n v="2015"/>
    <s v="unsuccessful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2"/>
    <s v="wearables"/>
    <x v="1313"/>
    <d v="2016-03-03T17:01:54"/>
    <n v="2016"/>
    <s v="unsuccessful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2"/>
    <s v="wearables"/>
    <x v="1314"/>
    <d v="2016-10-21T16:04:20"/>
    <n v="2016"/>
    <s v="unsuccessful"/>
    <x v="0"/>
    <x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  <n v="2015"/>
    <s v="unsuccessful"/>
    <x v="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  <s v="unsuccessful"/>
    <x v="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2"/>
    <s v="wearables"/>
    <x v="1317"/>
    <d v="2016-07-21T14:00:00"/>
    <n v="2016"/>
    <s v="unsuccessful"/>
    <x v="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2"/>
    <s v="wearables"/>
    <x v="1318"/>
    <d v="2015-01-11T01:02:52"/>
    <n v="2014"/>
    <s v="unsuccessful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2"/>
    <s v="wearables"/>
    <x v="1319"/>
    <d v="2014-07-11T16:00:00"/>
    <n v="2014"/>
    <s v="unsuccessful"/>
    <x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2"/>
    <s v="wearables"/>
    <x v="1320"/>
    <d v="2016-12-30T23:00:00"/>
    <n v="2016"/>
    <s v="unsuccessful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  <n v="2016"/>
    <s v="unsuccessful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  <s v="unsuccessful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2"/>
    <s v="wearables"/>
    <x v="1323"/>
    <d v="2016-04-26T06:55:00"/>
    <n v="2016"/>
    <s v="unsuccessful"/>
    <x v="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d v="2016-10-13T15:12:32"/>
    <n v="2016"/>
    <s v="unsuccessful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  <n v="2016"/>
    <s v="unsuccessful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  <n v="2014"/>
    <s v="unsuccessful"/>
    <x v="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d v="2015-05-29T16:17:15"/>
    <n v="2015"/>
    <s v="unsuccessful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2"/>
    <s v="wearables"/>
    <x v="1328"/>
    <d v="2016-10-14T15:25:34"/>
    <n v="2016"/>
    <s v="unsuccessful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  <n v="2014"/>
    <s v="unsuccessful"/>
    <x v="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  <n v="2016"/>
    <s v="unsuccessful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  <n v="2016"/>
    <s v="unsuccessful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  <s v="unsuccessful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  <s v="unsuccessful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2"/>
    <s v="wearables"/>
    <x v="1334"/>
    <d v="2016-03-11T18:34:47"/>
    <n v="2016"/>
    <s v="unsuccessful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  <n v="2015"/>
    <s v="unsuccessful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"/>
    <n v="379.23"/>
    <x v="2"/>
    <s v="wearables"/>
    <x v="1336"/>
    <d v="2014-12-17T20:43:48"/>
    <n v="2014"/>
    <s v="unsuccessful"/>
    <x v="0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d v="2017-03-03T13:51:19"/>
    <n v="2017"/>
    <s v="unsuccessful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  <n v="2015"/>
    <s v="unsuccessful"/>
    <x v="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  <n v="2014"/>
    <s v="unsuccessful"/>
    <x v="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  <s v="unsuccessful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d v="2016-10-01T14:58:37"/>
    <n v="2016"/>
    <s v="unsuccessful"/>
    <x v="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  <s v="unsuccessful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6000000000001"/>
    <x v="2"/>
    <s v="wearables"/>
    <x v="1343"/>
    <d v="2016-08-19T03:59:00"/>
    <n v="2016"/>
    <s v="unsuccessful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"/>
    <n v="40.76"/>
    <x v="3"/>
    <s v="nonfiction"/>
    <x v="1344"/>
    <d v="2016-06-30T18:57:19"/>
    <n v="2016"/>
    <s v="successful"/>
    <x v="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d v="2014-07-14T19:32:39"/>
    <n v="2014"/>
    <s v="successful"/>
    <x v="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5"/>
    <x v="3"/>
    <s v="nonfiction"/>
    <x v="1346"/>
    <d v="2013-06-27T01:49:11"/>
    <n v="2013"/>
    <s v="successful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2"/>
    <x v="3"/>
    <s v="nonfiction"/>
    <x v="1347"/>
    <d v="2015-03-07T15:18:45"/>
    <n v="2015"/>
    <s v="successful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"/>
    <x v="3"/>
    <s v="nonfiction"/>
    <x v="1348"/>
    <d v="2014-12-18T12:08:53"/>
    <n v="2014"/>
    <s v="successful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.36"/>
    <x v="3"/>
    <s v="nonfiction"/>
    <x v="1349"/>
    <d v="2015-12-16T06:59:00"/>
    <n v="2015"/>
    <s v="successful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7"/>
    <x v="3"/>
    <s v="nonfiction"/>
    <x v="1350"/>
    <d v="2015-12-26T00:18:54"/>
    <n v="2015"/>
    <s v="successful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8"/>
    <x v="3"/>
    <s v="nonfiction"/>
    <x v="1351"/>
    <d v="2016-02-12T17:45:44"/>
    <n v="2016"/>
    <s v="successful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d v="2015-09-05T03:59:00"/>
    <n v="2015"/>
    <s v="successful"/>
    <x v="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1"/>
    <x v="3"/>
    <s v="nonfiction"/>
    <x v="1353"/>
    <d v="2013-03-11T00:00:00"/>
    <n v="2013"/>
    <s v="successful"/>
    <x v="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"/>
    <x v="3"/>
    <s v="nonfiction"/>
    <x v="1354"/>
    <d v="2016-06-11T19:22:59"/>
    <n v="2016"/>
    <s v="successful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s v="nonfiction"/>
    <x v="1355"/>
    <d v="2012-11-30T10:00:00"/>
    <n v="2012"/>
    <s v="successful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"/>
    <n v="71.44"/>
    <x v="3"/>
    <s v="nonfiction"/>
    <x v="1356"/>
    <d v="2013-07-05T00:56:00"/>
    <n v="2013"/>
    <s v="successful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49999999999997"/>
    <x v="3"/>
    <s v="nonfiction"/>
    <x v="1357"/>
    <d v="2013-03-01T05:59:00"/>
    <n v="2013"/>
    <s v="successful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7"/>
    <x v="3"/>
    <s v="nonfiction"/>
    <x v="1358"/>
    <d v="2011-06-25T13:42:03"/>
    <n v="2011"/>
    <s v="successful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"/>
    <x v="3"/>
    <s v="nonfiction"/>
    <x v="1359"/>
    <d v="2011-07-06T19:33:10"/>
    <n v="2011"/>
    <s v="successful"/>
    <x v="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"/>
    <n v="32.07"/>
    <x v="3"/>
    <s v="nonfiction"/>
    <x v="1360"/>
    <d v="2012-08-02T21:37:00"/>
    <n v="2012"/>
    <s v="successful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"/>
    <x v="3"/>
    <s v="nonfiction"/>
    <x v="1361"/>
    <d v="2014-06-21T17:12:52"/>
    <n v="2014"/>
    <s v="successful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x v="3"/>
    <s v="nonfiction"/>
    <x v="1362"/>
    <d v="2013-09-07T22:25:31"/>
    <n v="2013"/>
    <s v="successful"/>
    <x v="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n v="2016"/>
    <s v="successful"/>
    <x v="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d v="2015-01-07T16:41:46"/>
    <n v="2014"/>
    <s v="successful"/>
    <x v="0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n v="2015"/>
    <s v="successful"/>
    <x v="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40000000000006"/>
    <x v="4"/>
    <s v="rock"/>
    <x v="1366"/>
    <d v="2014-11-27T00:54:23"/>
    <n v="2014"/>
    <s v="successful"/>
    <x v="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8"/>
    <x v="4"/>
    <s v="rock"/>
    <x v="1367"/>
    <d v="2015-11-14T01:04:10"/>
    <n v="2015"/>
    <s v="successful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"/>
    <x v="4"/>
    <s v="rock"/>
    <x v="1368"/>
    <d v="2015-06-15T04:34:54"/>
    <n v="2015"/>
    <s v="successful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7"/>
    <x v="4"/>
    <s v="rock"/>
    <x v="1369"/>
    <d v="2014-04-11T14:15:46"/>
    <n v="2014"/>
    <s v="successful"/>
    <x v="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x v="4"/>
    <s v="rock"/>
    <x v="1370"/>
    <d v="2013-10-16T00:04:50"/>
    <n v="2013"/>
    <s v="successful"/>
    <x v="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"/>
    <x v="4"/>
    <s v="rock"/>
    <x v="1371"/>
    <d v="2015-05-07T18:12:22"/>
    <n v="2015"/>
    <s v="successful"/>
    <x v="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x v="4"/>
    <s v="rock"/>
    <x v="1372"/>
    <d v="2012-07-12T17:45:32"/>
    <n v="2012"/>
    <s v="successful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d v="2016-12-30T22:50:33"/>
    <n v="2016"/>
    <s v="successful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.06"/>
    <x v="4"/>
    <s v="rock"/>
    <x v="1374"/>
    <d v="2016-03-25T02:53:08"/>
    <n v="2016"/>
    <s v="successful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"/>
    <n v="62.87"/>
    <x v="4"/>
    <s v="rock"/>
    <x v="1375"/>
    <d v="2017-01-15T01:35:19"/>
    <n v="2016"/>
    <s v="successful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"/>
    <n v="55.61"/>
    <x v="4"/>
    <s v="rock"/>
    <x v="1376"/>
    <d v="2016-12-03T17:03:26"/>
    <n v="2016"/>
    <s v="successful"/>
    <x v="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1"/>
    <x v="4"/>
    <s v="rock"/>
    <x v="1377"/>
    <d v="2017-02-03T04:11:00"/>
    <n v="2017"/>
    <s v="successful"/>
    <x v="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0.58"/>
    <x v="4"/>
    <s v="rock"/>
    <x v="1378"/>
    <d v="2016-08-01T18:13:30"/>
    <n v="2016"/>
    <s v="successful"/>
    <x v="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  <n v="2015"/>
    <s v="successful"/>
    <x v="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.2"/>
    <x v="4"/>
    <s v="rock"/>
    <x v="1380"/>
    <d v="2015-06-09T02:00:00"/>
    <n v="2015"/>
    <s v="successful"/>
    <x v="1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6"/>
    <x v="4"/>
    <s v="rock"/>
    <x v="1381"/>
    <d v="2016-12-29T05:08:45"/>
    <n v="2016"/>
    <s v="successful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d v="2013-05-06T19:12:16"/>
    <n v="2013"/>
    <s v="successful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4"/>
    <s v="rock"/>
    <x v="1383"/>
    <d v="2016-12-23T01:47:58"/>
    <n v="2016"/>
    <s v="successful"/>
    <x v="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4"/>
    <x v="4"/>
    <s v="rock"/>
    <x v="1384"/>
    <d v="2015-07-05T17:38:42"/>
    <n v="2015"/>
    <s v="successful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"/>
    <x v="4"/>
    <s v="rock"/>
    <x v="1385"/>
    <d v="2016-04-29T12:11:00"/>
    <n v="2016"/>
    <s v="successful"/>
    <x v="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2.5"/>
    <x v="4"/>
    <s v="rock"/>
    <x v="1386"/>
    <d v="2015-07-29T15:31:29"/>
    <n v="2015"/>
    <s v="successful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d v="2015-06-03T04:30:00"/>
    <n v="2015"/>
    <s v="successful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d v="2016-10-17T16:14:00"/>
    <n v="2016"/>
    <s v="successful"/>
    <x v="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"/>
    <x v="4"/>
    <s v="rock"/>
    <x v="1389"/>
    <d v="2016-08-13T11:32:37"/>
    <n v="2016"/>
    <s v="successful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9"/>
    <x v="4"/>
    <s v="rock"/>
    <x v="1390"/>
    <d v="2015-04-27T17:12:00"/>
    <n v="2015"/>
    <s v="successful"/>
    <x v="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"/>
    <x v="4"/>
    <s v="rock"/>
    <x v="1391"/>
    <d v="2015-08-22T04:59:00"/>
    <n v="2015"/>
    <s v="successful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2"/>
    <x v="4"/>
    <s v="rock"/>
    <x v="1392"/>
    <d v="2016-03-03T03:43:06"/>
    <n v="2016"/>
    <s v="successful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3"/>
    <x v="4"/>
    <s v="rock"/>
    <x v="1393"/>
    <d v="2016-08-01T16:22:03"/>
    <n v="2016"/>
    <s v="successful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"/>
    <x v="4"/>
    <s v="rock"/>
    <x v="1394"/>
    <d v="2017-03-01T03:00:00"/>
    <n v="2017"/>
    <s v="successful"/>
    <x v="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6"/>
    <x v="4"/>
    <s v="rock"/>
    <x v="1395"/>
    <d v="2017-01-14T21:48:01"/>
    <n v="2016"/>
    <s v="successful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"/>
    <x v="4"/>
    <s v="rock"/>
    <x v="1396"/>
    <d v="2015-02-13T23:58:02"/>
    <n v="2015"/>
    <s v="successful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6"/>
    <x v="4"/>
    <s v="rock"/>
    <x v="1397"/>
    <d v="2016-10-27T21:19:00"/>
    <n v="2016"/>
    <s v="successful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5"/>
    <x v="4"/>
    <s v="rock"/>
    <x v="1398"/>
    <d v="2016-07-05T20:58:54"/>
    <n v="2016"/>
    <s v="successful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"/>
    <x v="4"/>
    <s v="rock"/>
    <x v="1399"/>
    <d v="2014-10-07T00:06:13"/>
    <n v="2014"/>
    <s v="successful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4"/>
    <s v="rock"/>
    <x v="1400"/>
    <d v="2016-06-12T05:30:00"/>
    <n v="2016"/>
    <s v="successful"/>
    <x v="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"/>
    <n v="51.72"/>
    <x v="4"/>
    <s v="rock"/>
    <x v="1401"/>
    <d v="2013-05-26T23:54:34"/>
    <n v="2013"/>
    <s v="successful"/>
    <x v="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"/>
    <x v="4"/>
    <s v="rock"/>
    <x v="1402"/>
    <d v="2015-05-01T00:16:51"/>
    <n v="2015"/>
    <s v="successful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7"/>
    <x v="4"/>
    <s v="rock"/>
    <x v="1403"/>
    <d v="2013-07-26T01:30:35"/>
    <n v="2013"/>
    <s v="successful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  <n v="2015"/>
    <s v="unsuccessful"/>
    <x v="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  <s v="unsuccessful"/>
    <x v="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  <s v="unsuccessful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  <n v="2014"/>
    <s v="unsuccessful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  <n v="2015"/>
    <s v="unsuccessful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  <s v="unsuccessful"/>
    <x v="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  <s v="unsuccessful"/>
    <x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  <s v="unsuccessful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3"/>
    <s v="translations"/>
    <x v="1412"/>
    <d v="2014-12-04T01:31:39"/>
    <n v="2014"/>
    <s v="unsuccessful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  <n v="2015"/>
    <s v="unsuccessful"/>
    <x v="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  <s v="unsuccessful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  <n v="2015"/>
    <s v="unsuccessful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  <s v="unsuccessful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  <n v="2015"/>
    <s v="unsuccessful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  <s v="unsuccessful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  <n v="2016"/>
    <s v="unsuccessful"/>
    <x v="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n v="2016"/>
    <s v="unsuccessful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  <s v="unsuccessful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  <s v="unsuccessful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  <s v="unsuccessful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  <n v="2016"/>
    <s v="unsuccessful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  <s v="unsuccessful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  <s v="unsuccessful"/>
    <x v="0"/>
    <x v="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  <n v="2016"/>
    <s v="unsuccessful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n v="2016"/>
    <s v="unsuccessful"/>
    <x v="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  <s v="unsuccessful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  <n v="2014"/>
    <s v="unsuccessful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  <n v="2015"/>
    <s v="unsuccessful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  <s v="unsuccessful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  <n v="2016"/>
    <s v="unsuccessful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  <n v="2015"/>
    <s v="unsuccessful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  <s v="unsuccessful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  <n v="2016"/>
    <s v="unsuccessful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  <n v="2014"/>
    <s v="unsuccessful"/>
    <x v="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  <n v="2016"/>
    <s v="unsuccessful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  <n v="2015"/>
    <s v="unsuccessful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  <s v="unsuccessful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  <n v="2015"/>
    <s v="unsuccessful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  <s v="unsuccessful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  <s v="unsuccessful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  <s v="unsuccessful"/>
    <x v="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  <s v="unsuccessful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  <s v="unsuccessful"/>
    <x v="0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  <s v="unsuccessful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  <s v="unsuccessful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  <s v="unsuccessful"/>
    <x v="0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  <s v="unsuccessful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  <s v="unsuccessful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  <s v="unsuccessful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  <s v="unsuccessful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  <n v="2016"/>
    <s v="unsuccessful"/>
    <x v="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  <n v="2014"/>
    <s v="unsuccessful"/>
    <x v="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  <n v="2016"/>
    <s v="unsuccessful"/>
    <x v="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  <s v="unsuccessful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  <s v="unsuccessful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  <s v="unsuccessful"/>
    <x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  <s v="unsuccessful"/>
    <x v="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7"/>
    <x v="3"/>
    <s v="radio &amp; podcasts"/>
    <x v="1461"/>
    <d v="2014-10-21T00:00:00"/>
    <n v="2014"/>
    <s v="successful"/>
    <x v="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4"/>
    <x v="3"/>
    <s v="radio &amp; podcasts"/>
    <x v="1462"/>
    <d v="2013-04-10T15:54:31"/>
    <n v="2013"/>
    <s v="successful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x v="3"/>
    <s v="radio &amp; podcasts"/>
    <x v="1463"/>
    <d v="2013-04-07T20:52:18"/>
    <n v="2013"/>
    <s v="successful"/>
    <x v="0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d v="2013-02-16T15:52:38"/>
    <n v="2013"/>
    <s v="successful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"/>
    <n v="52.62"/>
    <x v="3"/>
    <s v="radio &amp; podcasts"/>
    <x v="1465"/>
    <d v="2012-03-22T03:00:00"/>
    <n v="2012"/>
    <s v="successful"/>
    <x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d v="2016-01-12T05:00:00"/>
    <n v="2015"/>
    <s v="successful"/>
    <x v="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x v="3"/>
    <s v="radio &amp; podcasts"/>
    <x v="1467"/>
    <d v="2012-03-25T18:14:45"/>
    <n v="2012"/>
    <s v="successful"/>
    <x v="0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"/>
    <x v="3"/>
    <s v="radio &amp; podcasts"/>
    <x v="1468"/>
    <d v="2011-06-12T00:20:49"/>
    <n v="2011"/>
    <s v="successful"/>
    <x v="0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"/>
    <x v="3"/>
    <s v="radio &amp; podcasts"/>
    <x v="1469"/>
    <d v="2013-02-15T14:21:49"/>
    <n v="2013"/>
    <s v="successful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"/>
    <x v="3"/>
    <s v="radio &amp; podcasts"/>
    <x v="1470"/>
    <d v="2012-12-28T19:51:03"/>
    <n v="2012"/>
    <s v="successful"/>
    <x v="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8"/>
    <x v="3"/>
    <s v="radio &amp; podcasts"/>
    <x v="1471"/>
    <d v="2015-04-09T22:58:54"/>
    <n v="2015"/>
    <s v="successful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"/>
    <x v="3"/>
    <s v="radio &amp; podcasts"/>
    <x v="1472"/>
    <d v="2013-10-16T13:01:43"/>
    <n v="2013"/>
    <s v="successful"/>
    <x v="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"/>
    <x v="3"/>
    <s v="radio &amp; podcasts"/>
    <x v="1473"/>
    <d v="2012-03-01T23:30:39"/>
    <n v="2012"/>
    <s v="successful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2"/>
    <x v="3"/>
    <s v="radio &amp; podcasts"/>
    <x v="1474"/>
    <d v="2013-09-13T17:28:12"/>
    <n v="2013"/>
    <s v="successful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"/>
    <n v="64.17"/>
    <x v="3"/>
    <s v="radio &amp; podcasts"/>
    <x v="1475"/>
    <d v="2014-12-20T04:59:00"/>
    <n v="2014"/>
    <s v="successful"/>
    <x v="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"/>
    <n v="43.33"/>
    <x v="3"/>
    <s v="radio &amp; podcasts"/>
    <x v="1476"/>
    <d v="2011-09-10T01:00:22"/>
    <n v="2011"/>
    <s v="successful"/>
    <x v="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5"/>
    <x v="3"/>
    <s v="radio &amp; podcasts"/>
    <x v="1477"/>
    <d v="2011-12-23T03:00:00"/>
    <n v="2011"/>
    <s v="successful"/>
    <x v="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"/>
    <n v="29.19"/>
    <x v="3"/>
    <s v="radio &amp; podcasts"/>
    <x v="1478"/>
    <d v="2013-05-14T20:55:13"/>
    <n v="2013"/>
    <s v="successful"/>
    <x v="1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6"/>
    <x v="3"/>
    <s v="radio &amp; podcasts"/>
    <x v="1479"/>
    <d v="2014-05-10T03:59:00"/>
    <n v="2014"/>
    <s v="successful"/>
    <x v="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6"/>
    <x v="3"/>
    <s v="radio &amp; podcasts"/>
    <x v="1480"/>
    <d v="2013-07-26T17:00:00"/>
    <n v="2013"/>
    <s v="successful"/>
    <x v="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  <n v="2013"/>
    <s v="unsuccessful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  <s v="unsuccessful"/>
    <x v="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  <n v="2016"/>
    <s v="unsuccessful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  <s v="unsuccessful"/>
    <x v="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  <n v="2015"/>
    <s v="unsuccessful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  <s v="unsuccessful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  <s v="unsuccessful"/>
    <x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  <n v="2013"/>
    <s v="unsuccessful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  <s v="unsuccessful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3"/>
    <s v="fiction"/>
    <x v="1490"/>
    <d v="2013-10-02T13:27:54"/>
    <n v="2013"/>
    <s v="unsuccessful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  <n v="2014"/>
    <s v="unsuccessful"/>
    <x v="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  <n v="2011"/>
    <s v="unsuccessful"/>
    <x v="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  <s v="unsuccessful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  <n v="2015"/>
    <s v="unsuccessful"/>
    <x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  <s v="unsuccessful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  <s v="unsuccessful"/>
    <x v="0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  <s v="unsuccessful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  <n v="2014"/>
    <s v="unsuccessful"/>
    <x v="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  <s v="unsuccessful"/>
    <x v="0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3"/>
    <s v="fiction"/>
    <x v="1500"/>
    <d v="2013-05-01T21:42:37"/>
    <n v="2013"/>
    <s v="unsuccessful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"/>
    <n v="97.73"/>
    <x v="8"/>
    <s v="photobooks"/>
    <x v="1501"/>
    <d v="2015-07-08T14:00:23"/>
    <n v="2015"/>
    <s v="successful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4"/>
    <x v="8"/>
    <s v="photobooks"/>
    <x v="1502"/>
    <d v="2016-03-25T22:00:00"/>
    <n v="2016"/>
    <s v="successful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"/>
    <x v="8"/>
    <s v="photobooks"/>
    <x v="1503"/>
    <d v="2016-10-23T08:20:01"/>
    <n v="2016"/>
    <s v="successful"/>
    <x v="0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"/>
    <n v="67.16"/>
    <x v="8"/>
    <s v="photobooks"/>
    <x v="1504"/>
    <d v="2014-06-10T08:33:00"/>
    <n v="2014"/>
    <s v="successful"/>
    <x v="1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4"/>
    <x v="8"/>
    <s v="photobooks"/>
    <x v="1505"/>
    <d v="2016-03-22T20:01:00"/>
    <n v="2016"/>
    <s v="successful"/>
    <x v="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d v="2014-07-24T18:51:44"/>
    <n v="2014"/>
    <s v="successful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.180000000000007"/>
    <x v="8"/>
    <s v="photobooks"/>
    <x v="1507"/>
    <d v="2010-05-15T08:10:00"/>
    <n v="2010"/>
    <s v="successful"/>
    <x v="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"/>
    <x v="8"/>
    <s v="photobooks"/>
    <x v="1508"/>
    <d v="2014-06-27T14:44:41"/>
    <n v="2014"/>
    <s v="successful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"/>
    <x v="8"/>
    <s v="photobooks"/>
    <x v="1509"/>
    <d v="2017-02-14T22:59:00"/>
    <n v="2017"/>
    <s v="successful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2"/>
    <x v="8"/>
    <s v="photobooks"/>
    <x v="1510"/>
    <d v="2014-07-19T09:14:38"/>
    <n v="2014"/>
    <s v="successful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8"/>
    <x v="8"/>
    <s v="photobooks"/>
    <x v="1511"/>
    <d v="2015-11-18T15:00:04"/>
    <n v="2015"/>
    <s v="successful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"/>
    <n v="58.38"/>
    <x v="8"/>
    <s v="photobooks"/>
    <x v="1512"/>
    <d v="2017-02-05T16:25:39"/>
    <n v="2017"/>
    <s v="successful"/>
    <x v="1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"/>
    <n v="55.82"/>
    <x v="8"/>
    <s v="photobooks"/>
    <x v="1513"/>
    <d v="2014-07-16T15:17:46"/>
    <n v="2014"/>
    <s v="successful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"/>
    <x v="8"/>
    <s v="photobooks"/>
    <x v="1514"/>
    <d v="2015-09-27T14:20:40"/>
    <n v="2015"/>
    <s v="successful"/>
    <x v="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"/>
    <n v="849.67"/>
    <x v="8"/>
    <s v="photobooks"/>
    <x v="1515"/>
    <d v="2016-03-16T05:04:57"/>
    <n v="2016"/>
    <s v="successful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  <n v="2016"/>
    <s v="successful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39.51"/>
    <x v="8"/>
    <s v="photobooks"/>
    <x v="1517"/>
    <d v="2014-12-06T06:00:00"/>
    <n v="2014"/>
    <s v="successful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0.53"/>
    <x v="8"/>
    <s v="photobooks"/>
    <x v="1518"/>
    <d v="2014-05-31T19:40:52"/>
    <n v="2014"/>
    <s v="successful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6"/>
    <x v="8"/>
    <s v="photobooks"/>
    <x v="1519"/>
    <d v="2014-06-20T21:59:00"/>
    <n v="2014"/>
    <s v="successful"/>
    <x v="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s v="photobooks"/>
    <x v="1520"/>
    <d v="2014-12-19T04:00:00"/>
    <n v="2014"/>
    <s v="successful"/>
    <x v="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5"/>
    <x v="8"/>
    <s v="photobooks"/>
    <x v="1521"/>
    <d v="2016-06-07T04:01:31"/>
    <n v="2016"/>
    <s v="successful"/>
    <x v="0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4"/>
    <x v="8"/>
    <s v="photobooks"/>
    <x v="1522"/>
    <d v="2014-10-17T19:55:39"/>
    <n v="2014"/>
    <s v="successful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"/>
    <x v="8"/>
    <s v="photobooks"/>
    <x v="1523"/>
    <d v="2014-12-23T00:00:00"/>
    <n v="2014"/>
    <s v="successful"/>
    <x v="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1.79"/>
    <x v="8"/>
    <s v="photobooks"/>
    <x v="1524"/>
    <d v="2017-02-20T12:01:30"/>
    <n v="2017"/>
    <s v="successful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"/>
    <n v="32.32"/>
    <x v="8"/>
    <s v="photobooks"/>
    <x v="1525"/>
    <d v="2016-08-18T16:52:18"/>
    <n v="2016"/>
    <s v="successful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4"/>
    <x v="8"/>
    <s v="photobooks"/>
    <x v="1526"/>
    <d v="2016-01-19T06:37:27"/>
    <n v="2015"/>
    <s v="successful"/>
    <x v="0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"/>
    <x v="8"/>
    <s v="photobooks"/>
    <x v="1527"/>
    <d v="2017-03-14T13:24:46"/>
    <n v="2017"/>
    <s v="successful"/>
    <x v="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"/>
    <n v="52.79"/>
    <x v="8"/>
    <s v="photobooks"/>
    <x v="1528"/>
    <d v="2017-02-01T00:00:00"/>
    <n v="2017"/>
    <s v="successful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999999999999"/>
    <x v="8"/>
    <s v="photobooks"/>
    <x v="1529"/>
    <d v="2015-03-19T14:05:20"/>
    <n v="2015"/>
    <s v="successful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"/>
    <x v="8"/>
    <s v="photobooks"/>
    <x v="1530"/>
    <d v="2015-10-23T18:24:55"/>
    <n v="2015"/>
    <s v="successful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"/>
    <n v="56.64"/>
    <x v="8"/>
    <s v="photobooks"/>
    <x v="1531"/>
    <d v="2014-12-01T03:00:00"/>
    <n v="2014"/>
    <s v="successful"/>
    <x v="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d v="2016-02-15T15:00:00"/>
    <n v="2016"/>
    <s v="successful"/>
    <x v="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"/>
    <x v="8"/>
    <s v="photobooks"/>
    <x v="1533"/>
    <d v="2016-05-02T03:59:00"/>
    <n v="2016"/>
    <s v="successful"/>
    <x v="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4.91"/>
    <x v="8"/>
    <s v="photobooks"/>
    <x v="1534"/>
    <d v="2015-09-04T16:11:02"/>
    <n v="2015"/>
    <s v="successful"/>
    <x v="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  <n v="2016"/>
    <s v="successful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"/>
    <n v="66.02"/>
    <x v="8"/>
    <s v="photobooks"/>
    <x v="1536"/>
    <d v="2015-08-27T19:15:10"/>
    <n v="2015"/>
    <s v="successful"/>
    <x v="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"/>
    <n v="96.38"/>
    <x v="8"/>
    <s v="photobooks"/>
    <x v="1537"/>
    <d v="2016-08-06T18:00:00"/>
    <n v="2016"/>
    <s v="successful"/>
    <x v="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6999999999999"/>
    <x v="8"/>
    <s v="photobooks"/>
    <x v="1538"/>
    <d v="2015-01-22T18:46:10"/>
    <n v="2014"/>
    <s v="successful"/>
    <x v="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"/>
    <x v="8"/>
    <s v="photobooks"/>
    <x v="1539"/>
    <d v="2017-01-03T22:03:39"/>
    <n v="2016"/>
    <s v="successful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  <n v="2014"/>
    <s v="successful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  <s v="unsuccessful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n v="2015"/>
    <s v="unsuccessful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  <s v="unsuccessful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  <s v="unsuccessful"/>
    <x v="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  <s v="unsuccessful"/>
    <x v="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  <n v="2014"/>
    <s v="unsuccessful"/>
    <x v="0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  <s v="unsuccessful"/>
    <x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  <n v="2015"/>
    <s v="unsuccessful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  <n v="2015"/>
    <s v="unsuccessful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  <n v="2016"/>
    <s v="unsuccessful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  <s v="unsuccessful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  <n v="2014"/>
    <s v="unsuccessful"/>
    <x v="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  <s v="unsuccessful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  <s v="unsuccessful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  <s v="unsuccessful"/>
    <x v="0"/>
    <x v="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  <n v="2016"/>
    <s v="unsuccessful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  <n v="2014"/>
    <s v="unsuccessful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n v="2015"/>
    <s v="unsuccessful"/>
    <x v="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  <s v="unsuccessful"/>
    <x v="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  <n v="2014"/>
    <s v="unsuccessful"/>
    <x v="0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  <n v="2013"/>
    <s v="unsuccessful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  <s v="unsuccessful"/>
    <x v="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  <n v="2014"/>
    <s v="unsuccessful"/>
    <x v="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  <s v="unsuccessful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  <n v="2011"/>
    <s v="unsuccessful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d v="2016-07-27T22:00:00"/>
    <n v="2016"/>
    <s v="unsuccessful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d v="2014-02-17T00:00:00"/>
    <n v="2014"/>
    <s v="unsuccessful"/>
    <x v="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  <n v="2014"/>
    <s v="unsuccessful"/>
    <x v="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  <s v="unsuccessful"/>
    <x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  <n v="2016"/>
    <s v="unsuccessful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  <n v="2015"/>
    <s v="unsuccessful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  <n v="2016"/>
    <s v="unsuccessful"/>
    <x v="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  <n v="2017"/>
    <s v="unsuccessful"/>
    <x v="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d v="2015-02-17T22:15:29"/>
    <n v="2015"/>
    <s v="unsuccessful"/>
    <x v="0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  <n v="2014"/>
    <s v="unsuccessful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  <n v="2015"/>
    <s v="unsuccessful"/>
    <x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  <n v="2012"/>
    <s v="unsuccessful"/>
    <x v="0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  <n v="2010"/>
    <s v="unsuccessful"/>
    <x v="0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  <n v="2013"/>
    <s v="unsuccessful"/>
    <x v="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  <s v="unsuccessful"/>
    <x v="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n v="2015"/>
    <s v="unsuccessful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  <n v="2015"/>
    <s v="unsuccessful"/>
    <x v="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  <s v="unsuccessful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  <s v="unsuccessful"/>
    <x v="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"/>
    <n v="131.66999999999999"/>
    <x v="8"/>
    <s v="places"/>
    <x v="1585"/>
    <d v="2016-12-25T11:00:00"/>
    <n v="2016"/>
    <s v="unsuccessful"/>
    <x v="0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  <s v="unsuccessful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  <s v="unsuccessful"/>
    <x v="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  <s v="unsuccessful"/>
    <x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  <s v="unsuccessful"/>
    <x v="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  <n v="2015"/>
    <s v="unsuccessful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  <n v="2016"/>
    <s v="unsuccessful"/>
    <x v="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  <s v="unsuccessful"/>
    <x v="0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  <s v="unsuccessful"/>
    <x v="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  <n v="2016"/>
    <s v="unsuccessful"/>
    <x v="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  <s v="unsuccessful"/>
    <x v="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  <n v="2014"/>
    <s v="unsuccessful"/>
    <x v="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  <s v="unsuccessful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  <s v="unsuccessful"/>
    <x v="0"/>
    <x v="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  <s v="unsuccessful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s v="places"/>
    <x v="1600"/>
    <d v="2014-07-15T05:11:00"/>
    <n v="2014"/>
    <s v="unsuccessful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3"/>
    <x v="4"/>
    <s v="rock"/>
    <x v="1601"/>
    <d v="2011-05-05T02:13:53"/>
    <n v="2011"/>
    <s v="successful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n v="2011"/>
    <s v="successful"/>
    <x v="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n v="2011"/>
    <s v="successful"/>
    <x v="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d v="2012-03-17T19:17:15"/>
    <n v="2012"/>
    <s v="successful"/>
    <x v="0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1"/>
    <x v="4"/>
    <s v="rock"/>
    <x v="1605"/>
    <d v="2011-08-01T07:00:00"/>
    <n v="2011"/>
    <s v="successful"/>
    <x v="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d v="2011-03-24T01:40:38"/>
    <n v="2010"/>
    <s v="successful"/>
    <x v="0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90000000000006"/>
    <x v="4"/>
    <s v="rock"/>
    <x v="1607"/>
    <d v="2012-06-14T19:24:11"/>
    <n v="2012"/>
    <s v="successful"/>
    <x v="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d v="2014-01-01T05:26:00"/>
    <n v="2013"/>
    <s v="successful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x v="4"/>
    <s v="rock"/>
    <x v="1609"/>
    <d v="2011-11-02T08:00:00"/>
    <n v="2011"/>
    <s v="successful"/>
    <x v="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"/>
    <n v="48.54"/>
    <x v="4"/>
    <s v="rock"/>
    <x v="1610"/>
    <d v="2012-12-15T22:11:50"/>
    <n v="2012"/>
    <s v="successful"/>
    <x v="1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"/>
    <x v="4"/>
    <s v="rock"/>
    <x v="1611"/>
    <d v="2013-06-05T00:00:32"/>
    <n v="2013"/>
    <s v="successful"/>
    <x v="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d v="2013-01-02T20:59:44"/>
    <n v="2012"/>
    <s v="successful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4"/>
    <x v="4"/>
    <s v="rock"/>
    <x v="1613"/>
    <d v="2012-07-22T01:40:02"/>
    <n v="2012"/>
    <s v="successful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9"/>
    <x v="4"/>
    <s v="rock"/>
    <x v="1614"/>
    <d v="2014-08-03T17:00:00"/>
    <n v="2014"/>
    <s v="successful"/>
    <x v="0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"/>
    <x v="4"/>
    <s v="rock"/>
    <x v="1615"/>
    <d v="2011-12-13T02:13:16"/>
    <n v="2011"/>
    <s v="successful"/>
    <x v="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7"/>
    <x v="4"/>
    <s v="rock"/>
    <x v="1616"/>
    <d v="2012-11-22T22:00:00"/>
    <n v="2012"/>
    <s v="successful"/>
    <x v="0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"/>
    <x v="4"/>
    <s v="rock"/>
    <x v="1617"/>
    <d v="2013-11-01T19:00:00"/>
    <n v="2013"/>
    <s v="successful"/>
    <x v="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d v="2013-03-08T15:42:15"/>
    <n v="2013"/>
    <s v="successful"/>
    <x v="0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6"/>
    <x v="4"/>
    <s v="rock"/>
    <x v="1619"/>
    <d v="2014-09-15T04:28:06"/>
    <n v="2014"/>
    <s v="successful"/>
    <x v="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"/>
    <x v="4"/>
    <s v="rock"/>
    <x v="1620"/>
    <d v="2013-02-23T08:09:00"/>
    <n v="2013"/>
    <s v="successful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"/>
    <x v="4"/>
    <s v="rock"/>
    <x v="1621"/>
    <d v="2012-05-28T03:59:00"/>
    <n v="2012"/>
    <s v="successful"/>
    <x v="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d v="2014-12-17T07:59:00"/>
    <n v="2014"/>
    <s v="successful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"/>
    <x v="4"/>
    <s v="rock"/>
    <x v="1623"/>
    <d v="2013-08-27T16:31:29"/>
    <n v="2013"/>
    <s v="successful"/>
    <x v="0"/>
    <x v="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x v="4"/>
    <s v="rock"/>
    <x v="1624"/>
    <d v="2013-01-09T08:48:55"/>
    <n v="2012"/>
    <s v="successful"/>
    <x v="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d v="2012-09-11T16:47:33"/>
    <n v="2012"/>
    <s v="successful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"/>
    <x v="4"/>
    <s v="rock"/>
    <x v="1626"/>
    <d v="2013-12-01T21:21:07"/>
    <n v="2013"/>
    <s v="successful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8"/>
    <x v="4"/>
    <s v="rock"/>
    <x v="1627"/>
    <d v="2012-11-26T04:59:00"/>
    <n v="2012"/>
    <s v="successful"/>
    <x v="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d v="2014-06-17T17:41:22"/>
    <n v="2014"/>
    <s v="successful"/>
    <x v="0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d v="2014-02-20T20:48:53"/>
    <n v="2014"/>
    <s v="successful"/>
    <x v="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"/>
    <n v="84.21"/>
    <x v="4"/>
    <s v="rock"/>
    <x v="1630"/>
    <d v="2012-03-02T06:59:00"/>
    <n v="2012"/>
    <s v="successful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"/>
    <n v="117.23"/>
    <x v="4"/>
    <s v="rock"/>
    <x v="1631"/>
    <d v="2012-10-12T20:37:41"/>
    <n v="2012"/>
    <s v="successful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d v="2011-09-24T08:10:54"/>
    <n v="2011"/>
    <s v="successful"/>
    <x v="0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n v="2011"/>
    <s v="successful"/>
    <x v="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d v="2011-06-02T05:59:00"/>
    <n v="2011"/>
    <s v="successful"/>
    <x v="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3"/>
    <x v="4"/>
    <s v="rock"/>
    <x v="1635"/>
    <d v="2016-07-11T20:51:01"/>
    <n v="2016"/>
    <s v="successful"/>
    <x v="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"/>
    <x v="4"/>
    <s v="rock"/>
    <x v="1636"/>
    <d v="2011-06-12T04:00:00"/>
    <n v="2011"/>
    <s v="successful"/>
    <x v="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d v="2009-12-31T23:39:00"/>
    <n v="2009"/>
    <s v="successful"/>
    <x v="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9"/>
    <x v="4"/>
    <s v="rock"/>
    <x v="1638"/>
    <d v="2013-02-28T21:25:00"/>
    <n v="2013"/>
    <s v="successful"/>
    <x v="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n v="2012"/>
    <s v="successful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39.97"/>
    <x v="4"/>
    <s v="rock"/>
    <x v="1640"/>
    <d v="2010-08-03T01:59:00"/>
    <n v="2010"/>
    <s v="successful"/>
    <x v="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x v="4"/>
    <s v="pop"/>
    <x v="1641"/>
    <d v="2014-12-19T14:19:04"/>
    <n v="2014"/>
    <s v="successful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n v="2011"/>
    <s v="successful"/>
    <x v="0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d v="2012-09-24T19:46:52"/>
    <n v="2012"/>
    <s v="successful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5"/>
    <x v="4"/>
    <s v="pop"/>
    <x v="1644"/>
    <d v="2012-11-22T02:26:00"/>
    <n v="2012"/>
    <s v="successful"/>
    <x v="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d v="2013-09-18T14:49:00"/>
    <n v="2013"/>
    <s v="successful"/>
    <x v="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"/>
    <x v="4"/>
    <s v="pop"/>
    <x v="1646"/>
    <d v="2014-08-14T18:11:00"/>
    <n v="2014"/>
    <s v="successful"/>
    <x v="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3"/>
    <x v="4"/>
    <s v="pop"/>
    <x v="1647"/>
    <d v="2012-06-09T09:49:37"/>
    <n v="2012"/>
    <s v="successful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"/>
    <x v="4"/>
    <s v="pop"/>
    <x v="1648"/>
    <d v="2011-03-20T15:54:42"/>
    <n v="2011"/>
    <s v="successful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9"/>
    <x v="4"/>
    <s v="pop"/>
    <x v="1649"/>
    <d v="2014-05-23T16:25:55"/>
    <n v="2014"/>
    <s v="successful"/>
    <x v="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7"/>
    <x v="4"/>
    <s v="pop"/>
    <x v="1650"/>
    <d v="2013-10-09T10:27:17"/>
    <n v="2013"/>
    <s v="successful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x v="4"/>
    <s v="pop"/>
    <x v="1651"/>
    <d v="2011-04-26T06:59:00"/>
    <n v="2011"/>
    <s v="successful"/>
    <x v="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09999999999994"/>
    <x v="4"/>
    <s v="pop"/>
    <x v="1652"/>
    <d v="2013-11-24T12:49:53"/>
    <n v="2013"/>
    <s v="successful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"/>
    <n v="51.85"/>
    <x v="4"/>
    <s v="pop"/>
    <x v="1653"/>
    <d v="2011-04-24T20:01:36"/>
    <n v="2011"/>
    <s v="successful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"/>
    <x v="4"/>
    <s v="pop"/>
    <x v="1654"/>
    <d v="2012-04-18T21:22:40"/>
    <n v="2012"/>
    <s v="successful"/>
    <x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5"/>
    <x v="4"/>
    <s v="pop"/>
    <x v="1655"/>
    <d v="2012-04-05T18:00:20"/>
    <n v="2012"/>
    <s v="successful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n v="2012"/>
    <s v="successful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"/>
    <x v="4"/>
    <s v="pop"/>
    <x v="1657"/>
    <d v="2012-05-24T18:46:08"/>
    <n v="2012"/>
    <s v="successful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50000000000006"/>
    <x v="4"/>
    <s v="pop"/>
    <x v="1658"/>
    <d v="2012-12-18T14:20:00"/>
    <n v="2012"/>
    <s v="successful"/>
    <x v="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"/>
    <x v="4"/>
    <s v="pop"/>
    <x v="1659"/>
    <d v="2013-12-17T12:00:00"/>
    <n v="2013"/>
    <s v="successful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  <n v="2016"/>
    <s v="successful"/>
    <x v="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80000000000007"/>
    <x v="4"/>
    <s v="pop"/>
    <x v="1661"/>
    <d v="2016-01-17T21:00:00"/>
    <n v="2015"/>
    <s v="successful"/>
    <x v="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d v="2011-12-31T05:45:36"/>
    <n v="2011"/>
    <s v="successful"/>
    <x v="0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x v="4"/>
    <s v="pop"/>
    <x v="1663"/>
    <d v="2015-02-01T00:31:47"/>
    <n v="2015"/>
    <s v="successful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0000000000003"/>
    <x v="4"/>
    <s v="pop"/>
    <x v="1664"/>
    <d v="2012-03-16T03:59:00"/>
    <n v="2012"/>
    <s v="successful"/>
    <x v="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6"/>
    <x v="4"/>
    <s v="pop"/>
    <x v="1665"/>
    <d v="2011-02-22T03:00:00"/>
    <n v="2011"/>
    <s v="successful"/>
    <x v="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"/>
    <n v="41.04"/>
    <x v="4"/>
    <s v="pop"/>
    <x v="1666"/>
    <d v="2013-03-28T05:04:33"/>
    <n v="2013"/>
    <s v="successful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6"/>
    <x v="4"/>
    <s v="pop"/>
    <x v="1667"/>
    <d v="2014-03-11T06:59:00"/>
    <n v="2014"/>
    <s v="successful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"/>
    <x v="4"/>
    <s v="pop"/>
    <x v="1668"/>
    <d v="2011-11-28T04:35:39"/>
    <n v="2011"/>
    <s v="successful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x v="4"/>
    <s v="pop"/>
    <x v="1669"/>
    <d v="2016-05-31T21:14:36"/>
    <n v="2016"/>
    <s v="successful"/>
    <x v="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  <n v="2010"/>
    <s v="successful"/>
    <x v="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5"/>
    <x v="4"/>
    <s v="pop"/>
    <x v="1671"/>
    <d v="2016-08-01T13:03:34"/>
    <n v="2016"/>
    <s v="successful"/>
    <x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"/>
    <x v="4"/>
    <s v="pop"/>
    <x v="1672"/>
    <d v="2012-06-04T15:45:30"/>
    <n v="2012"/>
    <s v="successful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"/>
    <x v="4"/>
    <s v="pop"/>
    <x v="1673"/>
    <d v="2015-03-06T21:04:52"/>
    <n v="2015"/>
    <s v="successful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.25"/>
    <x v="4"/>
    <s v="pop"/>
    <x v="1674"/>
    <d v="2016-08-18T06:59:00"/>
    <n v="2016"/>
    <s v="successful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2"/>
    <x v="4"/>
    <s v="pop"/>
    <x v="1675"/>
    <d v="2011-10-16T22:03:00"/>
    <n v="2011"/>
    <s v="successful"/>
    <x v="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d v="2012-04-21T03:59:00"/>
    <n v="2012"/>
    <s v="successful"/>
    <x v="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000000000001"/>
    <x v="4"/>
    <s v="pop"/>
    <x v="1677"/>
    <d v="2016-04-16T05:59:00"/>
    <n v="2016"/>
    <s v="successful"/>
    <x v="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d v="2014-02-06T20:31:11"/>
    <n v="2014"/>
    <s v="successful"/>
    <x v="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2.5"/>
    <x v="4"/>
    <s v="pop"/>
    <x v="1679"/>
    <d v="2011-07-22T01:39:05"/>
    <n v="2011"/>
    <s v="successful"/>
    <x v="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  <n v="2014"/>
    <s v="successful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8"/>
    <x v="4"/>
    <s v="faith"/>
    <x v="1681"/>
    <d v="2017-03-29T02:00:00"/>
    <n v="2017"/>
    <s v="successful"/>
    <x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  <s v="successful"/>
    <x v="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  <n v="2017"/>
    <s v="successful"/>
    <x v="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4"/>
    <x v="4"/>
    <s v="faith"/>
    <x v="1684"/>
    <d v="2017-03-17T18:34:01"/>
    <n v="2017"/>
    <s v="successful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5:00:23"/>
    <n v="2017"/>
    <s v="successful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  <s v="successful"/>
    <x v="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  <n v="2017"/>
    <s v="successful"/>
    <x v="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  <n v="2017"/>
    <s v="successful"/>
    <x v="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n v="2017"/>
    <s v="successful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4"/>
    <s v="faith"/>
    <x v="1690"/>
    <d v="2017-04-06T09:20:42"/>
    <n v="2017"/>
    <s v="successful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  <n v="2017"/>
    <s v="successful"/>
    <x v="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  <n v="2017"/>
    <s v="successful"/>
    <x v="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  <n v="2017"/>
    <s v="successful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  <s v="successful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  <n v="2017"/>
    <s v="successful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  <s v="successful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  <n v="2017"/>
    <s v="successful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  <s v="successful"/>
    <x v="0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  <n v="2017"/>
    <s v="successful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  <n v="2017"/>
    <s v="successful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  <s v="unsuccessful"/>
    <x v="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  <s v="unsuccessful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  <n v="2015"/>
    <s v="unsuccessful"/>
    <x v="0"/>
    <x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"/>
    <n v="118.36"/>
    <x v="4"/>
    <s v="faith"/>
    <x v="1704"/>
    <d v="2015-02-16T03:21:13"/>
    <n v="2015"/>
    <s v="unsuccessful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  <s v="unsuccessful"/>
    <x v="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  <s v="unsuccessful"/>
    <x v="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  <n v="2016"/>
    <s v="unsuccessful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  <s v="unsuccessful"/>
    <x v="0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  <n v="2014"/>
    <s v="unsuccessful"/>
    <x v="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  <n v="2015"/>
    <s v="unsuccessful"/>
    <x v="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  <n v="2014"/>
    <s v="unsuccessful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  <s v="unsuccessful"/>
    <x v="0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  <n v="2014"/>
    <s v="unsuccessful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  <n v="2015"/>
    <s v="unsuccessful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  <s v="unsuccessful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  <n v="2016"/>
    <s v="unsuccessful"/>
    <x v="0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d v="2016-04-21T04:00:00"/>
    <n v="2016"/>
    <s v="unsuccessful"/>
    <x v="0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  <s v="unsuccessful"/>
    <x v="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  <n v="2014"/>
    <s v="unsuccessful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  <n v="2014"/>
    <s v="unsuccessful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  <s v="unsuccessful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  <s v="unsuccessful"/>
    <x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  <n v="2015"/>
    <s v="unsuccessful"/>
    <x v="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  <n v="2014"/>
    <s v="unsuccessful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d v="2014-08-24T23:14:09"/>
    <n v="2014"/>
    <s v="unsuccessful"/>
    <x v="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  <n v="2014"/>
    <s v="unsuccessful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  <s v="unsuccessful"/>
    <x v="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4"/>
    <s v="faith"/>
    <x v="1728"/>
    <d v="2015-10-21T15:01:14"/>
    <n v="2015"/>
    <s v="unsuccessful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  <s v="unsuccessful"/>
    <x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  <s v="unsuccessful"/>
    <x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  <s v="unsuccessful"/>
    <x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  <s v="unsuccessful"/>
    <x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  <s v="unsuccessful"/>
    <x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  <s v="unsuccessful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  <n v="2016"/>
    <s v="unsuccessful"/>
    <x v="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n v="2015"/>
    <s v="unsuccessful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d v="2015-07-20T22:46:32"/>
    <n v="2015"/>
    <s v="unsuccessful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  <s v="unsuccessful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  <s v="unsuccessful"/>
    <x v="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  <s v="unsuccessful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8"/>
    <x v="8"/>
    <s v="photobooks"/>
    <x v="1741"/>
    <d v="2015-06-10T15:04:31"/>
    <n v="2015"/>
    <s v="successful"/>
    <x v="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d v="2017-01-07T21:00:00"/>
    <n v="2016"/>
    <s v="successful"/>
    <x v="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n v="2016"/>
    <s v="successful"/>
    <x v="0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"/>
    <x v="8"/>
    <s v="photobooks"/>
    <x v="1744"/>
    <d v="2015-03-08T13:31:17"/>
    <n v="2015"/>
    <s v="successful"/>
    <x v="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"/>
    <x v="8"/>
    <s v="photobooks"/>
    <x v="1745"/>
    <d v="2016-12-22T02:00:00"/>
    <n v="2016"/>
    <s v="successful"/>
    <x v="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2"/>
    <x v="8"/>
    <s v="photobooks"/>
    <x v="1746"/>
    <d v="2016-11-24T02:00:00"/>
    <n v="2016"/>
    <s v="successful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1"/>
    <x v="8"/>
    <s v="photobooks"/>
    <x v="1747"/>
    <d v="2015-11-13T15:00:00"/>
    <n v="2015"/>
    <s v="successful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"/>
    <x v="8"/>
    <s v="photobooks"/>
    <x v="1748"/>
    <d v="2015-09-02T22:49:03"/>
    <n v="2015"/>
    <s v="successful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4"/>
    <x v="8"/>
    <s v="photobooks"/>
    <x v="1749"/>
    <d v="2017-03-01T19:00:00"/>
    <n v="2017"/>
    <s v="successful"/>
    <x v="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0.650000000000006"/>
    <x v="8"/>
    <s v="photobooks"/>
    <x v="1750"/>
    <d v="2016-04-19T20:05:04"/>
    <n v="2016"/>
    <s v="successful"/>
    <x v="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d v="2015-03-19T17:45:23"/>
    <n v="2015"/>
    <s v="successful"/>
    <x v="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"/>
    <n v="34.69"/>
    <x v="8"/>
    <s v="photobooks"/>
    <x v="1752"/>
    <d v="2016-10-14T06:04:42"/>
    <n v="2016"/>
    <s v="successful"/>
    <x v="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6"/>
    <x v="8"/>
    <s v="photobooks"/>
    <x v="1753"/>
    <d v="2016-03-21T16:59:28"/>
    <n v="2016"/>
    <s v="successful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9"/>
    <x v="8"/>
    <s v="photobooks"/>
    <x v="1754"/>
    <d v="2015-04-03T20:02:33"/>
    <n v="2015"/>
    <s v="successful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d v="2015-10-05T18:56:01"/>
    <n v="2015"/>
    <s v="successful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d v="2016-08-29T04:01:09"/>
    <n v="2016"/>
    <s v="successful"/>
    <x v="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9"/>
    <x v="8"/>
    <s v="photobooks"/>
    <x v="1757"/>
    <d v="2017-01-28T19:29:00"/>
    <n v="2016"/>
    <s v="successful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"/>
    <x v="8"/>
    <s v="photobooks"/>
    <x v="1758"/>
    <d v="2016-07-14T22:56:32"/>
    <n v="2016"/>
    <s v="successful"/>
    <x v="0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8"/>
    <x v="8"/>
    <s v="photobooks"/>
    <x v="1759"/>
    <d v="2015-03-25T18:53:49"/>
    <n v="2015"/>
    <s v="successful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"/>
    <n v="81.099999999999994"/>
    <x v="8"/>
    <s v="photobooks"/>
    <x v="1760"/>
    <d v="2016-02-25T16:08:33"/>
    <n v="2016"/>
    <s v="successful"/>
    <x v="0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  <n v="2015"/>
    <s v="successful"/>
    <x v="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"/>
    <n v="35.4"/>
    <x v="8"/>
    <s v="photobooks"/>
    <x v="1762"/>
    <d v="2016-03-11T23:34:05"/>
    <n v="2016"/>
    <s v="successful"/>
    <x v="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4"/>
    <x v="8"/>
    <s v="photobooks"/>
    <x v="1763"/>
    <d v="2016-10-23T20:50:40"/>
    <n v="2016"/>
    <s v="successful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8"/>
    <s v="photobooks"/>
    <x v="1764"/>
    <d v="2014-08-03T11:39:39"/>
    <n v="2014"/>
    <s v="unsuccessful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"/>
    <n v="72.17"/>
    <x v="8"/>
    <s v="photobooks"/>
    <x v="1765"/>
    <d v="2014-08-13T23:31:52"/>
    <n v="2014"/>
    <s v="unsuccessful"/>
    <x v="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  <s v="unsuccessful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8"/>
    <s v="photobooks"/>
    <x v="1767"/>
    <d v="2014-08-03T15:48:04"/>
    <n v="2014"/>
    <s v="unsuccessful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8"/>
    <s v="photobooks"/>
    <x v="1768"/>
    <d v="2014-09-27T13:27:24"/>
    <n v="2014"/>
    <s v="unsuccessful"/>
    <x v="0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8"/>
    <s v="photobooks"/>
    <x v="1769"/>
    <d v="2015-01-13T19:39:19"/>
    <n v="2014"/>
    <s v="unsuccessful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"/>
    <n v="150.5"/>
    <x v="8"/>
    <s v="photobooks"/>
    <x v="1770"/>
    <d v="2014-10-14T18:43:14"/>
    <n v="2014"/>
    <s v="unsuccessful"/>
    <x v="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  <n v="2014"/>
    <s v="unsuccessful"/>
    <x v="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8"/>
    <s v="photobooks"/>
    <x v="1772"/>
    <d v="2014-07-06T17:13:56"/>
    <n v="2014"/>
    <s v="unsuccessful"/>
    <x v="0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8"/>
    <s v="photobooks"/>
    <x v="1773"/>
    <d v="2015-01-19T18:14:58"/>
    <n v="2014"/>
    <s v="unsuccessful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d v="2014-11-29T14:59:00"/>
    <n v="2014"/>
    <s v="unsuccessful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d v="2014-10-24T23:26:00"/>
    <n v="2014"/>
    <s v="unsuccessful"/>
    <x v="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  <n v="2014"/>
    <s v="unsuccessful"/>
    <x v="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  <n v="2015"/>
    <s v="unsuccessful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d v="2015-03-27T19:43:15"/>
    <n v="2015"/>
    <s v="unsuccessful"/>
    <x v="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8"/>
    <s v="photobooks"/>
    <x v="1779"/>
    <d v="2016-09-02T16:36:20"/>
    <n v="2016"/>
    <s v="unsuccessful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d v="2016-07-02T14:25:10"/>
    <n v="2016"/>
    <s v="unsuccessful"/>
    <x v="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  <n v="2016"/>
    <s v="unsuccessful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8"/>
    <s v="photobooks"/>
    <x v="1782"/>
    <d v="2016-02-21T13:48:09"/>
    <n v="2016"/>
    <s v="unsuccessful"/>
    <x v="0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d v="2015-05-21T22:47:58"/>
    <n v="2015"/>
    <s v="unsuccessful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d v="2015-01-31T03:25:00"/>
    <n v="2014"/>
    <s v="unsuccessful"/>
    <x v="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  <n v="2014"/>
    <s v="unsuccessful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8"/>
    <s v="photobooks"/>
    <x v="1786"/>
    <d v="2014-12-15T13:12:57"/>
    <n v="2014"/>
    <s v="unsuccessful"/>
    <x v="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8"/>
    <s v="photobooks"/>
    <x v="1787"/>
    <d v="2015-04-04T14:43:57"/>
    <n v="2015"/>
    <s v="unsuccessful"/>
    <x v="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  <n v="2014"/>
    <s v="unsuccessful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  <n v="2014"/>
    <s v="unsuccessful"/>
    <x v="0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  <n v="2015"/>
    <s v="unsuccessful"/>
    <x v="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  <n v="2014"/>
    <s v="unsuccessful"/>
    <x v="0"/>
    <x v="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"/>
    <n v="109.94"/>
    <x v="8"/>
    <s v="photobooks"/>
    <x v="1792"/>
    <d v="2015-08-10T06:59:00"/>
    <n v="2015"/>
    <s v="unsuccessful"/>
    <x v="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  <n v="2014"/>
    <s v="unsuccessful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d v="2015-02-11T13:13:42"/>
    <n v="2015"/>
    <s v="unsuccessful"/>
    <x v="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  <n v="2016"/>
    <s v="unsuccessful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x v="1796"/>
    <d v="2016-07-24T10:32:46"/>
    <n v="2016"/>
    <s v="unsuccessful"/>
    <x v="0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"/>
    <n v="48.25"/>
    <x v="8"/>
    <s v="photobooks"/>
    <x v="1797"/>
    <d v="2016-12-15T13:39:49"/>
    <n v="2016"/>
    <s v="unsuccessful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  <n v="2015"/>
    <s v="unsuccessful"/>
    <x v="0"/>
    <x v="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d v="2014-11-11T21:13:28"/>
    <n v="2014"/>
    <s v="unsuccessful"/>
    <x v="0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  <n v="2016"/>
    <s v="unsuccessful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  <n v="2015"/>
    <s v="unsuccessful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8"/>
    <s v="photobooks"/>
    <x v="1802"/>
    <d v="2015-06-27T21:59:00"/>
    <n v="2015"/>
    <s v="unsuccessful"/>
    <x v="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d v="2015-02-14T01:43:02"/>
    <n v="2015"/>
    <s v="unsuccessful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  <n v="2015"/>
    <s v="unsuccessful"/>
    <x v="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  <n v="2015"/>
    <s v="unsuccessful"/>
    <x v="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8"/>
    <s v="photobooks"/>
    <x v="1806"/>
    <d v="2014-09-30T15:19:09"/>
    <n v="2014"/>
    <s v="unsuccessful"/>
    <x v="0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  <n v="2014"/>
    <s v="unsuccessful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d v="2017-02-11T16:20:30"/>
    <n v="2017"/>
    <s v="unsuccessful"/>
    <x v="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  <n v="2015"/>
    <s v="unsuccessful"/>
    <x v="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  <n v="2014"/>
    <s v="unsuccessful"/>
    <x v="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  <s v="unsuccessful"/>
    <x v="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  <n v="2016"/>
    <s v="unsuccessful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  <s v="unsuccessful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  <n v="2015"/>
    <s v="unsuccessful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  <s v="unsuccessful"/>
    <x v="0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d v="2016-07-25T19:00:00"/>
    <n v="2016"/>
    <s v="unsuccessful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"/>
    <n v="94.19"/>
    <x v="8"/>
    <s v="photobooks"/>
    <x v="1817"/>
    <d v="2017-01-30T06:59:00"/>
    <n v="2016"/>
    <s v="unsuccessful"/>
    <x v="0"/>
    <x v="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  <s v="unsuccessful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n v="2014"/>
    <s v="unsuccessful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  <n v="2015"/>
    <s v="unsuccessful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"/>
    <x v="4"/>
    <s v="rock"/>
    <x v="1821"/>
    <d v="2012-03-03T07:39:27"/>
    <n v="2012"/>
    <s v="successful"/>
    <x v="0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n v="2013"/>
    <s v="successful"/>
    <x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d v="2012-10-24T16:26:16"/>
    <n v="2012"/>
    <s v="successful"/>
    <x v="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n v="2013"/>
    <s v="successful"/>
    <x v="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x v="4"/>
    <s v="rock"/>
    <x v="1825"/>
    <d v="2013-07-11T20:01:43"/>
    <n v="2013"/>
    <s v="successful"/>
    <x v="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6"/>
    <x v="4"/>
    <s v="rock"/>
    <x v="1826"/>
    <d v="2014-02-17T22:10:17"/>
    <n v="2014"/>
    <s v="successful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x v="1827"/>
    <d v="2011-03-03T07:49:21"/>
    <n v="2011"/>
    <s v="successful"/>
    <x v="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n v="2014"/>
    <s v="successful"/>
    <x v="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"/>
    <n v="75.77"/>
    <x v="4"/>
    <s v="rock"/>
    <x v="1829"/>
    <d v="2011-01-21T22:00:00"/>
    <n v="2010"/>
    <s v="successful"/>
    <x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9"/>
    <x v="4"/>
    <s v="rock"/>
    <x v="1830"/>
    <d v="2014-02-24T16:25:07"/>
    <n v="2014"/>
    <s v="successful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69999999999993"/>
    <x v="4"/>
    <s v="rock"/>
    <x v="1831"/>
    <d v="2012-05-12T23:54:23"/>
    <n v="2012"/>
    <s v="successful"/>
    <x v="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12:57:07"/>
    <n v="2011"/>
    <s v="successful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"/>
    <n v="42"/>
    <x v="4"/>
    <s v="rock"/>
    <x v="1833"/>
    <d v="2013-03-02T07:59:00"/>
    <n v="2013"/>
    <s v="successful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999999999999"/>
    <x v="4"/>
    <s v="rock"/>
    <x v="1834"/>
    <d v="2015-01-24T23:08:15"/>
    <n v="2014"/>
    <s v="successful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d v="2016-03-31T15:51:11"/>
    <n v="2016"/>
    <s v="successful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n v="2013"/>
    <s v="successful"/>
    <x v="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.37"/>
    <x v="4"/>
    <s v="rock"/>
    <x v="1837"/>
    <d v="2012-03-18T00:08:55"/>
    <n v="2012"/>
    <s v="successful"/>
    <x v="1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n v="2011"/>
    <s v="successful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  <n v="2016"/>
    <s v="successful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"/>
    <x v="4"/>
    <s v="rock"/>
    <x v="1840"/>
    <d v="2013-05-07T04:59:00"/>
    <n v="2013"/>
    <s v="successful"/>
    <x v="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8"/>
    <x v="4"/>
    <s v="rock"/>
    <x v="1841"/>
    <d v="2014-05-20T04:59:00"/>
    <n v="2014"/>
    <s v="successful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9"/>
    <x v="4"/>
    <s v="rock"/>
    <x v="1842"/>
    <d v="2015-03-02T05:59:00"/>
    <n v="2015"/>
    <s v="successful"/>
    <x v="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"/>
    <x v="4"/>
    <s v="rock"/>
    <x v="1843"/>
    <d v="2011-02-20T23:52:34"/>
    <n v="2011"/>
    <s v="successful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x v="4"/>
    <s v="rock"/>
    <x v="1844"/>
    <d v="2011-06-11T03:00:00"/>
    <n v="2011"/>
    <s v="successful"/>
    <x v="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n v="2016"/>
    <s v="successful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"/>
    <x v="4"/>
    <s v="rock"/>
    <x v="1846"/>
    <d v="2012-12-15T15:36:17"/>
    <n v="2012"/>
    <s v="successful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3"/>
    <x v="4"/>
    <s v="rock"/>
    <x v="1847"/>
    <d v="2015-04-21T05:40:32"/>
    <n v="2015"/>
    <s v="successful"/>
    <x v="0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1"/>
    <x v="4"/>
    <s v="rock"/>
    <x v="1848"/>
    <d v="2011-07-31T06:59:00"/>
    <n v="2011"/>
    <s v="successful"/>
    <x v="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n v="2012"/>
    <s v="successful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"/>
    <x v="4"/>
    <s v="rock"/>
    <x v="1850"/>
    <d v="2014-07-10T23:01:40"/>
    <n v="2014"/>
    <s v="successful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n v="2014"/>
    <s v="successful"/>
    <x v="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"/>
    <x v="4"/>
    <s v="rock"/>
    <x v="1852"/>
    <d v="2015-04-25T00:00:00"/>
    <n v="2015"/>
    <s v="successful"/>
    <x v="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"/>
    <x v="4"/>
    <s v="rock"/>
    <x v="1853"/>
    <d v="2012-11-14T02:26:57"/>
    <n v="2012"/>
    <s v="successful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4"/>
    <x v="4"/>
    <s v="rock"/>
    <x v="1854"/>
    <d v="2013-05-24T00:30:37"/>
    <n v="2013"/>
    <s v="successful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"/>
    <n v="70.58"/>
    <x v="4"/>
    <s v="rock"/>
    <x v="1855"/>
    <d v="2014-01-06T12:55:40"/>
    <n v="2013"/>
    <s v="successful"/>
    <x v="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9"/>
    <x v="4"/>
    <s v="rock"/>
    <x v="1856"/>
    <d v="2014-07-18T20:31:12"/>
    <n v="2014"/>
    <s v="successful"/>
    <x v="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n v="2014"/>
    <s v="successful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9999999999997"/>
    <x v="4"/>
    <s v="rock"/>
    <x v="1858"/>
    <d v="2011-12-16T05:48:41"/>
    <n v="2011"/>
    <s v="successful"/>
    <x v="0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3"/>
    <x v="4"/>
    <s v="rock"/>
    <x v="1859"/>
    <d v="2011-09-22T18:28:49"/>
    <n v="2011"/>
    <s v="successful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"/>
    <x v="4"/>
    <s v="rock"/>
    <x v="1860"/>
    <d v="2014-02-06T17:01:24"/>
    <n v="2014"/>
    <s v="successful"/>
    <x v="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  <s v="unsuccessful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  <n v="2017"/>
    <s v="unsuccessful"/>
    <x v="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  <s v="unsuccessful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  <n v="2014"/>
    <s v="unsuccessful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  <s v="unsuccessful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  <n v="2017"/>
    <s v="unsuccessful"/>
    <x v="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  <s v="unsuccessful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  <n v="2015"/>
    <s v="unsuccessful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  <s v="unsuccessful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6"/>
    <s v="mobile games"/>
    <x v="1870"/>
    <d v="2016-01-31T04:17:00"/>
    <n v="2016"/>
    <s v="unsuccessful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"/>
    <n v="49.12"/>
    <x v="6"/>
    <s v="mobile games"/>
    <x v="1871"/>
    <d v="2014-11-20T19:48:21"/>
    <n v="2014"/>
    <s v="unsuccessful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  <n v="2015"/>
    <s v="unsuccessful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  <s v="unsuccessful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  <s v="unsuccessful"/>
    <x v="0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  <n v="2016"/>
    <s v="unsuccessful"/>
    <x v="0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  <s v="unsuccessful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  <s v="unsuccessful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  <s v="unsuccessful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  <s v="unsuccessful"/>
    <x v="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x v="1880"/>
    <d v="2016-03-30T12:36:20"/>
    <n v="2016"/>
    <s v="unsuccessful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"/>
    <n v="49.34"/>
    <x v="4"/>
    <s v="indie rock"/>
    <x v="1881"/>
    <d v="2015-03-10T02:39:49"/>
    <n v="2015"/>
    <s v="successful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3"/>
    <x v="4"/>
    <s v="indie rock"/>
    <x v="1882"/>
    <d v="2012-07-10T23:48:00"/>
    <n v="2012"/>
    <s v="successful"/>
    <x v="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2"/>
    <x v="4"/>
    <s v="indie rock"/>
    <x v="1883"/>
    <d v="2012-04-08T21:45:08"/>
    <n v="2012"/>
    <s v="successful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"/>
    <x v="4"/>
    <s v="indie rock"/>
    <x v="1884"/>
    <d v="2012-11-27T12:00:00"/>
    <n v="2012"/>
    <s v="successful"/>
    <x v="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9"/>
    <x v="4"/>
    <s v="indie rock"/>
    <x v="1885"/>
    <d v="2012-08-10T22:00:00"/>
    <n v="2012"/>
    <s v="successful"/>
    <x v="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"/>
    <x v="4"/>
    <s v="indie rock"/>
    <x v="1886"/>
    <d v="2014-11-12T22:45:38"/>
    <n v="2014"/>
    <s v="successful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d v="2015-12-03T21:30:00"/>
    <n v="2015"/>
    <s v="successful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"/>
    <n v="46.65"/>
    <x v="4"/>
    <s v="indie rock"/>
    <x v="1888"/>
    <d v="2010-06-01T04:59:00"/>
    <n v="2010"/>
    <s v="successful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"/>
    <x v="4"/>
    <s v="indie rock"/>
    <x v="1889"/>
    <d v="2013-03-11T18:02:26"/>
    <n v="2013"/>
    <s v="successful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3"/>
    <x v="4"/>
    <s v="indie rock"/>
    <x v="1890"/>
    <d v="2012-12-15T18:52:08"/>
    <n v="2012"/>
    <s v="successful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6"/>
    <x v="4"/>
    <s v="indie rock"/>
    <x v="1891"/>
    <d v="2010-07-22T06:00:00"/>
    <n v="2010"/>
    <s v="successful"/>
    <x v="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d v="2011-06-07T15:18:01"/>
    <n v="2011"/>
    <s v="successful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8"/>
    <x v="4"/>
    <s v="indie rock"/>
    <x v="1893"/>
    <d v="2011-04-16T03:59:00"/>
    <n v="2011"/>
    <s v="successful"/>
    <x v="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x v="1894"/>
    <d v="2012-02-12T21:43:03"/>
    <n v="2012"/>
    <s v="successful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"/>
    <x v="4"/>
    <s v="indie rock"/>
    <x v="1895"/>
    <d v="2015-10-20T17:55:22"/>
    <n v="2015"/>
    <s v="successful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d v="2012-04-12T17:02:45"/>
    <n v="2012"/>
    <s v="successful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49999999999997"/>
    <x v="4"/>
    <s v="indie rock"/>
    <x v="1897"/>
    <d v="2014-03-04T21:00:00"/>
    <n v="2014"/>
    <s v="successful"/>
    <x v="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d v="2016-02-01T18:00:00"/>
    <n v="2015"/>
    <s v="successful"/>
    <x v="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"/>
    <x v="4"/>
    <s v="indie rock"/>
    <x v="1899"/>
    <d v="2015-03-25T21:36:06"/>
    <n v="2015"/>
    <s v="successful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"/>
    <x v="4"/>
    <s v="indie rock"/>
    <x v="1900"/>
    <d v="2012-10-06T09:59:00"/>
    <n v="2012"/>
    <s v="successful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  <n v="2015"/>
    <s v="unsuccessful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  <n v="2015"/>
    <s v="unsuccessful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d v="2017-01-27T18:29:51"/>
    <n v="2016"/>
    <s v="unsuccessful"/>
    <x v="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  <s v="unsuccessful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  <s v="unsuccessful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  <n v="2016"/>
    <s v="unsuccessful"/>
    <x v="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  <s v="unsuccessful"/>
    <x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  <n v="2016"/>
    <s v="unsuccessful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x v="1909"/>
    <d v="2014-10-23T10:17:59"/>
    <n v="2014"/>
    <s v="unsuccessful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  <n v="2015"/>
    <s v="unsuccessful"/>
    <x v="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  <s v="unsuccessful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"/>
    <n v="70.599999999999994"/>
    <x v="2"/>
    <s v="gadgets"/>
    <x v="1912"/>
    <d v="2015-06-04T05:26:00"/>
    <n v="2015"/>
    <s v="unsuccessful"/>
    <x v="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  <n v="2014"/>
    <s v="unsuccessful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  <n v="2014"/>
    <s v="unsuccessful"/>
    <x v="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n v="2014"/>
    <s v="unsuccessful"/>
    <x v="0"/>
    <x v="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  <n v="2016"/>
    <s v="unsuccessful"/>
    <x v="0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"/>
    <n v="2928.93"/>
    <x v="2"/>
    <s v="gadgets"/>
    <x v="1917"/>
    <d v="2017-02-10T06:28:53"/>
    <n v="2017"/>
    <s v="unsuccessful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2"/>
    <s v="gadgets"/>
    <x v="1918"/>
    <d v="2014-08-12T18:57:31"/>
    <n v="2014"/>
    <s v="unsuccessful"/>
    <x v="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2"/>
    <s v="gadgets"/>
    <x v="1919"/>
    <d v="2015-05-19T21:00:49"/>
    <n v="2015"/>
    <s v="unsuccessful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2"/>
    <s v="gadgets"/>
    <x v="1920"/>
    <d v="2015-10-21T23:00:00"/>
    <n v="2015"/>
    <s v="unsuccessful"/>
    <x v="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d v="2012-07-14T05:19:03"/>
    <n v="2012"/>
    <s v="successful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1"/>
    <x v="4"/>
    <s v="indie rock"/>
    <x v="1922"/>
    <d v="2013-12-12T06:08:27"/>
    <n v="2013"/>
    <s v="successful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d v="2011-09-27T04:59:00"/>
    <n v="2011"/>
    <s v="successful"/>
    <x v="0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d v="2014-01-15T19:33:00"/>
    <n v="2013"/>
    <s v="successful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3"/>
    <x v="4"/>
    <s v="indie rock"/>
    <x v="1925"/>
    <d v="2013-10-11T00:00:00"/>
    <n v="2013"/>
    <s v="successful"/>
    <x v="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"/>
    <n v="27.39"/>
    <x v="4"/>
    <s v="indie rock"/>
    <x v="1926"/>
    <d v="2010-11-02T00:26:00"/>
    <n v="2010"/>
    <s v="successful"/>
    <x v="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"/>
    <x v="4"/>
    <s v="indie rock"/>
    <x v="1927"/>
    <d v="2012-03-08T04:59:00"/>
    <n v="2012"/>
    <s v="successful"/>
    <x v="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49999999999994"/>
    <x v="4"/>
    <s v="indie rock"/>
    <x v="1928"/>
    <d v="2013-05-07T15:33:14"/>
    <n v="2013"/>
    <s v="successful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n v="2011"/>
    <s v="successful"/>
    <x v="0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5"/>
    <x v="4"/>
    <s v="indie rock"/>
    <x v="1930"/>
    <d v="2013-07-07T13:24:42"/>
    <n v="2013"/>
    <s v="successful"/>
    <x v="0"/>
    <x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"/>
    <x v="4"/>
    <s v="indie rock"/>
    <x v="1931"/>
    <d v="2012-05-22T03:30:00"/>
    <n v="2012"/>
    <s v="successful"/>
    <x v="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09999999999994"/>
    <x v="4"/>
    <s v="indie rock"/>
    <x v="1932"/>
    <d v="2012-01-24T19:26:13"/>
    <n v="2012"/>
    <s v="successful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"/>
    <n v="94.05"/>
    <x v="4"/>
    <s v="indie rock"/>
    <x v="1933"/>
    <d v="2014-09-27T03:08:27"/>
    <n v="2014"/>
    <s v="successful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"/>
    <x v="4"/>
    <s v="indie rock"/>
    <x v="1934"/>
    <d v="2011-12-25T05:00:00"/>
    <n v="2011"/>
    <s v="successful"/>
    <x v="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x v="4"/>
    <s v="indie rock"/>
    <x v="1935"/>
    <d v="2014-06-21T04:59:00"/>
    <n v="2014"/>
    <s v="successful"/>
    <x v="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7"/>
    <x v="4"/>
    <s v="indie rock"/>
    <x v="1936"/>
    <d v="2011-12-06T05:59:00"/>
    <n v="2011"/>
    <s v="successful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"/>
    <n v="38.74"/>
    <x v="4"/>
    <s v="indie rock"/>
    <x v="1937"/>
    <d v="2012-06-15T03:59:00"/>
    <n v="2012"/>
    <s v="successful"/>
    <x v="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"/>
    <x v="4"/>
    <s v="indie rock"/>
    <x v="1938"/>
    <d v="2013-07-02T05:00:00"/>
    <n v="2013"/>
    <s v="successful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"/>
    <x v="4"/>
    <s v="indie rock"/>
    <x v="1939"/>
    <d v="2013-03-10T22:38:28"/>
    <n v="2013"/>
    <s v="successful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"/>
    <n v="35.840000000000003"/>
    <x v="4"/>
    <s v="indie rock"/>
    <x v="1940"/>
    <d v="2011-06-15T03:59:00"/>
    <n v="2011"/>
    <s v="successful"/>
    <x v="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69999999999993"/>
    <x v="2"/>
    <s v="hardware"/>
    <x v="1941"/>
    <d v="2014-05-15T06:58:51"/>
    <n v="2014"/>
    <s v="successful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4"/>
    <x v="2"/>
    <s v="hardware"/>
    <x v="1942"/>
    <d v="2011-07-04T19:52:20"/>
    <n v="2011"/>
    <s v="successful"/>
    <x v="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8.819999999999993"/>
    <x v="2"/>
    <s v="hardware"/>
    <x v="1943"/>
    <d v="2016-08-11T06:28:36"/>
    <n v="2016"/>
    <s v="successful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"/>
    <n v="176.2"/>
    <x v="2"/>
    <s v="hardware"/>
    <x v="1944"/>
    <d v="2014-05-01T14:01:30"/>
    <n v="2014"/>
    <s v="successful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1.79"/>
    <x v="2"/>
    <s v="hardware"/>
    <x v="1945"/>
    <d v="2015-07-12T06:02:38"/>
    <n v="2015"/>
    <s v="successful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"/>
    <x v="2"/>
    <s v="hardware"/>
    <x v="1946"/>
    <d v="2014-04-20T02:36:01"/>
    <n v="2014"/>
    <s v="successful"/>
    <x v="0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2"/>
    <s v="hardware"/>
    <x v="1947"/>
    <d v="2009-11-23T05:59:00"/>
    <n v="2009"/>
    <s v="successful"/>
    <x v="0"/>
    <x v="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n v="2016"/>
    <s v="successful"/>
    <x v="1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"/>
    <x v="2"/>
    <s v="hardware"/>
    <x v="1949"/>
    <d v="2014-07-10T10:09:11"/>
    <n v="2014"/>
    <s v="successful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.31"/>
    <x v="2"/>
    <s v="hardware"/>
    <x v="1950"/>
    <d v="2011-04-22T04:21:13"/>
    <n v="2011"/>
    <s v="successful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.36"/>
    <x v="2"/>
    <s v="hardware"/>
    <x v="1951"/>
    <d v="2016-11-07T11:05:37"/>
    <n v="2016"/>
    <s v="successful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"/>
    <n v="101.86"/>
    <x v="2"/>
    <s v="hardware"/>
    <x v="1952"/>
    <d v="2013-10-16T14:33:35"/>
    <n v="2013"/>
    <s v="successful"/>
    <x v="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0.56"/>
    <x v="2"/>
    <s v="hardware"/>
    <x v="1953"/>
    <d v="2012-03-02T03:00:00"/>
    <n v="2012"/>
    <s v="successful"/>
    <x v="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"/>
    <n v="842.11"/>
    <x v="2"/>
    <s v="hardware"/>
    <x v="1954"/>
    <d v="2016-03-12T05:00:00"/>
    <n v="2016"/>
    <s v="successful"/>
    <x v="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"/>
    <n v="577.28"/>
    <x v="2"/>
    <s v="hardware"/>
    <x v="1955"/>
    <d v="2012-05-23T19:00:00"/>
    <n v="2012"/>
    <s v="successful"/>
    <x v="1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"/>
    <n v="483.34"/>
    <x v="2"/>
    <s v="hardware"/>
    <x v="1956"/>
    <d v="2015-04-18T21:10:05"/>
    <n v="2015"/>
    <s v="successful"/>
    <x v="1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"/>
    <n v="76.14"/>
    <x v="2"/>
    <s v="hardware"/>
    <x v="1957"/>
    <d v="2012-10-27T02:21:53"/>
    <n v="2012"/>
    <s v="successful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.11"/>
    <x v="2"/>
    <s v="hardware"/>
    <x v="1958"/>
    <d v="2013-03-23T22:42:41"/>
    <n v="2013"/>
    <s v="successful"/>
    <x v="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"/>
    <n v="36.97"/>
    <x v="2"/>
    <s v="hardware"/>
    <x v="1959"/>
    <d v="2014-10-01T00:00:00"/>
    <n v="2014"/>
    <s v="successful"/>
    <x v="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9999999998"/>
    <x v="2"/>
    <s v="hardware"/>
    <x v="1960"/>
    <d v="2014-12-21T08:42:21"/>
    <n v="2014"/>
    <s v="successful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7.69"/>
    <x v="2"/>
    <s v="hardware"/>
    <x v="1961"/>
    <d v="2012-10-06T03:59:00"/>
    <n v="2012"/>
    <s v="successful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"/>
    <n v="63.05"/>
    <x v="2"/>
    <s v="hardware"/>
    <x v="1962"/>
    <d v="2014-05-13T18:43:56"/>
    <n v="2014"/>
    <s v="successful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x v="2"/>
    <s v="hardware"/>
    <x v="1963"/>
    <d v="2014-09-16T10:18:54"/>
    <n v="2014"/>
    <s v="successful"/>
    <x v="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"/>
    <n v="180.75"/>
    <x v="2"/>
    <s v="hardware"/>
    <x v="1964"/>
    <d v="2016-04-22T06:32:52"/>
    <n v="2016"/>
    <s v="successful"/>
    <x v="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"/>
    <n v="127.32"/>
    <x v="2"/>
    <s v="hardware"/>
    <x v="1965"/>
    <d v="2012-01-12T01:00:00"/>
    <n v="2011"/>
    <s v="successful"/>
    <x v="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6.63999999999999"/>
    <x v="2"/>
    <s v="hardware"/>
    <x v="1966"/>
    <d v="2014-08-14T12:58:18"/>
    <n v="2014"/>
    <s v="successful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"/>
    <n v="182.78"/>
    <x v="2"/>
    <s v="hardware"/>
    <x v="1967"/>
    <d v="2014-05-01T15:55:29"/>
    <n v="2014"/>
    <s v="successful"/>
    <x v="1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"/>
    <n v="279.38"/>
    <x v="2"/>
    <s v="hardware"/>
    <x v="1968"/>
    <d v="2016-12-03T15:05:15"/>
    <n v="2016"/>
    <s v="successful"/>
    <x v="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"/>
    <n v="61.38"/>
    <x v="2"/>
    <s v="hardware"/>
    <x v="1969"/>
    <d v="2016-08-05T19:01:08"/>
    <n v="2016"/>
    <s v="successful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0.73"/>
    <x v="2"/>
    <s v="hardware"/>
    <x v="1970"/>
    <d v="2013-04-20T03:38:21"/>
    <n v="2013"/>
    <s v="successful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"/>
    <n v="272.36"/>
    <x v="2"/>
    <s v="hardware"/>
    <x v="1971"/>
    <d v="2013-11-15T04:00:00"/>
    <n v="2013"/>
    <s v="successful"/>
    <x v="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"/>
    <n v="70.849999999999994"/>
    <x v="2"/>
    <s v="hardware"/>
    <x v="1972"/>
    <d v="2012-11-18T01:17:24"/>
    <n v="2012"/>
    <s v="successful"/>
    <x v="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"/>
    <n v="247.94"/>
    <x v="2"/>
    <s v="hardware"/>
    <x v="1973"/>
    <d v="2016-08-06T07:00:00"/>
    <n v="2016"/>
    <s v="successful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"/>
    <n v="186.81"/>
    <x v="2"/>
    <s v="hardware"/>
    <x v="1974"/>
    <d v="2013-08-19T08:01:09"/>
    <n v="2013"/>
    <s v="successful"/>
    <x v="1"/>
    <x v="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1.99"/>
    <x v="2"/>
    <s v="hardware"/>
    <x v="1975"/>
    <d v="2013-03-10T18:07:31"/>
    <n v="2013"/>
    <s v="successful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.31"/>
    <x v="2"/>
    <s v="hardware"/>
    <x v="1976"/>
    <d v="2013-07-13T21:35:25"/>
    <n v="2013"/>
    <s v="successful"/>
    <x v="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.02"/>
    <x v="2"/>
    <s v="hardware"/>
    <x v="1977"/>
    <d v="2015-12-19T07:59:00"/>
    <n v="2015"/>
    <s v="successful"/>
    <x v="1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d v="2012-06-12T07:00:00"/>
    <n v="2012"/>
    <s v="successful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  <n v="2015"/>
    <s v="successful"/>
    <x v="0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"/>
    <n v="91.21"/>
    <x v="2"/>
    <s v="hardware"/>
    <x v="1980"/>
    <d v="2016-04-03T12:01:02"/>
    <n v="2016"/>
    <s v="successful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  <n v="2014"/>
    <s v="unsuccessful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  <s v="unsuccessful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8"/>
    <s v="people"/>
    <x v="1983"/>
    <d v="2016-09-02T07:00:00"/>
    <n v="2016"/>
    <s v="unsuccessful"/>
    <x v="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  <n v="2014"/>
    <s v="unsuccessful"/>
    <x v="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  <n v="2016"/>
    <s v="unsuccessful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  <s v="unsuccessful"/>
    <x v="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  <n v="2015"/>
    <s v="unsuccessful"/>
    <x v="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  <s v="unsuccessful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  <n v="2016"/>
    <s v="unsuccessful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  <n v="2016"/>
    <s v="unsuccessful"/>
    <x v="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  <n v="2015"/>
    <s v="unsuccessful"/>
    <x v="0"/>
    <x v="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  <s v="unsuccessful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  <s v="unsuccessful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  <s v="unsuccessful"/>
    <x v="0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  <n v="2015"/>
    <s v="unsuccessful"/>
    <x v="0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  <s v="unsuccessful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  <s v="unsuccessful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8"/>
    <s v="people"/>
    <x v="1998"/>
    <d v="2014-08-01T02:50:38"/>
    <n v="2014"/>
    <s v="unsuccessful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8"/>
    <s v="people"/>
    <x v="1999"/>
    <d v="2014-11-13T12:35:08"/>
    <n v="2014"/>
    <s v="unsuccessful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  <n v="2015"/>
    <s v="unsuccessful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"/>
    <n v="128.38999999999999"/>
    <x v="2"/>
    <s v="hardware"/>
    <x v="2001"/>
    <d v="2015-06-12T20:00:00"/>
    <n v="2015"/>
    <s v="successful"/>
    <x v="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8.83"/>
    <x v="2"/>
    <s v="hardware"/>
    <x v="2002"/>
    <d v="2017-01-23T17:05:43"/>
    <n v="2016"/>
    <s v="successful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1.76"/>
    <x v="2"/>
    <s v="hardware"/>
    <x v="2003"/>
    <d v="2010-07-02T23:00:00"/>
    <n v="2010"/>
    <s v="successful"/>
    <x v="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.1"/>
    <x v="2"/>
    <s v="hardware"/>
    <x v="2004"/>
    <d v="2014-07-10T14:31:03"/>
    <n v="2014"/>
    <s v="successful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"/>
    <x v="2"/>
    <s v="hardware"/>
    <x v="2005"/>
    <d v="2013-10-16T03:59:00"/>
    <n v="2013"/>
    <s v="successful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8.98"/>
    <x v="2"/>
    <s v="hardware"/>
    <x v="2006"/>
    <d v="2014-12-03T13:00:45"/>
    <n v="2014"/>
    <s v="successful"/>
    <x v="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6"/>
    <x v="2"/>
    <s v="hardware"/>
    <x v="2007"/>
    <d v="2010-08-24T04:00:00"/>
    <n v="2010"/>
    <s v="successful"/>
    <x v="0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"/>
    <x v="2"/>
    <s v="hardware"/>
    <x v="2008"/>
    <d v="2011-09-19T14:30:22"/>
    <n v="2011"/>
    <s v="successful"/>
    <x v="0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.36"/>
    <x v="2"/>
    <s v="hardware"/>
    <x v="2009"/>
    <d v="2016-11-23T08:45:43"/>
    <n v="2016"/>
    <s v="successful"/>
    <x v="1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.28"/>
    <x v="2"/>
    <s v="hardware"/>
    <x v="2010"/>
    <d v="2016-08-18T23:54:51"/>
    <n v="2016"/>
    <s v="successful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.02"/>
    <x v="2"/>
    <s v="hardware"/>
    <x v="2011"/>
    <d v="2016-01-11T23:00:00"/>
    <n v="2015"/>
    <s v="successful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.180000000000007"/>
    <x v="2"/>
    <s v="hardware"/>
    <x v="2012"/>
    <d v="2015-02-05T19:44:01"/>
    <n v="2015"/>
    <s v="successful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"/>
    <n v="173.58"/>
    <x v="2"/>
    <s v="hardware"/>
    <x v="2013"/>
    <d v="2016-07-08T23:03:34"/>
    <n v="2016"/>
    <s v="successful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2"/>
    <s v="hardware"/>
    <x v="2014"/>
    <d v="2013-03-25T04:08:59"/>
    <n v="2013"/>
    <s v="successful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  <n v="2011"/>
    <s v="successful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.39"/>
    <x v="2"/>
    <s v="hardware"/>
    <x v="2016"/>
    <d v="2013-03-09T21:08:19"/>
    <n v="2013"/>
    <s v="successful"/>
    <x v="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d v="2012-03-24T04:00:00"/>
    <n v="2012"/>
    <s v="successful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"/>
    <x v="2"/>
    <s v="hardware"/>
    <x v="2018"/>
    <d v="2015-08-13T08:46:49"/>
    <n v="2015"/>
    <s v="successful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"/>
    <n v="108.97"/>
    <x v="2"/>
    <s v="hardware"/>
    <x v="2019"/>
    <d v="2016-09-22T17:00:21"/>
    <n v="2016"/>
    <s v="successful"/>
    <x v="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"/>
    <n v="23.65"/>
    <x v="2"/>
    <s v="hardware"/>
    <x v="2020"/>
    <d v="2014-05-14T23:04:00"/>
    <n v="2014"/>
    <s v="successful"/>
    <x v="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"/>
    <n v="147.94999999999999"/>
    <x v="2"/>
    <s v="hardware"/>
    <x v="2021"/>
    <d v="2014-09-24T01:41:37"/>
    <n v="2014"/>
    <s v="successful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4"/>
    <x v="2"/>
    <s v="hardware"/>
    <x v="2022"/>
    <d v="2016-06-11T13:39:32"/>
    <n v="2016"/>
    <s v="successful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"/>
    <n v="457.39"/>
    <x v="2"/>
    <s v="hardware"/>
    <x v="2023"/>
    <d v="2015-06-11T10:05:53"/>
    <n v="2015"/>
    <s v="successful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"/>
    <n v="222.99"/>
    <x v="2"/>
    <s v="hardware"/>
    <x v="2024"/>
    <d v="2012-08-13T03:00:00"/>
    <n v="2012"/>
    <s v="successful"/>
    <x v="1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0.74"/>
    <x v="2"/>
    <s v="hardware"/>
    <x v="2025"/>
    <d v="2015-06-11T04:25:46"/>
    <n v="2015"/>
    <s v="successful"/>
    <x v="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"/>
    <x v="2"/>
    <s v="hardware"/>
    <x v="2026"/>
    <d v="2014-04-21T03:59:00"/>
    <n v="2014"/>
    <s v="successful"/>
    <x v="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1"/>
    <x v="2"/>
    <s v="hardware"/>
    <x v="2027"/>
    <d v="2015-03-30T18:31:59"/>
    <n v="2015"/>
    <s v="successful"/>
    <x v="0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"/>
    <x v="2"/>
    <s v="hardware"/>
    <x v="2028"/>
    <d v="2010-03-15T21:55:00"/>
    <n v="2010"/>
    <s v="successful"/>
    <x v="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"/>
    <n v="96.06"/>
    <x v="2"/>
    <s v="hardware"/>
    <x v="2029"/>
    <d v="2014-08-27T00:31:21"/>
    <n v="2014"/>
    <s v="successful"/>
    <x v="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8.61"/>
    <x v="2"/>
    <s v="hardware"/>
    <x v="2030"/>
    <d v="2012-11-29T23:54:56"/>
    <n v="2012"/>
    <s v="successful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"/>
    <x v="2"/>
    <s v="hardware"/>
    <x v="2031"/>
    <d v="2015-01-09T01:00:00"/>
    <n v="2014"/>
    <s v="successful"/>
    <x v="0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.21"/>
    <x v="2"/>
    <s v="hardware"/>
    <x v="2032"/>
    <d v="2016-12-15T05:00:00"/>
    <n v="2016"/>
    <s v="successful"/>
    <x v="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"/>
    <n v="282.72000000000003"/>
    <x v="2"/>
    <s v="hardware"/>
    <x v="2033"/>
    <d v="2014-04-26T01:58:38"/>
    <n v="2014"/>
    <s v="successful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"/>
    <n v="593.94000000000005"/>
    <x v="2"/>
    <s v="hardware"/>
    <x v="2034"/>
    <d v="2015-05-07T06:58:00"/>
    <n v="2015"/>
    <s v="successful"/>
    <x v="1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.16000000000003"/>
    <x v="2"/>
    <s v="hardware"/>
    <x v="2035"/>
    <d v="2015-12-19T01:00:00"/>
    <n v="2015"/>
    <s v="successful"/>
    <x v="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"/>
    <x v="2"/>
    <s v="hardware"/>
    <x v="2036"/>
    <d v="2014-05-09T20:45:19"/>
    <n v="2014"/>
    <s v="successful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n v="2013"/>
    <s v="successful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4.91"/>
    <x v="2"/>
    <s v="hardware"/>
    <x v="2038"/>
    <d v="2013-07-01T18:00:00"/>
    <n v="2013"/>
    <s v="successful"/>
    <x v="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"/>
    <x v="2"/>
    <s v="hardware"/>
    <x v="2039"/>
    <d v="2016-12-01T04:59:00"/>
    <n v="2016"/>
    <s v="successful"/>
    <x v="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.47"/>
    <x v="2"/>
    <s v="hardware"/>
    <x v="2040"/>
    <d v="2013-11-15T23:15:03"/>
    <n v="2013"/>
    <s v="successful"/>
    <x v="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"/>
    <n v="143.97999999999999"/>
    <x v="2"/>
    <s v="hardware"/>
    <x v="2041"/>
    <d v="2016-11-10T13:37:07"/>
    <n v="2016"/>
    <s v="successful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4"/>
    <x v="2"/>
    <s v="hardware"/>
    <x v="2042"/>
    <d v="2016-01-22T16:59:34"/>
    <n v="2015"/>
    <s v="successful"/>
    <x v="0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.33"/>
    <x v="2"/>
    <s v="hardware"/>
    <x v="2043"/>
    <d v="2016-12-11T04:59:00"/>
    <n v="2016"/>
    <s v="successful"/>
    <x v="1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8"/>
    <x v="2"/>
    <s v="hardware"/>
    <x v="2044"/>
    <d v="2015-06-13T16:25:14"/>
    <n v="2015"/>
    <s v="successful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2.62"/>
    <x v="2"/>
    <s v="hardware"/>
    <x v="2045"/>
    <d v="2012-07-09T02:07:27"/>
    <n v="2012"/>
    <s v="successful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1"/>
    <x v="2"/>
    <s v="hardware"/>
    <x v="2046"/>
    <d v="2013-05-23T04:07:24"/>
    <n v="2013"/>
    <s v="successful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"/>
    <x v="2"/>
    <s v="hardware"/>
    <x v="2047"/>
    <d v="2015-04-17T00:00:00"/>
    <n v="2015"/>
    <s v="successful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3"/>
    <x v="2"/>
    <s v="hardware"/>
    <x v="2048"/>
    <d v="2013-05-23T15:38:11"/>
    <n v="2013"/>
    <s v="successful"/>
    <x v="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89999999999995"/>
    <x v="2"/>
    <s v="hardware"/>
    <x v="2049"/>
    <d v="2013-12-02T22:59:00"/>
    <n v="2013"/>
    <s v="successful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"/>
    <n v="278.39"/>
    <x v="2"/>
    <s v="hardware"/>
    <x v="2050"/>
    <d v="2015-05-31T01:42:58"/>
    <n v="2015"/>
    <s v="successful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1"/>
    <x v="2"/>
    <s v="hardware"/>
    <x v="2051"/>
    <d v="2013-12-26T00:32:17"/>
    <n v="2013"/>
    <s v="successful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"/>
    <n v="326.29000000000002"/>
    <x v="2"/>
    <s v="hardware"/>
    <x v="2052"/>
    <d v="2016-02-20T02:00:53"/>
    <n v="2016"/>
    <s v="successful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"/>
    <x v="2"/>
    <s v="hardware"/>
    <x v="2053"/>
    <d v="2015-11-25T15:49:11"/>
    <n v="2015"/>
    <s v="successful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"/>
    <x v="2"/>
    <s v="hardware"/>
    <x v="2054"/>
    <d v="2014-05-02T12:30:10"/>
    <n v="2014"/>
    <s v="successful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"/>
    <n v="99.46"/>
    <x v="2"/>
    <s v="hardware"/>
    <x v="2055"/>
    <d v="2014-12-03T04:00:00"/>
    <n v="2014"/>
    <s v="successful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"/>
    <n v="138.49"/>
    <x v="2"/>
    <s v="hardware"/>
    <x v="2056"/>
    <d v="2013-04-17T18:15:42"/>
    <n v="2013"/>
    <s v="successful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5.55"/>
    <x v="2"/>
    <s v="hardware"/>
    <x v="2057"/>
    <d v="2016-02-26T11:52:12"/>
    <n v="2016"/>
    <s v="successful"/>
    <x v="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"/>
    <n v="10.51"/>
    <x v="2"/>
    <s v="hardware"/>
    <x v="2058"/>
    <d v="2015-03-02T20:00:00"/>
    <n v="2015"/>
    <s v="successful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7"/>
    <x v="2"/>
    <s v="hardware"/>
    <x v="2059"/>
    <d v="2016-01-31T21:59:00"/>
    <n v="2015"/>
    <s v="successful"/>
    <x v="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"/>
    <n v="36"/>
    <x v="2"/>
    <s v="hardware"/>
    <x v="2060"/>
    <d v="2014-07-23T15:25:50"/>
    <n v="2014"/>
    <s v="successful"/>
    <x v="0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6999999999999"/>
    <x v="2"/>
    <s v="hardware"/>
    <x v="2061"/>
    <d v="2016-12-31T18:20:54"/>
    <n v="2016"/>
    <s v="successful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9"/>
    <x v="2"/>
    <s v="hardware"/>
    <x v="2062"/>
    <d v="2016-03-24T08:11:38"/>
    <n v="2016"/>
    <s v="successful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6"/>
    <x v="2"/>
    <s v="hardware"/>
    <x v="2063"/>
    <d v="2016-05-15T17:35:01"/>
    <n v="2016"/>
    <s v="successful"/>
    <x v="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"/>
    <n v="86.16"/>
    <x v="2"/>
    <s v="hardware"/>
    <x v="2064"/>
    <d v="2013-05-31T12:00:00"/>
    <n v="2013"/>
    <s v="successful"/>
    <x v="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"/>
    <n v="51.21"/>
    <x v="2"/>
    <s v="hardware"/>
    <x v="2065"/>
    <d v="2013-12-25T08:00:29"/>
    <n v="2013"/>
    <s v="successful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.260000000000005"/>
    <x v="2"/>
    <s v="hardware"/>
    <x v="2066"/>
    <d v="2014-08-23T18:31:23"/>
    <n v="2014"/>
    <s v="successful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x v="2"/>
    <s v="hardware"/>
    <x v="2067"/>
    <d v="2015-05-24T20:29:36"/>
    <n v="2015"/>
    <s v="successful"/>
    <x v="0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"/>
    <x v="2"/>
    <s v="hardware"/>
    <x v="2068"/>
    <d v="2016-10-20T20:11:55"/>
    <n v="2016"/>
    <s v="successful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2"/>
    <x v="2"/>
    <s v="hardware"/>
    <x v="2069"/>
    <d v="2016-01-02T23:19:51"/>
    <n v="2015"/>
    <s v="successful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.25"/>
    <x v="2"/>
    <s v="hardware"/>
    <x v="2070"/>
    <d v="2016-06-28T15:45:23"/>
    <n v="2016"/>
    <s v="successful"/>
    <x v="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"/>
    <n v="201.96"/>
    <x v="2"/>
    <s v="hardware"/>
    <x v="2071"/>
    <d v="2016-10-02T06:41:24"/>
    <n v="2016"/>
    <s v="successful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1"/>
    <x v="2"/>
    <s v="hardware"/>
    <x v="2072"/>
    <d v="2016-05-07T13:57:12"/>
    <n v="2016"/>
    <s v="successful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d v="2015-05-08T16:01:58"/>
    <n v="2015"/>
    <s v="successful"/>
    <x v="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d v="2016-05-06T19:49:42"/>
    <n v="2016"/>
    <s v="successful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"/>
    <n v="20.47"/>
    <x v="2"/>
    <s v="hardware"/>
    <x v="2075"/>
    <d v="2013-07-25T16:21:28"/>
    <n v="2013"/>
    <s v="successful"/>
    <x v="1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.35"/>
    <x v="2"/>
    <s v="hardware"/>
    <x v="2076"/>
    <d v="2014-07-23T21:08:09"/>
    <n v="2014"/>
    <s v="successful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"/>
    <x v="2"/>
    <s v="hardware"/>
    <x v="2077"/>
    <d v="2015-06-05T21:00:00"/>
    <n v="2015"/>
    <s v="successful"/>
    <x v="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9000000000005"/>
    <x v="2"/>
    <s v="hardware"/>
    <x v="2078"/>
    <d v="2016-12-18T18:30:57"/>
    <n v="2016"/>
    <s v="successful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"/>
    <n v="47.47"/>
    <x v="2"/>
    <s v="hardware"/>
    <x v="2079"/>
    <d v="2015-06-25T19:00:00"/>
    <n v="2015"/>
    <s v="successful"/>
    <x v="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d v="2015-11-11T23:58:20"/>
    <n v="2015"/>
    <s v="successful"/>
    <x v="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1"/>
    <x v="4"/>
    <s v="indie rock"/>
    <x v="2081"/>
    <d v="2012-05-16T04:59:00"/>
    <n v="2012"/>
    <s v="successful"/>
    <x v="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"/>
    <x v="4"/>
    <s v="indie rock"/>
    <x v="2082"/>
    <d v="2011-11-24T03:53:16"/>
    <n v="2011"/>
    <s v="successful"/>
    <x v="0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  <n v="2012"/>
    <s v="successful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0000000000006"/>
    <x v="4"/>
    <s v="indie rock"/>
    <x v="2084"/>
    <d v="2014-05-04T06:59:00"/>
    <n v="2014"/>
    <s v="successful"/>
    <x v="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"/>
    <x v="4"/>
    <s v="indie rock"/>
    <x v="2085"/>
    <d v="2012-07-15T20:03:07"/>
    <n v="2012"/>
    <s v="successful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d v="2011-12-14T04:59:00"/>
    <n v="2011"/>
    <s v="successful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x v="4"/>
    <s v="indie rock"/>
    <x v="2087"/>
    <d v="2011-09-08T04:54:18"/>
    <n v="2011"/>
    <s v="successful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  <n v="2010"/>
    <s v="successful"/>
    <x v="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5"/>
    <x v="4"/>
    <s v="indie rock"/>
    <x v="2089"/>
    <d v="2013-08-02T01:49:54"/>
    <n v="2013"/>
    <s v="successful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"/>
    <x v="4"/>
    <s v="indie rock"/>
    <x v="2090"/>
    <d v="2013-02-24T09:09:15"/>
    <n v="2013"/>
    <s v="successful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5"/>
    <x v="4"/>
    <s v="indie rock"/>
    <x v="2091"/>
    <d v="2011-03-01T20:00:00"/>
    <n v="2011"/>
    <s v="successful"/>
    <x v="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"/>
    <x v="4"/>
    <s v="indie rock"/>
    <x v="2092"/>
    <d v="2011-10-07T16:58:52"/>
    <n v="2011"/>
    <s v="successful"/>
    <x v="0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3"/>
    <x v="4"/>
    <s v="indie rock"/>
    <x v="2093"/>
    <d v="2012-12-22T21:30:32"/>
    <n v="2012"/>
    <s v="successful"/>
    <x v="0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6"/>
    <x v="4"/>
    <s v="indie rock"/>
    <x v="2094"/>
    <d v="2012-03-05T03:00:00"/>
    <n v="2012"/>
    <s v="successful"/>
    <x v="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n v="2011"/>
    <s v="successful"/>
    <x v="0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"/>
    <x v="4"/>
    <s v="indie rock"/>
    <x v="2096"/>
    <d v="2012-10-26T03:59:00"/>
    <n v="2012"/>
    <s v="successful"/>
    <x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n v="2011"/>
    <s v="successful"/>
    <x v="0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n v="2012"/>
    <s v="successful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"/>
    <x v="4"/>
    <s v="indie rock"/>
    <x v="2099"/>
    <d v="2015-07-02T03:40:00"/>
    <n v="2015"/>
    <s v="successful"/>
    <x v="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"/>
    <x v="4"/>
    <s v="indie rock"/>
    <x v="2100"/>
    <d v="2012-06-30T03:59:00"/>
    <n v="2012"/>
    <s v="successful"/>
    <x v="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8"/>
    <x v="4"/>
    <s v="indie rock"/>
    <x v="2101"/>
    <d v="2012-02-13T03:35:14"/>
    <n v="2011"/>
    <s v="successful"/>
    <x v="0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9"/>
    <x v="4"/>
    <s v="indie rock"/>
    <x v="2102"/>
    <d v="2011-05-05T20:50:48"/>
    <n v="2011"/>
    <s v="successful"/>
    <x v="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2"/>
    <x v="4"/>
    <s v="indie rock"/>
    <x v="2103"/>
    <d v="2012-11-09T19:07:07"/>
    <n v="2012"/>
    <s v="successful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d v="2013-05-31T00:00:00"/>
    <n v="2013"/>
    <s v="successful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"/>
    <n v="51.31"/>
    <x v="4"/>
    <s v="indie rock"/>
    <x v="2105"/>
    <d v="2014-11-21T04:00:00"/>
    <n v="2014"/>
    <s v="successful"/>
    <x v="1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"/>
    <x v="4"/>
    <s v="indie rock"/>
    <x v="2106"/>
    <d v="2013-01-26T05:09:34"/>
    <n v="2012"/>
    <s v="successful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5"/>
    <x v="4"/>
    <s v="indie rock"/>
    <x v="2107"/>
    <d v="2014-11-12T18:03:13"/>
    <n v="2014"/>
    <s v="successful"/>
    <x v="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9"/>
    <x v="4"/>
    <s v="indie rock"/>
    <x v="2108"/>
    <d v="2012-09-10T03:55:00"/>
    <n v="2012"/>
    <s v="successful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3"/>
    <x v="4"/>
    <s v="indie rock"/>
    <x v="2109"/>
    <d v="2015-07-05T17:00:17"/>
    <n v="2015"/>
    <s v="successful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n v="2014"/>
    <s v="successful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2"/>
    <x v="4"/>
    <s v="indie rock"/>
    <x v="2111"/>
    <d v="2011-08-15T01:00:00"/>
    <n v="2011"/>
    <s v="successful"/>
    <x v="0"/>
    <x v="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n v="2013"/>
    <s v="successful"/>
    <x v="0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9999999999994"/>
    <x v="4"/>
    <s v="indie rock"/>
    <x v="2113"/>
    <d v="2014-09-23T20:46:16"/>
    <n v="2014"/>
    <s v="successful"/>
    <x v="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"/>
    <x v="4"/>
    <s v="indie rock"/>
    <x v="2114"/>
    <d v="2010-12-09T04:59:00"/>
    <n v="2010"/>
    <s v="successful"/>
    <x v="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.03"/>
    <x v="4"/>
    <s v="indie rock"/>
    <x v="2115"/>
    <d v="2011-02-20T01:56:41"/>
    <n v="2011"/>
    <s v="successful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6"/>
    <x v="4"/>
    <s v="indie rock"/>
    <x v="2116"/>
    <d v="2012-10-02T18:40:03"/>
    <n v="2012"/>
    <s v="successful"/>
    <x v="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6"/>
    <x v="4"/>
    <s v="indie rock"/>
    <x v="2117"/>
    <d v="2015-10-27T04:59:00"/>
    <n v="2015"/>
    <s v="successful"/>
    <x v="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0000000000007"/>
    <x v="4"/>
    <s v="indie rock"/>
    <x v="2118"/>
    <d v="2011-07-24T20:08:56"/>
    <n v="2011"/>
    <s v="successful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"/>
    <x v="4"/>
    <s v="indie rock"/>
    <x v="2119"/>
    <d v="2012-08-16T03:07:25"/>
    <n v="2012"/>
    <s v="successful"/>
    <x v="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"/>
    <x v="4"/>
    <s v="indie rock"/>
    <x v="2120"/>
    <d v="2014-01-01T23:08:56"/>
    <n v="2013"/>
    <s v="successful"/>
    <x v="0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  <n v="2016"/>
    <s v="unsuccessful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  <s v="unsuccessful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  <n v="2010"/>
    <s v="unsuccessful"/>
    <x v="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  <n v="2010"/>
    <s v="unsuccessful"/>
    <x v="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  <n v="2015"/>
    <s v="unsuccessful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  <s v="unsuccessful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  <n v="2015"/>
    <s v="unsuccessful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  <s v="unsuccessful"/>
    <x v="0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  <n v="2016"/>
    <s v="unsuccessful"/>
    <x v="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  <s v="unsuccessful"/>
    <x v="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  <n v="2015"/>
    <s v="unsuccessful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  <n v="2014"/>
    <s v="unsuccessful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n v="2011"/>
    <s v="unsuccessful"/>
    <x v="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x v="2134"/>
    <d v="2013-04-27T21:16:31"/>
    <n v="2013"/>
    <s v="unsuccessful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x v="2135"/>
    <d v="2012-10-04T23:07:13"/>
    <n v="2012"/>
    <s v="unsuccessful"/>
    <x v="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  <s v="unsuccessful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  <n v="2014"/>
    <s v="unsuccessful"/>
    <x v="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  <n v="2013"/>
    <s v="unsuccessful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6"/>
    <s v="video games"/>
    <x v="2139"/>
    <d v="2016-11-03T18:00:08"/>
    <n v="2016"/>
    <s v="unsuccessful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  <s v="unsuccessful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  <s v="unsuccessful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x v="2142"/>
    <d v="2015-12-30T16:50:10"/>
    <n v="2015"/>
    <s v="unsuccessful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  <n v="2010"/>
    <s v="unsuccessful"/>
    <x v="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6"/>
    <s v="video games"/>
    <x v="2144"/>
    <d v="2013-09-14T13:07:20"/>
    <n v="2013"/>
    <s v="unsuccessful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  <n v="2013"/>
    <s v="unsuccessful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  <s v="unsuccessful"/>
    <x v="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  <n v="2014"/>
    <s v="unsuccessful"/>
    <x v="0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n v="2015"/>
    <s v="unsuccessful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  <s v="unsuccessful"/>
    <x v="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  <n v="2016"/>
    <s v="unsuccessful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  <s v="unsuccessful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  <s v="unsuccessful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  <s v="unsuccessful"/>
    <x v="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n v="2014"/>
    <s v="unsuccessful"/>
    <x v="0"/>
    <x v="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  <n v="2016"/>
    <s v="unsuccessful"/>
    <x v="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  <n v="2013"/>
    <s v="unsuccessful"/>
    <x v="0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6"/>
    <s v="video games"/>
    <x v="2157"/>
    <d v="2016-12-23T07:59:00"/>
    <n v="2016"/>
    <s v="unsuccessful"/>
    <x v="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  <n v="2012"/>
    <s v="unsuccessful"/>
    <x v="0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  <n v="2011"/>
    <s v="unsuccessful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x v="2160"/>
    <d v="2012-05-19T17:05:05"/>
    <n v="2012"/>
    <s v="unsuccessful"/>
    <x v="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  <n v="2015"/>
    <s v="successful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"/>
    <x v="4"/>
    <s v="rock"/>
    <x v="2162"/>
    <d v="2014-07-24T18:23:11"/>
    <n v="2014"/>
    <s v="successful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"/>
    <x v="4"/>
    <s v="rock"/>
    <x v="2163"/>
    <d v="2015-06-08T03:50:00"/>
    <n v="2015"/>
    <s v="successful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0000000000005"/>
    <x v="4"/>
    <s v="rock"/>
    <x v="2164"/>
    <d v="2016-06-25T03:59:00"/>
    <n v="2016"/>
    <s v="successful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"/>
    <x v="4"/>
    <s v="rock"/>
    <x v="2165"/>
    <d v="2016-04-08T15:00:35"/>
    <n v="2016"/>
    <s v="successful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3"/>
    <x v="4"/>
    <s v="rock"/>
    <x v="2166"/>
    <d v="2014-12-05T21:06:58"/>
    <n v="2014"/>
    <s v="successful"/>
    <x v="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x v="4"/>
    <s v="rock"/>
    <x v="2167"/>
    <d v="2012-09-15T01:35:37"/>
    <n v="2012"/>
    <s v="successful"/>
    <x v="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d v="2017-02-10T05:00:00"/>
    <n v="2017"/>
    <s v="successful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n v="2017"/>
    <s v="successful"/>
    <x v="0"/>
    <x v="1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"/>
    <n v="33.32"/>
    <x v="4"/>
    <s v="rock"/>
    <x v="2170"/>
    <d v="2015-08-22T18:00:22"/>
    <n v="2015"/>
    <s v="successful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8"/>
    <x v="4"/>
    <s v="rock"/>
    <x v="2171"/>
    <d v="2015-06-22T05:00:00"/>
    <n v="2015"/>
    <s v="successful"/>
    <x v="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n v="2015"/>
    <s v="successful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"/>
    <x v="4"/>
    <s v="rock"/>
    <x v="2173"/>
    <d v="2013-09-10T03:59:00"/>
    <n v="2013"/>
    <s v="successful"/>
    <x v="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"/>
    <x v="4"/>
    <s v="rock"/>
    <x v="2174"/>
    <d v="2016-05-05T13:01:47"/>
    <n v="2016"/>
    <s v="successful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"/>
    <n v="67.31"/>
    <x v="4"/>
    <s v="rock"/>
    <x v="2175"/>
    <d v="2016-07-21T00:13:06"/>
    <n v="2016"/>
    <s v="successful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x v="2176"/>
    <d v="2015-05-02T15:11:49"/>
    <n v="2015"/>
    <s v="successful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n v="2016"/>
    <s v="successful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5"/>
    <x v="4"/>
    <s v="rock"/>
    <x v="2178"/>
    <d v="2017-01-18T15:16:37"/>
    <n v="2016"/>
    <s v="successful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"/>
    <n v="76.86"/>
    <x v="4"/>
    <s v="rock"/>
    <x v="2179"/>
    <d v="2015-04-11T04:06:32"/>
    <n v="2015"/>
    <s v="successful"/>
    <x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9999999999994"/>
    <x v="4"/>
    <s v="rock"/>
    <x v="2180"/>
    <d v="2015-11-13T17:04:28"/>
    <n v="2015"/>
    <s v="successful"/>
    <x v="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7.77"/>
    <x v="6"/>
    <s v="tabletop games"/>
    <x v="2181"/>
    <d v="2017-02-21T00:07:33"/>
    <n v="2017"/>
    <s v="successful"/>
    <x v="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.17"/>
    <x v="6"/>
    <s v="tabletop games"/>
    <x v="2182"/>
    <d v="2014-10-02T21:37:05"/>
    <n v="2014"/>
    <s v="successful"/>
    <x v="1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"/>
    <n v="31.57"/>
    <x v="6"/>
    <s v="tabletop games"/>
    <x v="2183"/>
    <d v="2017-02-09T05:00:00"/>
    <n v="2017"/>
    <s v="successful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"/>
    <n v="107.05"/>
    <x v="6"/>
    <s v="tabletop games"/>
    <x v="2184"/>
    <d v="2016-01-25T16:00:00"/>
    <n v="2016"/>
    <s v="successful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"/>
    <n v="149.03"/>
    <x v="6"/>
    <s v="tabletop games"/>
    <x v="2185"/>
    <d v="2013-03-26T08:23:59"/>
    <n v="2013"/>
    <s v="successful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6"/>
    <x v="6"/>
    <s v="tabletop games"/>
    <x v="2186"/>
    <d v="2016-09-07T02:00:00"/>
    <n v="2016"/>
    <s v="successful"/>
    <x v="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  <n v="2015"/>
    <s v="successful"/>
    <x v="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.06"/>
    <x v="6"/>
    <s v="tabletop games"/>
    <x v="2188"/>
    <d v="2016-10-25T17:00:00"/>
    <n v="2016"/>
    <s v="successful"/>
    <x v="1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8.63"/>
    <x v="6"/>
    <s v="tabletop games"/>
    <x v="2189"/>
    <d v="2016-04-21T22:00:00"/>
    <n v="2016"/>
    <s v="successful"/>
    <x v="1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"/>
    <n v="65.319999999999993"/>
    <x v="6"/>
    <s v="tabletop games"/>
    <x v="2190"/>
    <d v="2016-03-23T06:59:00"/>
    <n v="2016"/>
    <s v="successful"/>
    <x v="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d v="2017-02-14T20:00:27"/>
    <n v="2017"/>
    <s v="successful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"/>
    <n v="40.07"/>
    <x v="6"/>
    <s v="tabletop games"/>
    <x v="2192"/>
    <d v="2016-12-15T23:00:00"/>
    <n v="2016"/>
    <s v="successful"/>
    <x v="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"/>
    <n v="75.650000000000006"/>
    <x v="6"/>
    <s v="tabletop games"/>
    <x v="2193"/>
    <d v="2016-11-21T04:59:00"/>
    <n v="2016"/>
    <s v="successful"/>
    <x v="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.2"/>
    <x v="6"/>
    <s v="tabletop games"/>
    <x v="2194"/>
    <d v="2016-03-26T17:11:30"/>
    <n v="2016"/>
    <s v="successful"/>
    <x v="1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  <n v="2015"/>
    <s v="successful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1"/>
    <x v="6"/>
    <s v="tabletop games"/>
    <x v="2196"/>
    <d v="2016-12-02T07:00:00"/>
    <n v="2016"/>
    <s v="successful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"/>
    <n v="65.89"/>
    <x v="6"/>
    <s v="tabletop games"/>
    <x v="2197"/>
    <d v="2015-02-28T14:00:59"/>
    <n v="2015"/>
    <s v="successful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0000000000006"/>
    <x v="6"/>
    <s v="tabletop games"/>
    <x v="2198"/>
    <d v="2015-11-14T13:20:00"/>
    <n v="2015"/>
    <s v="successful"/>
    <x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"/>
    <x v="6"/>
    <s v="tabletop games"/>
    <x v="2199"/>
    <d v="2015-10-15T09:59:58"/>
    <n v="2015"/>
    <s v="successful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.23"/>
    <x v="6"/>
    <s v="tabletop games"/>
    <x v="2200"/>
    <d v="2015-07-06T03:00:00"/>
    <n v="2015"/>
    <s v="successful"/>
    <x v="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.04"/>
    <x v="4"/>
    <s v="electronic music"/>
    <x v="2201"/>
    <d v="2013-01-16T20:19:25"/>
    <n v="2013"/>
    <s v="successful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.07"/>
    <x v="4"/>
    <s v="electronic music"/>
    <x v="2202"/>
    <d v="2012-11-01T20:22:48"/>
    <n v="2012"/>
    <s v="successful"/>
    <x v="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x v="4"/>
    <s v="electronic music"/>
    <x v="2203"/>
    <d v="2015-09-24T20:38:02"/>
    <n v="2015"/>
    <s v="successful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"/>
    <x v="4"/>
    <s v="electronic music"/>
    <x v="2204"/>
    <d v="2013-03-09T07:28:39"/>
    <n v="2013"/>
    <s v="successful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"/>
    <n v="42.22"/>
    <x v="4"/>
    <s v="electronic music"/>
    <x v="2205"/>
    <d v="2012-06-01T19:43:09"/>
    <n v="2012"/>
    <s v="successful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4"/>
    <x v="4"/>
    <s v="electronic music"/>
    <x v="2206"/>
    <d v="2012-04-16T06:10:24"/>
    <n v="2012"/>
    <s v="successful"/>
    <x v="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n v="2013"/>
    <s v="successful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"/>
    <x v="4"/>
    <s v="electronic music"/>
    <x v="2208"/>
    <d v="2012-04-07T04:00:00"/>
    <n v="2012"/>
    <s v="successful"/>
    <x v="0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"/>
    <n v="50.27"/>
    <x v="4"/>
    <s v="electronic music"/>
    <x v="2209"/>
    <d v="2014-04-14T23:00:00"/>
    <n v="2014"/>
    <s v="successful"/>
    <x v="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"/>
    <x v="4"/>
    <s v="electronic music"/>
    <x v="2210"/>
    <d v="2012-04-14T17:36:00"/>
    <n v="2012"/>
    <s v="successful"/>
    <x v="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"/>
    <n v="40.75"/>
    <x v="4"/>
    <s v="electronic music"/>
    <x v="2211"/>
    <d v="2014-04-10T06:59:00"/>
    <n v="2014"/>
    <s v="successful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8"/>
    <x v="4"/>
    <s v="electronic music"/>
    <x v="2212"/>
    <d v="2013-11-04T01:00:00"/>
    <n v="2013"/>
    <s v="successful"/>
    <x v="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n v="2015"/>
    <s v="successful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"/>
    <n v="73.13"/>
    <x v="4"/>
    <s v="electronic music"/>
    <x v="2214"/>
    <d v="2014-02-06T19:00:48"/>
    <n v="2014"/>
    <s v="successful"/>
    <x v="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"/>
    <n v="26.06"/>
    <x v="4"/>
    <s v="electronic music"/>
    <x v="2215"/>
    <d v="2012-03-13T06:59:00"/>
    <n v="2012"/>
    <s v="successful"/>
    <x v="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"/>
    <x v="4"/>
    <s v="electronic music"/>
    <x v="2216"/>
    <d v="2015-07-23T18:02:25"/>
    <n v="2015"/>
    <s v="successful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"/>
    <x v="4"/>
    <s v="electronic music"/>
    <x v="2217"/>
    <d v="2015-11-02T08:00:00"/>
    <n v="2015"/>
    <s v="successful"/>
    <x v="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x v="2218"/>
    <d v="2012-08-29T00:00:00"/>
    <n v="2012"/>
    <s v="successful"/>
    <x v="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"/>
    <x v="4"/>
    <s v="electronic music"/>
    <x v="2219"/>
    <d v="2015-08-19T17:15:12"/>
    <n v="2015"/>
    <s v="successful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  <n v="2013"/>
    <s v="successful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200000000000003"/>
    <x v="6"/>
    <s v="tabletop games"/>
    <x v="2221"/>
    <d v="2016-04-23T00:00:00"/>
    <n v="2016"/>
    <s v="successful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"/>
    <n v="27.1"/>
    <x v="6"/>
    <s v="tabletop games"/>
    <x v="2222"/>
    <d v="2012-01-28T18:54:07"/>
    <n v="2011"/>
    <s v="successful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  <n v="2015"/>
    <s v="successful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.15"/>
    <x v="6"/>
    <s v="tabletop games"/>
    <x v="2224"/>
    <d v="2016-10-29T19:00:00"/>
    <n v="2016"/>
    <s v="successful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4.8"/>
    <x v="6"/>
    <s v="tabletop games"/>
    <x v="2225"/>
    <d v="2014-09-21T19:00:15"/>
    <n v="2014"/>
    <s v="successful"/>
    <x v="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"/>
    <x v="6"/>
    <s v="tabletop games"/>
    <x v="2226"/>
    <d v="2016-02-12T04:59:00"/>
    <n v="2016"/>
    <s v="successful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"/>
    <n v="67.97"/>
    <x v="6"/>
    <s v="tabletop games"/>
    <x v="2227"/>
    <d v="2013-11-13T20:22:35"/>
    <n v="2013"/>
    <s v="successful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  <n v="2015"/>
    <s v="successful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"/>
    <n v="25.43"/>
    <x v="6"/>
    <s v="tabletop games"/>
    <x v="2229"/>
    <d v="2013-09-03T04:00:00"/>
    <n v="2013"/>
    <s v="successful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d v="2014-04-25T21:08:47"/>
    <n v="2014"/>
    <s v="successful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.23"/>
    <x v="6"/>
    <s v="tabletop games"/>
    <x v="2231"/>
    <d v="2013-06-25T05:00:00"/>
    <n v="2013"/>
    <s v="successful"/>
    <x v="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"/>
    <n v="25.09"/>
    <x v="6"/>
    <s v="tabletop games"/>
    <x v="2232"/>
    <d v="2014-07-19T03:00:00"/>
    <n v="2014"/>
    <s v="successful"/>
    <x v="1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.23"/>
    <x v="6"/>
    <s v="tabletop games"/>
    <x v="2233"/>
    <d v="2015-12-14T00:00:00"/>
    <n v="2015"/>
    <s v="successful"/>
    <x v="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"/>
    <n v="41.61"/>
    <x v="6"/>
    <s v="tabletop games"/>
    <x v="2234"/>
    <d v="2017-01-05T19:47:27"/>
    <n v="2016"/>
    <s v="successful"/>
    <x v="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"/>
    <n v="135.59"/>
    <x v="6"/>
    <s v="tabletop games"/>
    <x v="2235"/>
    <d v="2015-03-28T23:31:51"/>
    <n v="2015"/>
    <s v="successful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.12"/>
    <x v="6"/>
    <s v="tabletop games"/>
    <x v="2236"/>
    <d v="2016-02-01T14:48:43"/>
    <n v="2016"/>
    <s v="successful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"/>
    <n v="64.63"/>
    <x v="6"/>
    <s v="tabletop games"/>
    <x v="2237"/>
    <d v="2014-11-12T07:59:00"/>
    <n v="2014"/>
    <s v="successful"/>
    <x v="1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  <n v="2017"/>
    <s v="successful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"/>
    <x v="6"/>
    <s v="tabletop games"/>
    <x v="2239"/>
    <d v="2013-12-01T04:02:00"/>
    <n v="2013"/>
    <s v="successful"/>
    <x v="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"/>
    <n v="140.97999999999999"/>
    <x v="6"/>
    <s v="tabletop games"/>
    <x v="2240"/>
    <d v="2016-04-22T19:49:04"/>
    <n v="2016"/>
    <s v="successful"/>
    <x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.47"/>
    <x v="6"/>
    <s v="tabletop games"/>
    <x v="2241"/>
    <d v="2017-03-02T19:51:40"/>
    <n v="2017"/>
    <s v="successful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"/>
    <n v="53.87"/>
    <x v="6"/>
    <s v="tabletop games"/>
    <x v="2242"/>
    <d v="2013-11-27T03:02:00"/>
    <n v="2013"/>
    <s v="successful"/>
    <x v="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"/>
    <n v="4.57"/>
    <x v="6"/>
    <s v="tabletop games"/>
    <x v="2243"/>
    <d v="2017-03-13T03:00:00"/>
    <n v="2017"/>
    <s v="successful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"/>
    <n v="65"/>
    <x v="6"/>
    <s v="tabletop games"/>
    <x v="2244"/>
    <d v="2016-10-16T20:30:00"/>
    <n v="2016"/>
    <s v="successful"/>
    <x v="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.48"/>
    <x v="6"/>
    <s v="tabletop games"/>
    <x v="2245"/>
    <d v="2014-02-21T18:00:00"/>
    <n v="2014"/>
    <s v="successful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n v="2015"/>
    <s v="successful"/>
    <x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"/>
    <x v="6"/>
    <s v="tabletop games"/>
    <x v="2247"/>
    <d v="2015-07-29T15:59:25"/>
    <n v="2015"/>
    <s v="successful"/>
    <x v="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  <n v="2016"/>
    <s v="successful"/>
    <x v="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2.82"/>
    <x v="6"/>
    <s v="tabletop games"/>
    <x v="2249"/>
    <d v="2013-04-02T15:52:45"/>
    <n v="2013"/>
    <s v="successful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  <n v="2016"/>
    <s v="successful"/>
    <x v="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1"/>
    <x v="6"/>
    <s v="tabletop games"/>
    <x v="2251"/>
    <d v="2014-08-16T08:17:57"/>
    <n v="2014"/>
    <s v="successful"/>
    <x v="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"/>
    <n v="98.41"/>
    <x v="6"/>
    <s v="tabletop games"/>
    <x v="2252"/>
    <d v="2016-08-06T07:52:18"/>
    <n v="2016"/>
    <s v="successful"/>
    <x v="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  <n v="2015"/>
    <s v="successful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11.67"/>
    <x v="6"/>
    <s v="tabletop games"/>
    <x v="2254"/>
    <d v="2017-01-24T15:32:48"/>
    <n v="2017"/>
    <s v="successful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  <n v="2016"/>
    <s v="successful"/>
    <x v="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.38"/>
    <x v="6"/>
    <s v="tabletop games"/>
    <x v="2256"/>
    <d v="2016-11-22T10:50:46"/>
    <n v="2016"/>
    <s v="successful"/>
    <x v="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.1"/>
    <x v="6"/>
    <s v="tabletop games"/>
    <x v="2257"/>
    <d v="2016-06-19T23:00:00"/>
    <n v="2016"/>
    <s v="successful"/>
    <x v="1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  <n v="2015"/>
    <s v="successful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"/>
    <n v="90.64"/>
    <x v="6"/>
    <s v="tabletop games"/>
    <x v="2259"/>
    <d v="2016-12-08T19:18:56"/>
    <n v="2016"/>
    <s v="successful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.3"/>
    <x v="6"/>
    <s v="tabletop games"/>
    <x v="2260"/>
    <d v="2014-03-26T23:24:10"/>
    <n v="2014"/>
    <s v="successful"/>
    <x v="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"/>
    <n v="37.119999999999997"/>
    <x v="6"/>
    <s v="tabletop games"/>
    <x v="2261"/>
    <d v="2017-02-14T17:23:40"/>
    <n v="2017"/>
    <s v="successful"/>
    <x v="1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"/>
    <n v="28.1"/>
    <x v="6"/>
    <s v="tabletop games"/>
    <x v="2262"/>
    <d v="2014-11-18T00:00:00"/>
    <n v="2014"/>
    <s v="successful"/>
    <x v="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  <n v="2015"/>
    <s v="successful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"/>
    <n v="24.27"/>
    <x v="6"/>
    <s v="tabletop games"/>
    <x v="2264"/>
    <d v="2016-05-23T03:00:00"/>
    <n v="2016"/>
    <s v="successful"/>
    <x v="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"/>
    <n v="35.119999999999997"/>
    <x v="6"/>
    <s v="tabletop games"/>
    <x v="2265"/>
    <d v="2016-11-22T20:28:27"/>
    <n v="2016"/>
    <s v="successful"/>
    <x v="1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.76"/>
    <x v="6"/>
    <s v="tabletop games"/>
    <x v="2266"/>
    <d v="2016-04-27T02:00:00"/>
    <n v="2016"/>
    <s v="successful"/>
    <x v="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"/>
    <n v="188.38"/>
    <x v="6"/>
    <s v="tabletop games"/>
    <x v="2267"/>
    <d v="2014-12-21T01:00:00"/>
    <n v="2014"/>
    <s v="successful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000000000001"/>
    <x v="6"/>
    <s v="tabletop games"/>
    <x v="2268"/>
    <d v="2017-03-12T01:58:35"/>
    <n v="2017"/>
    <s v="successful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49.93"/>
    <x v="6"/>
    <s v="tabletop games"/>
    <x v="2269"/>
    <d v="2017-03-07T05:00:00"/>
    <n v="2017"/>
    <s v="successful"/>
    <x v="1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7.82"/>
    <x v="6"/>
    <s v="tabletop games"/>
    <x v="2270"/>
    <d v="2017-01-10T21:59:00"/>
    <n v="2016"/>
    <s v="successful"/>
    <x v="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"/>
    <n v="42.63"/>
    <x v="6"/>
    <s v="tabletop games"/>
    <x v="2271"/>
    <d v="2016-12-10T00:00:04"/>
    <n v="2016"/>
    <s v="successful"/>
    <x v="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"/>
    <n v="14.37"/>
    <x v="6"/>
    <s v="tabletop games"/>
    <x v="2272"/>
    <d v="2015-12-07T16:47:16"/>
    <n v="2015"/>
    <s v="successful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.479999999999997"/>
    <x v="6"/>
    <s v="tabletop games"/>
    <x v="2273"/>
    <d v="2017-03-12T12:10:42"/>
    <n v="2017"/>
    <s v="successful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"/>
    <x v="6"/>
    <s v="tabletop games"/>
    <x v="2274"/>
    <d v="2014-02-23T12:00:57"/>
    <n v="2014"/>
    <s v="successful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3.549999999999997"/>
    <x v="6"/>
    <s v="tabletop games"/>
    <x v="2275"/>
    <d v="2014-12-22T14:47:59"/>
    <n v="2014"/>
    <s v="successful"/>
    <x v="1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5"/>
    <x v="6"/>
    <s v="tabletop games"/>
    <x v="2276"/>
    <d v="2014-01-05T15:38:09"/>
    <n v="2013"/>
    <s v="successful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"/>
    <x v="6"/>
    <s v="tabletop games"/>
    <x v="2277"/>
    <d v="2012-02-27T16:17:03"/>
    <n v="2012"/>
    <s v="successful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"/>
    <n v="53.08"/>
    <x v="6"/>
    <s v="tabletop games"/>
    <x v="2278"/>
    <d v="2016-01-03T22:59:00"/>
    <n v="2015"/>
    <s v="successful"/>
    <x v="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"/>
    <n v="48.06"/>
    <x v="6"/>
    <s v="tabletop games"/>
    <x v="2279"/>
    <d v="2015-02-04T04:00:00"/>
    <n v="2015"/>
    <s v="successful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.4"/>
    <x v="6"/>
    <s v="tabletop games"/>
    <x v="2280"/>
    <d v="2015-09-17T14:59:51"/>
    <n v="2015"/>
    <s v="successful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"/>
    <n v="50.45"/>
    <x v="4"/>
    <s v="rock"/>
    <x v="2281"/>
    <d v="2011-07-25T06:50:00"/>
    <n v="2011"/>
    <s v="successful"/>
    <x v="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5.83"/>
    <x v="4"/>
    <s v="rock"/>
    <x v="2282"/>
    <d v="2016-01-14T04:11:26"/>
    <n v="2015"/>
    <s v="successful"/>
    <x v="0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"/>
    <x v="4"/>
    <s v="rock"/>
    <x v="2283"/>
    <d v="2012-05-09T02:00:04"/>
    <n v="2012"/>
    <s v="successful"/>
    <x v="0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"/>
    <x v="4"/>
    <s v="rock"/>
    <x v="2284"/>
    <d v="2011-03-12T04:00:00"/>
    <n v="2011"/>
    <s v="successful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9"/>
    <x v="4"/>
    <s v="rock"/>
    <x v="2285"/>
    <d v="2012-06-29T04:27:23"/>
    <n v="2012"/>
    <s v="successful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n v="2013"/>
    <s v="successful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"/>
    <x v="4"/>
    <s v="rock"/>
    <x v="2287"/>
    <d v="2014-06-23T16:01:00"/>
    <n v="2014"/>
    <s v="successful"/>
    <x v="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n v="2012"/>
    <s v="successful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x v="4"/>
    <s v="rock"/>
    <x v="2289"/>
    <d v="2013-12-06T23:22:00"/>
    <n v="2013"/>
    <s v="successful"/>
    <x v="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3"/>
    <x v="4"/>
    <s v="rock"/>
    <x v="2290"/>
    <d v="2009-12-01T17:00:00"/>
    <n v="2009"/>
    <s v="successful"/>
    <x v="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.47"/>
    <x v="4"/>
    <s v="rock"/>
    <x v="2291"/>
    <d v="2012-04-23T04:00:00"/>
    <n v="2012"/>
    <s v="successful"/>
    <x v="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"/>
    <x v="4"/>
    <s v="rock"/>
    <x v="2292"/>
    <d v="2012-04-18T16:44:36"/>
    <n v="2012"/>
    <s v="successful"/>
    <x v="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"/>
    <x v="4"/>
    <s v="rock"/>
    <x v="2293"/>
    <d v="2012-09-25T03:59:00"/>
    <n v="2012"/>
    <s v="successful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x v="2294"/>
    <d v="2013-01-20T17:21:20"/>
    <n v="2012"/>
    <s v="successful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1"/>
    <x v="4"/>
    <s v="rock"/>
    <x v="2295"/>
    <d v="2013-01-26T22:54:16"/>
    <n v="2012"/>
    <s v="successful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7"/>
    <x v="4"/>
    <s v="rock"/>
    <x v="2296"/>
    <d v="2012-02-23T17:33:46"/>
    <n v="2012"/>
    <s v="successful"/>
    <x v="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5"/>
    <x v="4"/>
    <s v="rock"/>
    <x v="2297"/>
    <d v="2012-03-14T03:59:00"/>
    <n v="2012"/>
    <s v="successful"/>
    <x v="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"/>
    <x v="4"/>
    <s v="rock"/>
    <x v="2298"/>
    <d v="2014-03-26T19:10:33"/>
    <n v="2014"/>
    <s v="successful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"/>
    <n v="75.040000000000006"/>
    <x v="4"/>
    <s v="rock"/>
    <x v="2299"/>
    <d v="2011-02-06T00:46:49"/>
    <n v="2011"/>
    <s v="successful"/>
    <x v="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"/>
    <x v="4"/>
    <s v="rock"/>
    <x v="2300"/>
    <d v="2012-06-28T17:26:56"/>
    <n v="2012"/>
    <s v="successful"/>
    <x v="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6"/>
    <x v="4"/>
    <s v="indie rock"/>
    <x v="2301"/>
    <d v="2013-06-21T03:31:36"/>
    <n v="2013"/>
    <s v="successful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"/>
    <n v="46.18"/>
    <x v="4"/>
    <s v="indie rock"/>
    <x v="2302"/>
    <d v="2013-12-31T07:00:00"/>
    <n v="2013"/>
    <s v="successful"/>
    <x v="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"/>
    <x v="4"/>
    <s v="indie rock"/>
    <x v="2303"/>
    <d v="2011-12-13T03:39:56"/>
    <n v="2011"/>
    <s v="successful"/>
    <x v="0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7"/>
    <x v="4"/>
    <s v="indie rock"/>
    <x v="2304"/>
    <d v="2011-01-01T04:59:00"/>
    <n v="2010"/>
    <s v="successful"/>
    <x v="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x v="2305"/>
    <d v="2014-08-08T18:00:00"/>
    <n v="2014"/>
    <s v="successful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9"/>
    <x v="4"/>
    <s v="indie rock"/>
    <x v="2306"/>
    <d v="2012-03-10T04:02:09"/>
    <n v="2012"/>
    <s v="successful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4"/>
    <x v="4"/>
    <s v="indie rock"/>
    <x v="2307"/>
    <d v="2012-05-05T19:15:28"/>
    <n v="2012"/>
    <s v="successful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5"/>
    <x v="4"/>
    <s v="indie rock"/>
    <x v="2308"/>
    <d v="2014-08-29T01:00:00"/>
    <n v="2014"/>
    <s v="successful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2"/>
    <x v="4"/>
    <s v="indie rock"/>
    <x v="2309"/>
    <d v="2013-03-09T23:42:17"/>
    <n v="2013"/>
    <s v="successful"/>
    <x v="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4.819999999999993"/>
    <x v="4"/>
    <s v="indie rock"/>
    <x v="2310"/>
    <d v="2013-03-21T18:03:35"/>
    <n v="2013"/>
    <s v="successful"/>
    <x v="1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1"/>
    <x v="4"/>
    <s v="indie rock"/>
    <x v="2311"/>
    <d v="2014-05-07T00:06:29"/>
    <n v="2014"/>
    <s v="successful"/>
    <x v="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"/>
    <x v="4"/>
    <s v="indie rock"/>
    <x v="2312"/>
    <d v="2014-04-18T23:00:00"/>
    <n v="2014"/>
    <s v="successful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"/>
    <n v="56"/>
    <x v="4"/>
    <s v="indie rock"/>
    <x v="2313"/>
    <d v="2012-05-03T23:00:26"/>
    <n v="2012"/>
    <s v="successful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7.67"/>
    <x v="4"/>
    <s v="indie rock"/>
    <x v="2314"/>
    <d v="2012-06-07T13:14:17"/>
    <n v="2012"/>
    <s v="successful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8"/>
    <x v="4"/>
    <s v="indie rock"/>
    <x v="2315"/>
    <d v="2012-05-05T17:25:43"/>
    <n v="2012"/>
    <s v="successful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"/>
    <x v="4"/>
    <s v="indie rock"/>
    <x v="2316"/>
    <d v="2009-12-09T18:24:00"/>
    <n v="2009"/>
    <s v="successful"/>
    <x v="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1"/>
    <x v="4"/>
    <s v="indie rock"/>
    <x v="2317"/>
    <d v="2010-02-15T05:00:00"/>
    <n v="2010"/>
    <s v="successful"/>
    <x v="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0000000000003"/>
    <x v="4"/>
    <s v="indie rock"/>
    <x v="2318"/>
    <d v="2009-09-26T03:59:00"/>
    <n v="2009"/>
    <s v="successful"/>
    <x v="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"/>
    <x v="4"/>
    <s v="indie rock"/>
    <x v="2319"/>
    <d v="2013-12-15T01:58:05"/>
    <n v="2013"/>
    <s v="successful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"/>
    <x v="4"/>
    <s v="indie rock"/>
    <x v="2320"/>
    <d v="2014-04-02T18:36:40"/>
    <n v="2014"/>
    <s v="successful"/>
    <x v="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7"/>
    <s v="small batch"/>
    <x v="2321"/>
    <d v="2017-04-04T05:15:01"/>
    <n v="2017"/>
    <s v="successful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  <n v="2017"/>
    <s v="successful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  <n v="2017"/>
    <s v="successful"/>
    <x v="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7"/>
    <s v="small batch"/>
    <x v="2324"/>
    <d v="2017-03-26T20:14:45"/>
    <n v="2017"/>
    <s v="successful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7"/>
    <s v="small batch"/>
    <x v="2325"/>
    <d v="2017-03-29T23:32:11"/>
    <n v="2017"/>
    <s v="successful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  <n v="2017"/>
    <s v="successful"/>
    <x v="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4.88"/>
    <x v="7"/>
    <s v="small batch"/>
    <x v="2327"/>
    <d v="2014-08-26T22:00:40"/>
    <n v="2014"/>
    <s v="successful"/>
    <x v="1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"/>
    <n v="47.38"/>
    <x v="7"/>
    <s v="small batch"/>
    <x v="2328"/>
    <d v="2015-06-14T18:45:37"/>
    <n v="2015"/>
    <s v="successful"/>
    <x v="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d v="2014-07-17T14:59:06"/>
    <n v="2014"/>
    <s v="successful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2330"/>
    <d v="2015-12-25T00:00:00"/>
    <n v="2015"/>
    <s v="successful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9999999999997"/>
    <x v="7"/>
    <s v="small batch"/>
    <x v="2331"/>
    <d v="2014-08-18T00:08:10"/>
    <n v="2014"/>
    <s v="successful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"/>
    <x v="7"/>
    <s v="small batch"/>
    <x v="2332"/>
    <d v="2015-02-06T15:04:31"/>
    <n v="2015"/>
    <s v="successful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3.54"/>
    <x v="7"/>
    <s v="small batch"/>
    <x v="2333"/>
    <d v="2014-05-29T17:50:00"/>
    <n v="2014"/>
    <s v="successful"/>
    <x v="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7"/>
    <x v="7"/>
    <s v="small batch"/>
    <x v="2334"/>
    <d v="2014-11-05T17:34:00"/>
    <n v="2014"/>
    <s v="successful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"/>
    <x v="7"/>
    <s v="small batch"/>
    <x v="2335"/>
    <d v="2014-06-11T13:44:03"/>
    <n v="2014"/>
    <s v="successful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.1"/>
    <x v="7"/>
    <s v="small batch"/>
    <x v="2336"/>
    <d v="2014-03-08T22:11:35"/>
    <n v="2014"/>
    <s v="successful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2337"/>
    <d v="2014-06-26T15:22:23"/>
    <n v="2014"/>
    <s v="successful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2338"/>
    <d v="2014-06-29T21:31:24"/>
    <n v="2014"/>
    <s v="successful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"/>
    <n v="66.62"/>
    <x v="7"/>
    <s v="small batch"/>
    <x v="2339"/>
    <d v="2016-12-19T07:59:00"/>
    <n v="2016"/>
    <s v="successful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"/>
    <x v="7"/>
    <s v="small batch"/>
    <x v="2340"/>
    <d v="2016-10-30T15:25:38"/>
    <n v="2016"/>
    <s v="successful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  <s v="unsuccessful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  <s v="unsuccessful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  <n v="2015"/>
    <s v="unsuccessful"/>
    <x v="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  <s v="unsuccessful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  <s v="unsuccessful"/>
    <x v="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  <s v="unsuccessful"/>
    <x v="0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  <n v="2016"/>
    <s v="unsuccessful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  <s v="unsuccessful"/>
    <x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  <s v="unsuccessful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  <s v="unsuccessful"/>
    <x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  <n v="2015"/>
    <s v="unsuccessful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  <s v="unsuccessful"/>
    <x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  <s v="unsuccessful"/>
    <x v="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  <s v="unsuccessful"/>
    <x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  <n v="2015"/>
    <s v="unsuccessful"/>
    <x v="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  <s v="unsuccessful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  <s v="unsuccessful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  <s v="unsuccessful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  <n v="2015"/>
    <s v="unsuccessful"/>
    <x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  <s v="unsuccessful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  <s v="unsuccessful"/>
    <x v="0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  <n v="2014"/>
    <s v="unsuccessful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  <s v="unsuccessful"/>
    <x v="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  <s v="unsuccessful"/>
    <x v="0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  <s v="unsuccessful"/>
    <x v="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2"/>
    <s v="web"/>
    <x v="2366"/>
    <d v="2015-10-21T12:45:33"/>
    <n v="2015"/>
    <s v="unsuccessful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  <n v="2016"/>
    <s v="unsuccessful"/>
    <x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  <s v="unsuccessful"/>
    <x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  <s v="unsuccessful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  <s v="unsuccessful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  <s v="unsuccessful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  <n v="2015"/>
    <s v="unsuccessful"/>
    <x v="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  <s v="unsuccessful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  <s v="unsuccessful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  <s v="unsuccessful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  <n v="2015"/>
    <s v="unsuccessful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  <s v="unsuccessful"/>
    <x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  <s v="unsuccessful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  <s v="unsuccessful"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  <s v="unsuccessful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  <n v="2015"/>
    <s v="unsuccessful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  <n v="2015"/>
    <s v="unsuccessful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  <n v="2015"/>
    <s v="unsuccessful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  <n v="2014"/>
    <s v="unsuccessful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  <n v="2015"/>
    <s v="unsuccessful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  <s v="unsuccessful"/>
    <x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  <n v="2016"/>
    <s v="unsuccessful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  <n v="2014"/>
    <s v="unsuccessful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  <s v="unsuccessful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  <s v="unsuccessful"/>
    <x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  <s v="unsuccessful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  <s v="unsuccessful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  <s v="unsuccessful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  <s v="unsuccessful"/>
    <x v="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  <s v="unsuccessful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  <s v="unsuccessful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  <s v="unsuccessful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  <s v="unsuccessful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  <s v="unsuccessful"/>
    <x v="0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  <s v="unsuccessful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  <n v="2016"/>
    <s v="unsuccessful"/>
    <x v="0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  <s v="unsuccessful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  <n v="2016"/>
    <s v="unsuccessful"/>
    <x v="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  <s v="unsuccessful"/>
    <x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  <n v="2016"/>
    <s v="unsuccessful"/>
    <x v="0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d v="2015-01-19T02:39:50"/>
    <n v="2014"/>
    <s v="unsuccessful"/>
    <x v="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  <n v="2015"/>
    <s v="unsuccessful"/>
    <x v="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  <s v="unsuccessful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  <n v="2015"/>
    <s v="unsuccessful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  <s v="unsuccessful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  <n v="2015"/>
    <s v="unsuccessful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  <s v="unsuccessful"/>
    <x v="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  <n v="2014"/>
    <s v="unsuccessful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  <n v="2015"/>
    <s v="unsuccessful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  <n v="2016"/>
    <s v="unsuccessful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  <s v="unsuccessful"/>
    <x v="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  <s v="unsuccessful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  <s v="unsuccessful"/>
    <x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  <s v="unsuccessful"/>
    <x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  <n v="2014"/>
    <s v="unsuccessful"/>
    <x v="0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  <s v="unsuccessful"/>
    <x v="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  <s v="unsuccessful"/>
    <x v="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  <s v="unsuccessful"/>
    <x v="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  <n v="2014"/>
    <s v="unsuccessful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  <s v="unsuccessful"/>
    <x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  <s v="unsuccessful"/>
    <x v="0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  <s v="unsuccessful"/>
    <x v="0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  <s v="unsuccessful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  <n v="2016"/>
    <s v="unsuccessful"/>
    <x v="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  <n v="2016"/>
    <s v="unsuccessful"/>
    <x v="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  <s v="unsuccessful"/>
    <x v="0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  <s v="unsuccessful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  <s v="unsuccessful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  <s v="unsuccessful"/>
    <x v="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  <s v="unsuccessful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  <s v="unsuccessful"/>
    <x v="0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  <s v="unsuccessful"/>
    <x v="0"/>
    <x v="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  <s v="unsuccessful"/>
    <x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  <s v="unsuccessful"/>
    <x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  <s v="unsuccessful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3"/>
    <x v="7"/>
    <s v="small batch"/>
    <x v="2441"/>
    <d v="2015-07-23T04:59:00"/>
    <n v="2015"/>
    <s v="successful"/>
    <x v="0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"/>
    <x v="7"/>
    <s v="small batch"/>
    <x v="2442"/>
    <d v="2015-03-19T15:00:28"/>
    <n v="2015"/>
    <s v="successful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.22999999999999"/>
    <x v="7"/>
    <s v="small batch"/>
    <x v="2443"/>
    <d v="2014-08-15T15:00:22"/>
    <n v="2014"/>
    <s v="successful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1"/>
    <x v="7"/>
    <s v="small batch"/>
    <x v="2444"/>
    <d v="2016-05-25T18:06:31"/>
    <n v="2016"/>
    <s v="successful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"/>
    <n v="75.13"/>
    <x v="7"/>
    <s v="small batch"/>
    <x v="2445"/>
    <d v="2015-09-26T04:33:41"/>
    <n v="2015"/>
    <s v="successful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d v="2016-11-26T15:27:51"/>
    <n v="2016"/>
    <s v="successful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1.69"/>
    <x v="7"/>
    <s v="small batch"/>
    <x v="2447"/>
    <d v="2016-11-12T04:00:00"/>
    <n v="2016"/>
    <s v="successful"/>
    <x v="1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8"/>
    <x v="7"/>
    <s v="small batch"/>
    <x v="2448"/>
    <d v="2016-08-31T05:36:00"/>
    <n v="2016"/>
    <s v="successful"/>
    <x v="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30T04:25:15"/>
    <n v="2014"/>
    <s v="successful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  <n v="2014"/>
    <s v="successful"/>
    <x v="0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2451"/>
    <d v="2017-03-05T21:48:10"/>
    <n v="2017"/>
    <s v="successful"/>
    <x v="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x v="7"/>
    <s v="small batch"/>
    <x v="2452"/>
    <d v="2015-12-29T23:00:00"/>
    <n v="2015"/>
    <s v="successful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"/>
    <n v="69.27"/>
    <x v="7"/>
    <s v="small batch"/>
    <x v="2453"/>
    <d v="2017-02-02T16:36:49"/>
    <n v="2017"/>
    <s v="successful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  <n v="2017"/>
    <s v="successful"/>
    <x v="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"/>
    <n v="34.130000000000003"/>
    <x v="7"/>
    <s v="small batch"/>
    <x v="2455"/>
    <d v="2016-04-20T18:45:50"/>
    <n v="2016"/>
    <s v="successful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"/>
    <n v="40.49"/>
    <x v="7"/>
    <s v="small batch"/>
    <x v="2456"/>
    <d v="2017-02-25T23:03:59"/>
    <n v="2017"/>
    <s v="successful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d v="2016-03-24T13:27:36"/>
    <n v="2016"/>
    <s v="successful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d v="2016-06-09T19:00:00"/>
    <n v="2016"/>
    <s v="successful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8"/>
    <x v="7"/>
    <s v="small batch"/>
    <x v="2459"/>
    <d v="2016-03-23T14:18:05"/>
    <n v="2016"/>
    <s v="successful"/>
    <x v="0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9"/>
    <x v="7"/>
    <s v="small batch"/>
    <x v="2460"/>
    <d v="2017-01-03T04:17:00"/>
    <n v="2016"/>
    <s v="successful"/>
    <x v="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"/>
    <x v="4"/>
    <s v="indie rock"/>
    <x v="2461"/>
    <d v="2011-10-01T03:00:00"/>
    <n v="2011"/>
    <s v="successful"/>
    <x v="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d v="2012-07-19T04:28:16"/>
    <n v="2012"/>
    <s v="successful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9:00:00"/>
    <n v="2013"/>
    <s v="successful"/>
    <x v="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"/>
    <x v="4"/>
    <s v="indie rock"/>
    <x v="2464"/>
    <d v="2015-09-30T19:29:00"/>
    <n v="2015"/>
    <s v="successful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.27"/>
    <x v="4"/>
    <s v="indie rock"/>
    <x v="2465"/>
    <d v="2012-09-23T17:15:48"/>
    <n v="2012"/>
    <s v="successful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n v="2013"/>
    <s v="successful"/>
    <x v="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6"/>
    <x v="4"/>
    <s v="indie rock"/>
    <x v="2467"/>
    <d v="2012-05-10T17:00:00"/>
    <n v="2012"/>
    <s v="successful"/>
    <x v="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"/>
    <x v="4"/>
    <s v="indie rock"/>
    <x v="2468"/>
    <d v="2012-10-28T05:00:00"/>
    <n v="2012"/>
    <s v="successful"/>
    <x v="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"/>
    <x v="4"/>
    <s v="indie rock"/>
    <x v="2469"/>
    <d v="2011-02-08T10:18:49"/>
    <n v="2011"/>
    <s v="successful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6"/>
    <x v="4"/>
    <s v="indie rock"/>
    <x v="2470"/>
    <d v="2012-05-24T01:47:35"/>
    <n v="2012"/>
    <s v="successful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d v="2012-01-25T23:49:52"/>
    <n v="2011"/>
    <s v="successful"/>
    <x v="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"/>
    <x v="4"/>
    <s v="indie rock"/>
    <x v="2472"/>
    <d v="2010-09-04T01:03:00"/>
    <n v="2010"/>
    <s v="successful"/>
    <x v="0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n v="2012"/>
    <s v="successful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n v="2010"/>
    <s v="successful"/>
    <x v="0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"/>
    <x v="4"/>
    <s v="indie rock"/>
    <x v="2475"/>
    <d v="2010-07-10T22:00:00"/>
    <n v="2010"/>
    <s v="successful"/>
    <x v="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"/>
    <x v="4"/>
    <s v="indie rock"/>
    <x v="2476"/>
    <d v="2014-11-03T08:52:50"/>
    <n v="2014"/>
    <s v="successful"/>
    <x v="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.34"/>
    <x v="4"/>
    <s v="indie rock"/>
    <x v="2477"/>
    <d v="2012-08-12T16:35:45"/>
    <n v="2012"/>
    <s v="successful"/>
    <x v="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000000000001"/>
    <x v="4"/>
    <s v="indie rock"/>
    <x v="2478"/>
    <d v="2013-01-13T22:48:33"/>
    <n v="2012"/>
    <s v="successful"/>
    <x v="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4"/>
    <s v="indie rock"/>
    <x v="2479"/>
    <d v="2012-07-28T02:00:00"/>
    <n v="2012"/>
    <s v="successful"/>
    <x v="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n v="2015"/>
    <s v="successful"/>
    <x v="0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d v="2012-04-30T15:30:08"/>
    <n v="2012"/>
    <s v="successful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n v="2011"/>
    <s v="successful"/>
    <x v="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d v="2012-05-01T17:00:03"/>
    <n v="2012"/>
    <s v="successful"/>
    <x v="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  <n v="2011"/>
    <s v="successful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7"/>
    <x v="4"/>
    <s v="indie rock"/>
    <x v="2485"/>
    <d v="2011-10-12T23:57:59"/>
    <n v="2011"/>
    <s v="successful"/>
    <x v="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6.57"/>
    <x v="4"/>
    <s v="indie rock"/>
    <x v="2486"/>
    <d v="2012-04-22T16:59:36"/>
    <n v="2012"/>
    <s v="successful"/>
    <x v="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n v="2012"/>
    <s v="successful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5"/>
    <x v="4"/>
    <s v="indie rock"/>
    <x v="2488"/>
    <d v="2011-11-16T16:11:48"/>
    <n v="2011"/>
    <s v="successful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d v="2013-05-09T16:33:59"/>
    <n v="2013"/>
    <s v="successful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4"/>
    <x v="4"/>
    <s v="indie rock"/>
    <x v="2490"/>
    <d v="2012-06-23T05:27:56"/>
    <n v="2012"/>
    <s v="successful"/>
    <x v="0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4"/>
    <s v="indie rock"/>
    <x v="2491"/>
    <d v="2011-01-16T01:51:00"/>
    <n v="2010"/>
    <s v="successful"/>
    <x v="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8"/>
    <x v="4"/>
    <s v="indie rock"/>
    <x v="2492"/>
    <d v="2012-06-16T09:59:00"/>
    <n v="2012"/>
    <s v="successful"/>
    <x v="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"/>
    <x v="4"/>
    <s v="indie rock"/>
    <x v="2493"/>
    <d v="2013-04-29T04:02:20"/>
    <n v="2013"/>
    <s v="successful"/>
    <x v="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5"/>
    <x v="4"/>
    <s v="indie rock"/>
    <x v="2494"/>
    <d v="2012-05-23T15:29:04"/>
    <n v="2012"/>
    <s v="successful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5"/>
    <x v="4"/>
    <s v="indie rock"/>
    <x v="2495"/>
    <d v="2012-06-06T22:42:55"/>
    <n v="2012"/>
    <s v="successful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n v="2013"/>
    <s v="successful"/>
    <x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"/>
    <x v="4"/>
    <s v="indie rock"/>
    <x v="2497"/>
    <d v="2011-08-05T21:05:38"/>
    <n v="2011"/>
    <s v="successful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s v="indie rock"/>
    <x v="2498"/>
    <d v="2015-01-27T23:13:07"/>
    <n v="2015"/>
    <s v="successful"/>
    <x v="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7.68"/>
    <x v="4"/>
    <s v="indie rock"/>
    <x v="2499"/>
    <d v="2012-12-31T18:00:00"/>
    <n v="2012"/>
    <s v="successful"/>
    <x v="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d v="2012-06-23T18:32:55"/>
    <n v="2012"/>
    <s v="successful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  <n v="2015"/>
    <s v="unsuccessful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  <s v="unsuccessful"/>
    <x v="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  <s v="unsuccessful"/>
    <x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  <s v="unsuccessful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  <s v="unsuccessful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  <n v="2015"/>
    <s v="unsuccessful"/>
    <x v="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  <s v="unsuccessful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  <s v="unsuccessful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  <n v="2015"/>
    <s v="unsuccessful"/>
    <x v="0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  <s v="unsuccessful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  <s v="unsuccessful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  <s v="unsuccessful"/>
    <x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  <s v="unsuccessful"/>
    <x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  <n v="2014"/>
    <s v="unsuccessful"/>
    <x v="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  <n v="2015"/>
    <s v="unsuccessful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  <s v="unsuccessful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  <n v="2015"/>
    <s v="unsuccessful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  <s v="unsuccessful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  <s v="unsuccessful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  <s v="unsuccessful"/>
    <x v="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  <n v="2015"/>
    <s v="successful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n v="2016"/>
    <s v="successful"/>
    <x v="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"/>
    <n v="54.15"/>
    <x v="4"/>
    <s v="classical music"/>
    <x v="2523"/>
    <d v="2014-11-18T00:24:52"/>
    <n v="2014"/>
    <s v="successful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  <n v="2014"/>
    <s v="successful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n v="2012"/>
    <s v="successful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  <n v="2014"/>
    <s v="successful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4"/>
    <x v="4"/>
    <s v="classical music"/>
    <x v="2527"/>
    <d v="2013-10-18T03:59:00"/>
    <n v="2013"/>
    <s v="successful"/>
    <x v="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  <n v="2015"/>
    <s v="successful"/>
    <x v="0"/>
    <x v="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  <n v="2012"/>
    <s v="successful"/>
    <x v="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n v="2015"/>
    <s v="successful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n v="2015"/>
    <s v="successful"/>
    <x v="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"/>
    <x v="4"/>
    <s v="classical music"/>
    <x v="2532"/>
    <d v="2012-08-16T20:22:46"/>
    <n v="2012"/>
    <s v="successful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  <n v="2013"/>
    <s v="successful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  <n v="2009"/>
    <s v="successful"/>
    <x v="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  <n v="2014"/>
    <s v="successful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  <n v="2013"/>
    <s v="successful"/>
    <x v="0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  <n v="2011"/>
    <s v="successful"/>
    <x v="0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"/>
    <x v="4"/>
    <s v="classical music"/>
    <x v="2538"/>
    <d v="2013-02-24T04:59:00"/>
    <n v="2013"/>
    <s v="successful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n v="2014"/>
    <s v="successful"/>
    <x v="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"/>
    <x v="4"/>
    <s v="classical music"/>
    <x v="2540"/>
    <d v="2011-10-29T16:12:01"/>
    <n v="2011"/>
    <s v="successful"/>
    <x v="0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  <n v="2013"/>
    <s v="successful"/>
    <x v="0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  <n v="2013"/>
    <s v="successful"/>
    <x v="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"/>
    <n v="30.08"/>
    <x v="4"/>
    <s v="classical music"/>
    <x v="2543"/>
    <d v="2011-01-02T03:00:00"/>
    <n v="2010"/>
    <s v="successful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  <n v="2012"/>
    <s v="successful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.03"/>
    <x v="4"/>
    <s v="classical music"/>
    <x v="2545"/>
    <d v="2015-02-27T00:30:00"/>
    <n v="2015"/>
    <s v="successful"/>
    <x v="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"/>
    <x v="4"/>
    <s v="classical music"/>
    <x v="2546"/>
    <d v="2013-10-05T05:00:00"/>
    <n v="2013"/>
    <s v="successful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x v="2547"/>
    <d v="2012-04-04T17:33:23"/>
    <n v="2012"/>
    <s v="successful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"/>
    <x v="4"/>
    <s v="classical music"/>
    <x v="2548"/>
    <d v="2016-09-30T04:27:00"/>
    <n v="2016"/>
    <s v="successful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"/>
    <x v="4"/>
    <s v="classical music"/>
    <x v="2549"/>
    <d v="2013-05-31T17:00:00"/>
    <n v="2013"/>
    <s v="successful"/>
    <x v="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  <n v="2015"/>
    <s v="successful"/>
    <x v="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2"/>
    <x v="4"/>
    <s v="classical music"/>
    <x v="2551"/>
    <d v="2012-03-21T20:48:00"/>
    <n v="2012"/>
    <s v="successful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x v="2552"/>
    <d v="2017-03-05T19:26:21"/>
    <n v="2017"/>
    <s v="successful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8.880000000000003"/>
    <x v="4"/>
    <s v="classical music"/>
    <x v="2553"/>
    <d v="2012-09-21T04:46:47"/>
    <n v="2012"/>
    <s v="successful"/>
    <x v="0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9"/>
    <x v="4"/>
    <s v="classical music"/>
    <x v="2554"/>
    <d v="2015-06-01T03:59:00"/>
    <n v="2015"/>
    <s v="successful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"/>
    <x v="4"/>
    <s v="classical music"/>
    <x v="2555"/>
    <d v="2012-05-28T15:43:13"/>
    <n v="2012"/>
    <s v="successful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2"/>
    <x v="4"/>
    <s v="classical music"/>
    <x v="2556"/>
    <d v="2012-12-24T23:47:37"/>
    <n v="2012"/>
    <s v="successful"/>
    <x v="0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"/>
    <x v="4"/>
    <s v="classical music"/>
    <x v="2557"/>
    <d v="2014-05-15T17:53:06"/>
    <n v="2014"/>
    <s v="successful"/>
    <x v="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"/>
    <x v="4"/>
    <s v="classical music"/>
    <x v="2558"/>
    <d v="2015-05-01T13:59:00"/>
    <n v="2015"/>
    <s v="successful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x v="4"/>
    <s v="classical music"/>
    <x v="2559"/>
    <d v="2011-11-15T19:37:00"/>
    <n v="2011"/>
    <s v="successful"/>
    <x v="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n v="2015"/>
    <s v="successful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  <s v="unsuccessful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  <n v="2016"/>
    <s v="unsuccessful"/>
    <x v="0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  <s v="unsuccessful"/>
    <x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  <s v="unsuccessful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  <n v="2016"/>
    <s v="unsuccessful"/>
    <x v="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  <s v="unsuccessful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  <s v="unsuccessful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  <n v="2016"/>
    <s v="unsuccessful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  <n v="2015"/>
    <s v="unsuccessful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  <n v="2017"/>
    <s v="unsuccessful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  <s v="unsuccessful"/>
    <x v="0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  <s v="unsuccessful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  <s v="unsuccessful"/>
    <x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  <s v="unsuccessful"/>
    <x v="0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  <s v="unsuccessful"/>
    <x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  <s v="unsuccessful"/>
    <x v="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  <s v="unsuccessful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  <s v="unsuccessful"/>
    <x v="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  <s v="unsuccessful"/>
    <x v="0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  <n v="2015"/>
    <s v="unsuccessful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  <n v="2015"/>
    <s v="unsuccessful"/>
    <x v="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  <s v="unsuccessful"/>
    <x v="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n v="2015"/>
    <s v="unsuccessful"/>
    <x v="0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  <s v="unsuccessful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  <s v="unsuccessful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  <s v="unsuccessful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  <n v="2015"/>
    <s v="unsuccessful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  <n v="2015"/>
    <s v="unsuccessful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  <s v="unsuccessful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  <s v="unsuccessful"/>
    <x v="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  <n v="2016"/>
    <s v="unsuccessful"/>
    <x v="0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  <s v="unsuccessful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  <s v="unsuccessful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  <s v="unsuccessful"/>
    <x v="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7"/>
    <s v="food trucks"/>
    <x v="2595"/>
    <d v="2017-02-24T05:51:40"/>
    <n v="2017"/>
    <s v="unsuccessful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  <n v="2014"/>
    <s v="unsuccessful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d v="2016-06-19T08:11:57"/>
    <n v="2016"/>
    <s v="unsuccessful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7"/>
    <s v="food trucks"/>
    <x v="2598"/>
    <d v="2015-09-23T20:10:01"/>
    <n v="2015"/>
    <s v="unsuccessful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  <n v="2014"/>
    <s v="unsuccessful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d v="2016-03-25T20:36:40"/>
    <n v="2016"/>
    <s v="unsuccessful"/>
    <x v="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"/>
    <n v="21.9"/>
    <x v="2"/>
    <s v="space exploration"/>
    <x v="2601"/>
    <d v="2012-09-13T03:59:00"/>
    <n v="2012"/>
    <s v="successful"/>
    <x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.02"/>
    <x v="2"/>
    <s v="space exploration"/>
    <x v="2602"/>
    <d v="2014-11-12T21:20:00"/>
    <n v="2014"/>
    <s v="successful"/>
    <x v="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x v="2"/>
    <s v="space exploration"/>
    <x v="2603"/>
    <d v="2013-12-23T21:54:14"/>
    <n v="2013"/>
    <s v="successful"/>
    <x v="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0000000000007"/>
    <x v="2"/>
    <s v="space exploration"/>
    <x v="2604"/>
    <d v="2012-04-29T01:13:43"/>
    <n v="2012"/>
    <s v="successful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  <n v="2016"/>
    <s v="successful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"/>
    <x v="2"/>
    <s v="space exploration"/>
    <x v="2606"/>
    <d v="2014-04-29T17:06:22"/>
    <n v="2014"/>
    <s v="successful"/>
    <x v="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1.95"/>
    <x v="2"/>
    <s v="space exploration"/>
    <x v="2607"/>
    <d v="2015-08-12T02:00:00"/>
    <n v="2015"/>
    <s v="successful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8.93"/>
    <x v="2"/>
    <s v="space exploration"/>
    <x v="2608"/>
    <d v="2017-03-15T00:00:00"/>
    <n v="2017"/>
    <s v="successful"/>
    <x v="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.29"/>
    <x v="2"/>
    <s v="space exploration"/>
    <x v="2609"/>
    <d v="2012-07-15T05:42:31"/>
    <n v="2012"/>
    <s v="successful"/>
    <x v="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6"/>
    <x v="2"/>
    <s v="space exploration"/>
    <x v="2610"/>
    <d v="2016-08-22T06:59:00"/>
    <n v="2016"/>
    <s v="successful"/>
    <x v="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"/>
    <n v="83.8"/>
    <x v="2"/>
    <s v="space exploration"/>
    <x v="2611"/>
    <d v="2017-01-02T22:59:00"/>
    <n v="2016"/>
    <s v="successful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"/>
    <n v="58.42"/>
    <x v="2"/>
    <s v="space exploration"/>
    <x v="2612"/>
    <d v="2015-01-09T03:26:10"/>
    <n v="2014"/>
    <s v="successful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"/>
    <x v="2"/>
    <s v="space exploration"/>
    <x v="2613"/>
    <d v="2012-09-21T19:38:14"/>
    <n v="2012"/>
    <s v="successful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  <n v="2014"/>
    <s v="successful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.18"/>
    <x v="2"/>
    <s v="space exploration"/>
    <x v="2615"/>
    <d v="2016-04-30T12:00:00"/>
    <n v="2016"/>
    <s v="successful"/>
    <x v="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1"/>
    <x v="2"/>
    <s v="space exploration"/>
    <x v="2616"/>
    <d v="2015-08-25T23:52:09"/>
    <n v="2015"/>
    <s v="successful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"/>
    <n v="27.6"/>
    <x v="2"/>
    <s v="space exploration"/>
    <x v="2617"/>
    <d v="2014-10-20T20:59:11"/>
    <n v="2014"/>
    <s v="successful"/>
    <x v="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3"/>
    <x v="2"/>
    <s v="space exploration"/>
    <x v="2618"/>
    <d v="2015-12-01T20:01:01"/>
    <n v="2015"/>
    <s v="successful"/>
    <x v="0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  <n v="2015"/>
    <s v="successful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4"/>
    <x v="2"/>
    <s v="space exploration"/>
    <x v="2620"/>
    <d v="2015-10-11T01:00:00"/>
    <n v="2015"/>
    <s v="successful"/>
    <x v="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6"/>
    <x v="2"/>
    <s v="space exploration"/>
    <x v="2621"/>
    <d v="2015-05-21T17:56:28"/>
    <n v="2015"/>
    <s v="successful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  <n v="2016"/>
    <s v="successful"/>
    <x v="0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0000000000003"/>
    <x v="2"/>
    <s v="space exploration"/>
    <x v="2623"/>
    <d v="2016-12-02T06:09:26"/>
    <n v="2016"/>
    <s v="successful"/>
    <x v="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"/>
    <n v="31.82"/>
    <x v="2"/>
    <s v="space exploration"/>
    <x v="2624"/>
    <d v="2012-09-13T10:07:02"/>
    <n v="2012"/>
    <s v="successful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  <n v="2016"/>
    <s v="successful"/>
    <x v="1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d v="2015-06-03T15:04:29"/>
    <n v="2015"/>
    <s v="successful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1.56"/>
    <x v="2"/>
    <s v="space exploration"/>
    <x v="2627"/>
    <d v="2015-11-26T20:54:21"/>
    <n v="2015"/>
    <s v="successful"/>
    <x v="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1"/>
    <x v="2"/>
    <s v="space exploration"/>
    <x v="2628"/>
    <d v="2014-11-30T23:11:07"/>
    <n v="2014"/>
    <s v="successful"/>
    <x v="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  <n v="2015"/>
    <s v="successful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8.99"/>
    <x v="2"/>
    <s v="space exploration"/>
    <x v="2630"/>
    <d v="2016-06-30T10:00:00"/>
    <n v="2016"/>
    <s v="successful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9"/>
    <x v="2"/>
    <s v="space exploration"/>
    <x v="2631"/>
    <d v="2015-08-30T04:03:47"/>
    <n v="2015"/>
    <s v="successful"/>
    <x v="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"/>
    <x v="2"/>
    <s v="space exploration"/>
    <x v="2632"/>
    <d v="2016-05-29T01:28:59"/>
    <n v="2016"/>
    <s v="successful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"/>
    <n v="89.1"/>
    <x v="2"/>
    <s v="space exploration"/>
    <x v="2633"/>
    <d v="2014-02-27T23:00:00"/>
    <n v="2014"/>
    <s v="successful"/>
    <x v="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x v="2"/>
    <s v="space exploration"/>
    <x v="2634"/>
    <d v="2016-09-29T15:45:21"/>
    <n v="2016"/>
    <s v="successful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n v="2015"/>
    <s v="successful"/>
    <x v="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.46"/>
    <x v="2"/>
    <s v="space exploration"/>
    <x v="2636"/>
    <d v="2016-10-16T01:00:00"/>
    <n v="2016"/>
    <s v="successful"/>
    <x v="0"/>
    <x v="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"/>
    <n v="31.96"/>
    <x v="2"/>
    <s v="space exploration"/>
    <x v="2637"/>
    <d v="2016-10-12T13:11:15"/>
    <n v="2016"/>
    <s v="successful"/>
    <x v="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"/>
    <x v="2"/>
    <s v="space exploration"/>
    <x v="2638"/>
    <d v="2015-01-15T21:54:55"/>
    <n v="2014"/>
    <s v="successful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2"/>
    <s v="space exploration"/>
    <x v="2639"/>
    <d v="2015-02-19T20:45:48"/>
    <n v="2015"/>
    <s v="successful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  <n v="2015"/>
    <s v="successful"/>
    <x v="0"/>
    <x v="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  <n v="2014"/>
    <s v="unsuccessful"/>
    <x v="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  <s v="unsuccessful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  <n v="2016"/>
    <s v="unsuccessful"/>
    <x v="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2"/>
    <s v="space exploration"/>
    <x v="2644"/>
    <d v="2017-03-10T19:00:35"/>
    <n v="2017"/>
    <s v="unsuccessful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x v="2645"/>
    <d v="2014-11-08T21:13:23"/>
    <n v="2014"/>
    <s v="unsuccessful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  <n v="2015"/>
    <s v="unsuccessful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  <n v="2015"/>
    <s v="unsuccessful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2"/>
    <s v="space exploration"/>
    <x v="2648"/>
    <d v="2016-03-09T17:09:20"/>
    <n v="2016"/>
    <s v="unsuccessful"/>
    <x v="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  <s v="unsuccessful"/>
    <x v="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  <n v="2016"/>
    <s v="unsuccessful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  <n v="2015"/>
    <s v="unsuccessful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2"/>
    <s v="space exploration"/>
    <x v="2652"/>
    <d v="2014-12-10T03:48:45"/>
    <n v="2014"/>
    <s v="unsuccessful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  <n v="2014"/>
    <s v="unsuccessful"/>
    <x v="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  <s v="unsuccessful"/>
    <x v="0"/>
    <x v="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  <n v="2016"/>
    <s v="unsuccessful"/>
    <x v="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x v="2656"/>
    <d v="2017-03-12T19:00:00"/>
    <n v="2017"/>
    <s v="unsuccessful"/>
    <x v="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  <n v="2016"/>
    <s v="unsuccessful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  <s v="unsuccessful"/>
    <x v="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  <n v="2015"/>
    <s v="unsuccessful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  <s v="unsuccessful"/>
    <x v="0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  <n v="2013"/>
    <s v="successful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7:55:13"/>
    <n v="2015"/>
    <s v="successful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6"/>
    <x v="2"/>
    <s v="makerspaces"/>
    <x v="2663"/>
    <d v="2015-09-04T15:00:00"/>
    <n v="2015"/>
    <s v="successful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  <n v="2015"/>
    <s v="successful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7"/>
    <x v="2"/>
    <s v="makerspaces"/>
    <x v="2665"/>
    <d v="2015-05-04T21:29:34"/>
    <n v="2015"/>
    <s v="successful"/>
    <x v="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"/>
    <n v="77.33"/>
    <x v="2"/>
    <s v="makerspaces"/>
    <x v="2666"/>
    <d v="2015-09-25T21:00:00"/>
    <n v="2015"/>
    <s v="successful"/>
    <x v="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d v="2016-02-10T22:13:36"/>
    <n v="2016"/>
    <s v="successful"/>
    <x v="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d v="2015-11-09T14:32:00"/>
    <n v="2015"/>
    <s v="successful"/>
    <x v="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  <n v="2015"/>
    <s v="successful"/>
    <x v="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  <n v="2014"/>
    <s v="unsuccessful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  <n v="2014"/>
    <s v="unsuccessful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  <n v="2015"/>
    <s v="unsuccessful"/>
    <x v="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  <n v="2014"/>
    <s v="unsuccessful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"/>
    <n v="128.62"/>
    <x v="2"/>
    <s v="makerspaces"/>
    <x v="2674"/>
    <d v="2016-07-05T04:59:00"/>
    <n v="2016"/>
    <s v="unsuccessful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  <n v="2014"/>
    <s v="unsuccessful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"/>
    <n v="117.56"/>
    <x v="2"/>
    <s v="makerspaces"/>
    <x v="2676"/>
    <d v="2016-05-22T14:59:34"/>
    <n v="2016"/>
    <s v="unsuccessful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  <n v="2014"/>
    <s v="unsuccessful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  <s v="unsuccessful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  <s v="unsuccessful"/>
    <x v="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  <n v="2016"/>
    <s v="unsuccessful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  <n v="2014"/>
    <s v="unsuccessful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  <n v="2014"/>
    <s v="unsuccessful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  <s v="unsuccessful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  <n v="2014"/>
    <s v="unsuccessful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  <s v="unsuccessful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  <s v="unsuccessful"/>
    <x v="0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  <s v="unsuccessful"/>
    <x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  <s v="unsuccessful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  <s v="unsuccessful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  <n v="2015"/>
    <s v="unsuccessful"/>
    <x v="0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  <s v="unsuccessful"/>
    <x v="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  <n v="2015"/>
    <s v="unsuccessful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  <n v="2014"/>
    <s v="unsuccessful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  <s v="unsuccessful"/>
    <x v="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  <s v="unsuccessful"/>
    <x v="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7"/>
    <s v="food trucks"/>
    <x v="2696"/>
    <d v="2014-12-25T20:16:00"/>
    <n v="2014"/>
    <s v="unsuccessful"/>
    <x v="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  <n v="2015"/>
    <s v="unsuccessful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  <s v="unsuccessful"/>
    <x v="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  <s v="unsuccessful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  <n v="2014"/>
    <s v="unsuccessful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1"/>
    <s v="spaces"/>
    <x v="2701"/>
    <d v="2017-04-07T17:35:34"/>
    <n v="2017"/>
    <s v="successful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d v="2017-04-05T18:14:37"/>
    <n v="2017"/>
    <s v="successful"/>
    <x v="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"/>
    <x v="1"/>
    <s v="spaces"/>
    <x v="2703"/>
    <d v="2017-03-22T15:33:50"/>
    <n v="2017"/>
    <s v="successful"/>
    <x v="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2704"/>
    <d v="2017-04-05T19:41:54"/>
    <n v="2017"/>
    <s v="successful"/>
    <x v="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d v="2017-03-24T20:59:18"/>
    <n v="2017"/>
    <s v="successful"/>
    <x v="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"/>
    <x v="1"/>
    <s v="spaces"/>
    <x v="2706"/>
    <d v="2014-10-16T06:59:00"/>
    <n v="2014"/>
    <s v="successful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"/>
    <n v="71.239999999999995"/>
    <x v="1"/>
    <s v="spaces"/>
    <x v="2707"/>
    <d v="2013-05-27T06:59:00"/>
    <n v="2013"/>
    <s v="successful"/>
    <x v="1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.46"/>
    <x v="1"/>
    <s v="spaces"/>
    <x v="2708"/>
    <d v="2016-07-21T16:45:26"/>
    <n v="2016"/>
    <s v="successful"/>
    <x v="0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"/>
    <x v="1"/>
    <s v="spaces"/>
    <x v="2709"/>
    <d v="2016-10-04T03:59:00"/>
    <n v="2016"/>
    <s v="successful"/>
    <x v="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"/>
    <n v="84.87"/>
    <x v="1"/>
    <s v="spaces"/>
    <x v="2710"/>
    <d v="2014-08-09T02:00:00"/>
    <n v="2014"/>
    <s v="successful"/>
    <x v="0"/>
    <x v="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5"/>
    <x v="1"/>
    <s v="spaces"/>
    <x v="2711"/>
    <d v="2014-06-20T22:01:00"/>
    <n v="2014"/>
    <s v="successful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s v="spaces"/>
    <x v="2712"/>
    <d v="2013-07-13T18:00:00"/>
    <n v="2013"/>
    <s v="successful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1"/>
    <s v="spaces"/>
    <x v="2713"/>
    <d v="2015-12-24T15:41:24"/>
    <n v="2015"/>
    <s v="successful"/>
    <x v="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"/>
    <x v="1"/>
    <s v="spaces"/>
    <x v="2714"/>
    <d v="2016-10-14T23:00:00"/>
    <n v="2016"/>
    <s v="successful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"/>
    <n v="57.63"/>
    <x v="1"/>
    <s v="spaces"/>
    <x v="2715"/>
    <d v="2016-02-21T09:33:48"/>
    <n v="2016"/>
    <s v="successful"/>
    <x v="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"/>
    <x v="1"/>
    <s v="spaces"/>
    <x v="2716"/>
    <d v="2015-10-08T07:59:53"/>
    <n v="2015"/>
    <s v="successful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9"/>
    <x v="1"/>
    <s v="spaces"/>
    <x v="2717"/>
    <d v="2014-12-06T22:57:29"/>
    <n v="2014"/>
    <s v="successful"/>
    <x v="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8"/>
    <x v="1"/>
    <s v="spaces"/>
    <x v="2718"/>
    <d v="2016-05-03T23:00:00"/>
    <n v="2016"/>
    <s v="successful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4"/>
    <x v="1"/>
    <s v="spaces"/>
    <x v="2719"/>
    <d v="2016-04-17T23:44:54"/>
    <n v="2016"/>
    <s v="successful"/>
    <x v="0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7"/>
    <x v="1"/>
    <s v="spaces"/>
    <x v="2720"/>
    <d v="2016-11-11T12:10:53"/>
    <n v="2016"/>
    <s v="successful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"/>
    <n v="40.76"/>
    <x v="2"/>
    <s v="hardware"/>
    <x v="2721"/>
    <d v="2013-09-06T19:00:00"/>
    <n v="2013"/>
    <s v="successful"/>
    <x v="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"/>
    <n v="68.25"/>
    <x v="2"/>
    <s v="hardware"/>
    <x v="2722"/>
    <d v="2017-01-29T20:34:13"/>
    <n v="2016"/>
    <s v="successful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9"/>
    <x v="2"/>
    <s v="hardware"/>
    <x v="2723"/>
    <d v="2014-12-31T21:08:08"/>
    <n v="2014"/>
    <s v="successful"/>
    <x v="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"/>
    <n v="7.19"/>
    <x v="2"/>
    <s v="hardware"/>
    <x v="2724"/>
    <d v="2015-08-15T07:50:59"/>
    <n v="2015"/>
    <s v="successful"/>
    <x v="1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"/>
    <x v="2"/>
    <s v="hardware"/>
    <x v="2725"/>
    <d v="2017-03-01T17:52:15"/>
    <n v="2017"/>
    <s v="successful"/>
    <x v="0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5"/>
    <x v="2"/>
    <s v="hardware"/>
    <x v="2726"/>
    <d v="2016-04-22T13:55:11"/>
    <n v="2016"/>
    <s v="successful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"/>
    <n v="69.760000000000005"/>
    <x v="2"/>
    <s v="hardware"/>
    <x v="2727"/>
    <d v="2015-08-07T16:14:23"/>
    <n v="2015"/>
    <s v="successful"/>
    <x v="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.23"/>
    <x v="2"/>
    <s v="hardware"/>
    <x v="2728"/>
    <d v="2015-12-30T14:23:54"/>
    <n v="2015"/>
    <s v="successful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7"/>
    <x v="2"/>
    <s v="hardware"/>
    <x v="2729"/>
    <d v="2015-05-01T05:46:37"/>
    <n v="2015"/>
    <s v="successful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"/>
    <n v="67.42"/>
    <x v="2"/>
    <s v="hardware"/>
    <x v="2730"/>
    <d v="2013-04-22T12:59:35"/>
    <n v="2013"/>
    <s v="successful"/>
    <x v="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"/>
    <x v="2"/>
    <s v="hardware"/>
    <x v="2731"/>
    <d v="2014-10-18T04:00:00"/>
    <n v="2014"/>
    <s v="successful"/>
    <x v="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"/>
    <x v="2"/>
    <s v="hardware"/>
    <x v="2732"/>
    <d v="2013-05-28T00:00:00"/>
    <n v="2013"/>
    <s v="successful"/>
    <x v="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d v="2015-04-10T05:32:54"/>
    <n v="2015"/>
    <s v="successful"/>
    <x v="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n v="2016"/>
    <s v="successful"/>
    <x v="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d v="2013-03-13T20:00:00"/>
    <n v="2013"/>
    <s v="successful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2"/>
    <x v="2"/>
    <s v="hardware"/>
    <x v="2736"/>
    <d v="2014-04-23T15:59:33"/>
    <n v="2014"/>
    <s v="successful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1.88"/>
    <x v="2"/>
    <s v="hardware"/>
    <x v="2737"/>
    <d v="2014-01-15T19:00:00"/>
    <n v="2013"/>
    <s v="successful"/>
    <x v="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"/>
    <x v="2"/>
    <s v="hardware"/>
    <x v="2738"/>
    <d v="2016-11-06T03:26:44"/>
    <n v="2016"/>
    <s v="successful"/>
    <x v="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"/>
    <n v="22.12"/>
    <x v="2"/>
    <s v="hardware"/>
    <x v="2739"/>
    <d v="2014-05-05T21:18:37"/>
    <n v="2014"/>
    <s v="successful"/>
    <x v="1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  <n v="2015"/>
    <s v="successful"/>
    <x v="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  <s v="unsuccessful"/>
    <x v="0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  <n v="2012"/>
    <s v="unsuccessful"/>
    <x v="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  <s v="unsuccessful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3"/>
    <s v="children's books"/>
    <x v="2744"/>
    <d v="2012-02-29T01:29:58"/>
    <n v="2012"/>
    <s v="unsuccessful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x v="2745"/>
    <d v="2012-07-14T23:42:48"/>
    <n v="2012"/>
    <s v="unsuccessful"/>
    <x v="0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x v="2746"/>
    <d v="2014-08-29T18:45:11"/>
    <n v="2014"/>
    <s v="unsuccessful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  <n v="2012"/>
    <s v="unsuccessful"/>
    <x v="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  <n v="2016"/>
    <s v="unsuccessful"/>
    <x v="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  <n v="2015"/>
    <s v="unsuccessful"/>
    <x v="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  <s v="unsuccessful"/>
    <x v="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  <s v="unsuccessful"/>
    <x v="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3"/>
    <s v="children's books"/>
    <x v="2752"/>
    <d v="2011-12-18T18:21:44"/>
    <n v="2011"/>
    <s v="unsuccessful"/>
    <x v="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  <n v="2012"/>
    <s v="unsuccessful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  <s v="unsuccessful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  <n v="2015"/>
    <s v="unsuccessful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  <n v="2013"/>
    <s v="unsuccessful"/>
    <x v="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n v="2016"/>
    <s v="unsuccessful"/>
    <x v="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  <n v="2016"/>
    <s v="unsuccessful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  <n v="2016"/>
    <s v="unsuccessful"/>
    <x v="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  <s v="unsuccessful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  <n v="2012"/>
    <s v="unsuccessful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  <n v="2012"/>
    <s v="unsuccessful"/>
    <x v="0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  <s v="unsuccessful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  <n v="2012"/>
    <s v="unsuccessful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  <s v="unsuccessful"/>
    <x v="0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  <n v="2011"/>
    <s v="unsuccessful"/>
    <x v="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  <n v="2015"/>
    <s v="unsuccessful"/>
    <x v="0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  <n v="2012"/>
    <s v="unsuccessful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  <s v="unsuccessful"/>
    <x v="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  <n v="2014"/>
    <s v="unsuccessful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  <s v="unsuccessful"/>
    <x v="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  <s v="unsuccessful"/>
    <x v="0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  <s v="unsuccessful"/>
    <x v="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3"/>
    <s v="children's books"/>
    <x v="2774"/>
    <d v="2013-03-08T03:02:08"/>
    <n v="2013"/>
    <s v="unsuccessful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  <n v="2011"/>
    <s v="unsuccessful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  <n v="2015"/>
    <s v="unsuccessful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  <s v="unsuccessful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  <n v="2014"/>
    <s v="unsuccessful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  <n v="2015"/>
    <s v="unsuccessful"/>
    <x v="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  <s v="unsuccessful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d v="2015-02-12T07:00:00"/>
    <n v="2015"/>
    <s v="successful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7"/>
    <x v="1"/>
    <s v="plays"/>
    <x v="2782"/>
    <d v="2015-02-17T04:59:00"/>
    <n v="2015"/>
    <s v="successful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d v="2015-04-23T12:50:46"/>
    <n v="2015"/>
    <s v="successful"/>
    <x v="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d v="2014-10-29T18:54:03"/>
    <n v="2014"/>
    <s v="successful"/>
    <x v="0"/>
    <x v="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6"/>
    <x v="1"/>
    <s v="plays"/>
    <x v="2785"/>
    <d v="2016-08-05T21:00:00"/>
    <n v="2016"/>
    <s v="successful"/>
    <x v="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"/>
    <x v="1"/>
    <s v="plays"/>
    <x v="2786"/>
    <d v="2014-07-09T13:39:40"/>
    <n v="2014"/>
    <s v="successful"/>
    <x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x v="2787"/>
    <d v="2014-07-18T04:45:52"/>
    <n v="2014"/>
    <s v="successful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x v="1"/>
    <s v="plays"/>
    <x v="2788"/>
    <d v="2016-07-29T16:50:43"/>
    <n v="2016"/>
    <s v="successful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6"/>
    <x v="1"/>
    <s v="plays"/>
    <x v="2789"/>
    <d v="2015-03-12T04:00:00"/>
    <n v="2015"/>
    <s v="successful"/>
    <x v="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d v="2015-02-11T22:31:43"/>
    <n v="2015"/>
    <s v="successful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d v="2016-09-09T04:00:00"/>
    <n v="2016"/>
    <s v="successful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d v="2015-08-12T05:32:39"/>
    <n v="2015"/>
    <s v="successful"/>
    <x v="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  <n v="2015"/>
    <s v="successful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"/>
    <n v="25"/>
    <x v="1"/>
    <s v="plays"/>
    <x v="2794"/>
    <d v="2016-03-03T19:00:00"/>
    <n v="2016"/>
    <s v="successful"/>
    <x v="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x v="1"/>
    <s v="plays"/>
    <x v="2795"/>
    <d v="2014-06-06T23:00:00"/>
    <n v="2014"/>
    <s v="successful"/>
    <x v="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d v="2014-07-05T12:40:28"/>
    <n v="2014"/>
    <s v="successful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s v="plays"/>
    <x v="2797"/>
    <d v="2014-07-08T22:34:00"/>
    <n v="2014"/>
    <s v="successful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"/>
    <x v="1"/>
    <s v="plays"/>
    <x v="2798"/>
    <d v="2015-07-31T16:00:00"/>
    <n v="2015"/>
    <s v="successful"/>
    <x v="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  <n v="2016"/>
    <s v="successful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"/>
    <x v="1"/>
    <s v="plays"/>
    <x v="2800"/>
    <d v="2015-01-04T13:16:06"/>
    <n v="2014"/>
    <s v="successful"/>
    <x v="0"/>
    <x v="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"/>
    <x v="1"/>
    <s v="plays"/>
    <x v="2801"/>
    <d v="2014-10-10T11:00:00"/>
    <n v="2014"/>
    <s v="successful"/>
    <x v="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"/>
    <x v="1"/>
    <s v="plays"/>
    <x v="2802"/>
    <d v="2015-08-06T15:31:47"/>
    <n v="2015"/>
    <s v="successful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"/>
    <x v="1"/>
    <s v="plays"/>
    <x v="2803"/>
    <d v="2015-07-16T00:00:00"/>
    <n v="2015"/>
    <s v="successful"/>
    <x v="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d v="2014-09-29T10:53:10"/>
    <n v="2014"/>
    <s v="successful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"/>
    <x v="1"/>
    <s v="plays"/>
    <x v="2805"/>
    <d v="2015-08-22T12:07:53"/>
    <n v="2015"/>
    <s v="successful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d v="2015-08-05T11:00:00"/>
    <n v="2015"/>
    <s v="successful"/>
    <x v="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x v="2807"/>
    <d v="2015-06-29T20:57:18"/>
    <n v="2015"/>
    <s v="successful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n v="2015"/>
    <s v="successful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"/>
    <x v="1"/>
    <s v="plays"/>
    <x v="2809"/>
    <d v="2016-03-30T14:39:00"/>
    <n v="2016"/>
    <s v="successful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6"/>
    <x v="1"/>
    <s v="plays"/>
    <x v="2810"/>
    <d v="2014-06-01T03:59:00"/>
    <n v="2014"/>
    <s v="successful"/>
    <x v="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n v="2015"/>
    <s v="successful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"/>
    <x v="1"/>
    <s v="plays"/>
    <x v="2812"/>
    <d v="2015-04-06T04:00:00"/>
    <n v="2015"/>
    <s v="successful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s v="plays"/>
    <x v="2813"/>
    <d v="2016-12-14T17:49:21"/>
    <n v="2016"/>
    <s v="successful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x v="1"/>
    <s v="plays"/>
    <x v="2814"/>
    <d v="2015-05-09T09:35:15"/>
    <n v="2015"/>
    <s v="successful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.21"/>
    <x v="1"/>
    <s v="plays"/>
    <x v="2815"/>
    <d v="2016-08-07T18:38:29"/>
    <n v="2016"/>
    <s v="successful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d v="2015-08-02T16:00:00"/>
    <n v="2015"/>
    <s v="successful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4"/>
    <x v="1"/>
    <s v="plays"/>
    <x v="2817"/>
    <d v="2015-02-28T15:14:22"/>
    <n v="2015"/>
    <s v="successful"/>
    <x v="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"/>
    <x v="1"/>
    <s v="plays"/>
    <x v="2818"/>
    <d v="2015-09-23T14:21:26"/>
    <n v="2015"/>
    <s v="successful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d v="2015-06-14T12:36:49"/>
    <n v="2015"/>
    <s v="successful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x v="1"/>
    <s v="plays"/>
    <x v="2820"/>
    <d v="2016-02-26T00:00:00"/>
    <n v="2016"/>
    <s v="successful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n v="2014"/>
    <s v="successful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n v="2015"/>
    <s v="successful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d v="2015-03-31T22:59:00"/>
    <n v="2015"/>
    <s v="successful"/>
    <x v="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7"/>
    <x v="1"/>
    <s v="plays"/>
    <x v="2824"/>
    <d v="2015-06-13T01:43:00"/>
    <n v="2015"/>
    <s v="successful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"/>
    <x v="1"/>
    <s v="plays"/>
    <x v="2825"/>
    <d v="2015-12-04T19:01:26"/>
    <n v="2015"/>
    <s v="successful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"/>
    <x v="1"/>
    <s v="plays"/>
    <x v="2826"/>
    <d v="2015-07-10T07:00:00"/>
    <n v="2015"/>
    <s v="successful"/>
    <x v="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7"/>
    <x v="1"/>
    <s v="plays"/>
    <x v="2827"/>
    <d v="2016-06-03T16:30:00"/>
    <n v="2016"/>
    <s v="successful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n v="2015"/>
    <s v="successful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d v="2016-06-02T10:25:18"/>
    <n v="2016"/>
    <s v="successful"/>
    <x v="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n v="2014"/>
    <s v="successful"/>
    <x v="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5"/>
    <x v="1"/>
    <s v="plays"/>
    <x v="2831"/>
    <d v="2015-07-16T19:47:50"/>
    <n v="2015"/>
    <s v="successful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9"/>
    <x v="1"/>
    <s v="plays"/>
    <x v="2832"/>
    <d v="2014-11-23T22:00:00"/>
    <n v="2014"/>
    <s v="successful"/>
    <x v="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"/>
    <x v="1"/>
    <s v="plays"/>
    <x v="2833"/>
    <d v="2015-10-11T02:00:00"/>
    <n v="2015"/>
    <s v="successful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"/>
    <n v="64.760000000000005"/>
    <x v="1"/>
    <s v="plays"/>
    <x v="2834"/>
    <d v="2015-01-30T23:02:10"/>
    <n v="2015"/>
    <s v="successful"/>
    <x v="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"/>
    <n v="20.12"/>
    <x v="1"/>
    <s v="plays"/>
    <x v="2835"/>
    <d v="2015-12-05T00:00:00"/>
    <n v="2015"/>
    <s v="successful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"/>
    <x v="1"/>
    <s v="plays"/>
    <x v="2836"/>
    <d v="2017-02-18T04:59:00"/>
    <n v="2017"/>
    <s v="successful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n v="2015"/>
    <s v="successful"/>
    <x v="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4"/>
    <x v="1"/>
    <s v="plays"/>
    <x v="2838"/>
    <d v="2014-08-13T22:00:00"/>
    <n v="2014"/>
    <s v="successful"/>
    <x v="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1"/>
    <x v="1"/>
    <s v="plays"/>
    <x v="2839"/>
    <d v="2014-08-25T04:59:00"/>
    <n v="2014"/>
    <s v="successful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7"/>
    <x v="1"/>
    <s v="plays"/>
    <x v="2840"/>
    <d v="2015-03-18T17:00:00"/>
    <n v="2015"/>
    <s v="successful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n v="2015"/>
    <s v="unsuccessful"/>
    <x v="0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  <s v="unsuccessful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  <s v="unsuccessful"/>
    <x v="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  <n v="2016"/>
    <s v="unsuccessful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  <n v="2015"/>
    <s v="unsuccessful"/>
    <x v="0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  <s v="unsuccessful"/>
    <x v="0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  <s v="unsuccessful"/>
    <x v="0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  <s v="unsuccessful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n v="2016"/>
    <s v="unsuccessful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  <n v="2014"/>
    <s v="unsuccessful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  <s v="unsuccessful"/>
    <x v="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  <n v="2014"/>
    <s v="unsuccessful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  <s v="unsuccessful"/>
    <x v="0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s v="plays"/>
    <x v="2854"/>
    <d v="2015-05-07T17:11:59"/>
    <n v="2015"/>
    <s v="unsuccessful"/>
    <x v="0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"/>
    <n v="60"/>
    <x v="1"/>
    <s v="plays"/>
    <x v="2855"/>
    <d v="2016-01-29T23:34:00"/>
    <n v="2016"/>
    <s v="unsuccessful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s v="plays"/>
    <x v="2856"/>
    <d v="2015-08-08T21:34:00"/>
    <n v="2015"/>
    <s v="unsuccessful"/>
    <x v="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  <n v="2016"/>
    <s v="unsuccessful"/>
    <x v="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  <s v="unsuccessful"/>
    <x v="0"/>
    <x v="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  <n v="2015"/>
    <s v="unsuccessful"/>
    <x v="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1"/>
    <s v="plays"/>
    <x v="2860"/>
    <d v="2016-06-19T19:12:56"/>
    <n v="2016"/>
    <s v="unsuccessful"/>
    <x v="0"/>
    <x v="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2861"/>
    <d v="2015-09-24T14:10:48"/>
    <n v="2015"/>
    <s v="unsuccessful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  <s v="unsuccessful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  <s v="unsuccessful"/>
    <x v="0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  <n v="2015"/>
    <s v="unsuccessful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  <s v="unsuccessful"/>
    <x v="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  <n v="2016"/>
    <s v="unsuccessful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  <n v="2016"/>
    <s v="unsuccessful"/>
    <x v="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  <n v="2016"/>
    <s v="unsuccessful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  <n v="2016"/>
    <s v="unsuccessful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  <n v="2014"/>
    <s v="unsuccessful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  <n v="2014"/>
    <s v="unsuccessful"/>
    <x v="0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  <s v="unsuccessful"/>
    <x v="0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2873"/>
    <d v="2015-01-28T19:37:11"/>
    <n v="2014"/>
    <s v="unsuccessful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  <n v="2016"/>
    <s v="unsuccessful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  <s v="unsuccessful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  <s v="unsuccessful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2877"/>
    <d v="2016-11-30T17:00:00"/>
    <n v="2016"/>
    <s v="unsuccessful"/>
    <x v="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  <n v="2015"/>
    <s v="unsuccessful"/>
    <x v="0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  <s v="unsuccessful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  <n v="2015"/>
    <s v="unsuccessful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  <s v="unsuccessful"/>
    <x v="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  <n v="2016"/>
    <s v="unsuccessful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  <n v="2016"/>
    <s v="unsuccessful"/>
    <x v="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  <s v="unsuccessful"/>
    <x v="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  <n v="2015"/>
    <s v="unsuccessful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n v="2015"/>
    <s v="unsuccessful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  <s v="unsuccessful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  <s v="unsuccessful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2889"/>
    <d v="2014-08-29T20:43:05"/>
    <n v="2014"/>
    <s v="unsuccessful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  <n v="2014"/>
    <s v="unsuccessful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  <n v="2016"/>
    <s v="unsuccessful"/>
    <x v="0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  <n v="2014"/>
    <s v="unsuccessful"/>
    <x v="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  <n v="2014"/>
    <s v="unsuccessful"/>
    <x v="0"/>
    <x v="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  <s v="unsuccessful"/>
    <x v="0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  <n v="2014"/>
    <s v="unsuccessful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d v="2016-12-12T06:00:00"/>
    <n v="2016"/>
    <s v="unsuccessful"/>
    <x v="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d v="2015-10-11T15:29:05"/>
    <n v="2015"/>
    <s v="unsuccessful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  <n v="2015"/>
    <s v="unsuccessful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  <s v="unsuccessful"/>
    <x v="0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"/>
    <n v="486.43"/>
    <x v="1"/>
    <s v="plays"/>
    <x v="2900"/>
    <d v="2014-08-09T05:37:12"/>
    <n v="2014"/>
    <s v="unsuccessful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n v="2014"/>
    <s v="unsuccessful"/>
    <x v="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  <s v="unsuccessful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  <n v="2015"/>
    <s v="unsuccessful"/>
    <x v="0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  <n v="2014"/>
    <s v="unsuccessful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d v="2016-09-07T01:21:53"/>
    <n v="2016"/>
    <s v="unsuccessful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  <n v="2015"/>
    <s v="unsuccessful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  <s v="unsuccessful"/>
    <x v="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  <n v="2016"/>
    <s v="unsuccessful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  <s v="unsuccessful"/>
    <x v="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  <s v="unsuccessful"/>
    <x v="0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x v="2911"/>
    <d v="2015-06-27T18:27:06"/>
    <n v="2015"/>
    <s v="unsuccessful"/>
    <x v="0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  <n v="2015"/>
    <s v="unsuccessful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  <s v="unsuccessful"/>
    <x v="0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  <s v="unsuccessful"/>
    <x v="0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"/>
    <n v="203.67"/>
    <x v="1"/>
    <s v="plays"/>
    <x v="2915"/>
    <d v="2016-03-16T08:33:10"/>
    <n v="2016"/>
    <s v="unsuccessful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1"/>
    <s v="plays"/>
    <x v="2916"/>
    <d v="2014-05-19T11:26:29"/>
    <n v="2014"/>
    <s v="unsuccessful"/>
    <x v="0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d v="2015-09-16T05:37:27"/>
    <n v="2015"/>
    <s v="unsuccessful"/>
    <x v="0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  <n v="2015"/>
    <s v="unsuccessful"/>
    <x v="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  <n v="2014"/>
    <s v="unsuccessful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d v="2015-03-25T18:01:10"/>
    <n v="2015"/>
    <s v="unsuccessful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d v="2014-09-25T21:16:44"/>
    <n v="2014"/>
    <s v="successful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n v="2015"/>
    <s v="successful"/>
    <x v="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n v="2015"/>
    <s v="successful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"/>
    <x v="1"/>
    <s v="musical"/>
    <x v="2924"/>
    <d v="2015-05-09T03:59:00"/>
    <n v="2015"/>
    <s v="successful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"/>
    <x v="1"/>
    <s v="musical"/>
    <x v="2925"/>
    <d v="2014-09-11T14:01:08"/>
    <n v="2014"/>
    <s v="successful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d v="2015-02-23T18:22:59"/>
    <n v="2015"/>
    <s v="successful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"/>
    <x v="1"/>
    <s v="musical"/>
    <x v="2927"/>
    <d v="2014-07-15T05:00:00"/>
    <n v="2014"/>
    <s v="successful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n v="2016"/>
    <s v="successful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"/>
    <x v="1"/>
    <s v="musical"/>
    <x v="2929"/>
    <d v="2014-05-25T13:32:38"/>
    <n v="2014"/>
    <s v="successful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000000000001"/>
    <x v="1"/>
    <s v="musical"/>
    <x v="2930"/>
    <d v="2015-05-07T14:01:04"/>
    <n v="2015"/>
    <s v="successful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"/>
    <x v="1"/>
    <s v="musical"/>
    <x v="2931"/>
    <d v="2014-09-15T06:08:00"/>
    <n v="2014"/>
    <s v="successful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4"/>
    <x v="1"/>
    <s v="musical"/>
    <x v="2932"/>
    <d v="2015-02-21T11:00:00"/>
    <n v="2015"/>
    <s v="successful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"/>
    <x v="1"/>
    <s v="musical"/>
    <x v="2933"/>
    <d v="2016-06-04T22:57:33"/>
    <n v="2016"/>
    <s v="successful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"/>
    <x v="1"/>
    <s v="musical"/>
    <x v="2934"/>
    <d v="2014-06-15T15:16:04"/>
    <n v="2014"/>
    <s v="successful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4"/>
    <x v="1"/>
    <s v="musical"/>
    <x v="2935"/>
    <d v="2016-08-29T17:00:00"/>
    <n v="2016"/>
    <s v="successful"/>
    <x v="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5"/>
    <x v="1"/>
    <s v="musical"/>
    <x v="2936"/>
    <d v="2014-10-13T04:59:00"/>
    <n v="2014"/>
    <s v="successful"/>
    <x v="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"/>
    <x v="1"/>
    <s v="musical"/>
    <x v="2937"/>
    <d v="2014-07-13T10:58:33"/>
    <n v="2014"/>
    <s v="successful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s v="musical"/>
    <x v="2938"/>
    <d v="2015-01-30T16:53:34"/>
    <n v="2014"/>
    <s v="successful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x v="1"/>
    <s v="musical"/>
    <x v="2939"/>
    <d v="2014-08-28T01:00:00"/>
    <n v="2014"/>
    <s v="successful"/>
    <x v="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  <n v="2014"/>
    <s v="successful"/>
    <x v="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  <s v="unsuccessful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  <n v="2015"/>
    <s v="unsuccessful"/>
    <x v="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  <s v="unsuccessful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  <n v="2015"/>
    <s v="unsuccessful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  <s v="unsuccessful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  <s v="unsuccessful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  <n v="2016"/>
    <s v="unsuccessful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  <s v="unsuccessful"/>
    <x v="0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  <n v="2015"/>
    <s v="unsuccessful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  <s v="unsuccessful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1"/>
    <s v="spaces"/>
    <x v="2951"/>
    <d v="2014-10-05T19:16:13"/>
    <n v="2014"/>
    <s v="unsuccessful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  <n v="2016"/>
    <s v="unsuccessful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  <s v="unsuccessful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  <s v="unsuccessful"/>
    <x v="0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"/>
    <n v="65"/>
    <x v="1"/>
    <s v="spaces"/>
    <x v="2955"/>
    <d v="2015-06-16T17:47:29"/>
    <n v="2015"/>
    <s v="unsuccessful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  <n v="2016"/>
    <s v="unsuccessful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  <n v="2015"/>
    <s v="unsuccessful"/>
    <x v="0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  <s v="unsuccessful"/>
    <x v="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  <s v="unsuccessful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  <s v="unsuccessful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d v="2015-03-26T04:00:00"/>
    <n v="2015"/>
    <s v="successful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s v="plays"/>
    <x v="2962"/>
    <d v="2015-03-01T06:59:00"/>
    <n v="2015"/>
    <s v="successful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"/>
    <x v="1"/>
    <s v="plays"/>
    <x v="2963"/>
    <d v="2015-07-02T11:17:04"/>
    <n v="2015"/>
    <s v="successful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"/>
    <x v="1"/>
    <s v="plays"/>
    <x v="2964"/>
    <d v="2014-08-06T21:32:00"/>
    <n v="2014"/>
    <s v="successful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d v="2015-07-07T17:30:33"/>
    <n v="2015"/>
    <s v="successful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"/>
    <x v="1"/>
    <s v="plays"/>
    <x v="2966"/>
    <d v="2015-09-16T17:43:32"/>
    <n v="2015"/>
    <s v="successful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3"/>
    <x v="1"/>
    <s v="plays"/>
    <x v="2967"/>
    <d v="2015-03-09T03:44:52"/>
    <n v="2015"/>
    <s v="successful"/>
    <x v="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d v="2016-08-17T03:59:00"/>
    <n v="2016"/>
    <s v="successful"/>
    <x v="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"/>
    <n v="95.59"/>
    <x v="1"/>
    <s v="plays"/>
    <x v="2969"/>
    <d v="2015-05-03T22:51:00"/>
    <n v="2015"/>
    <s v="successful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"/>
    <x v="1"/>
    <s v="plays"/>
    <x v="2970"/>
    <d v="2014-07-18T16:04:11"/>
    <n v="2014"/>
    <s v="successful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n v="2014"/>
    <s v="successful"/>
    <x v="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"/>
    <x v="1"/>
    <s v="plays"/>
    <x v="2972"/>
    <d v="2016-12-05T01:00:00"/>
    <n v="2016"/>
    <s v="successful"/>
    <x v="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"/>
    <n v="264.85000000000002"/>
    <x v="1"/>
    <s v="plays"/>
    <x v="2973"/>
    <d v="2016-01-01T04:00:00"/>
    <n v="2015"/>
    <s v="successful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"/>
    <x v="1"/>
    <s v="plays"/>
    <x v="2974"/>
    <d v="2014-09-26T01:35:00"/>
    <n v="2014"/>
    <s v="successful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n v="2014"/>
    <s v="successful"/>
    <x v="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"/>
    <n v="8.57"/>
    <x v="1"/>
    <s v="plays"/>
    <x v="2976"/>
    <d v="2016-03-13T12:00:00"/>
    <n v="2016"/>
    <s v="successful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7"/>
    <x v="1"/>
    <s v="plays"/>
    <x v="2977"/>
    <d v="2015-03-23T02:14:00"/>
    <n v="2015"/>
    <s v="successful"/>
    <x v="0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9"/>
    <x v="1"/>
    <s v="plays"/>
    <x v="2978"/>
    <d v="2014-10-20T05:59:00"/>
    <n v="2014"/>
    <s v="successful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2"/>
    <x v="1"/>
    <s v="plays"/>
    <x v="2979"/>
    <d v="2015-01-06T06:00:00"/>
    <n v="2014"/>
    <s v="successful"/>
    <x v="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6"/>
    <x v="1"/>
    <s v="plays"/>
    <x v="2980"/>
    <d v="2015-08-24T02:00:00"/>
    <n v="2015"/>
    <s v="successful"/>
    <x v="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"/>
    <x v="1"/>
    <s v="spaces"/>
    <x v="2981"/>
    <d v="2015-09-23T13:25:56"/>
    <n v="2015"/>
    <s v="successful"/>
    <x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"/>
    <x v="1"/>
    <s v="spaces"/>
    <x v="2982"/>
    <d v="2016-02-11T16:29:03"/>
    <n v="2016"/>
    <s v="successful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4"/>
    <x v="1"/>
    <s v="spaces"/>
    <x v="2983"/>
    <d v="2014-11-11T16:10:36"/>
    <n v="2014"/>
    <s v="successful"/>
    <x v="0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n v="2016"/>
    <s v="successful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"/>
    <x v="1"/>
    <s v="spaces"/>
    <x v="2985"/>
    <d v="2016-10-31T04:00:00"/>
    <n v="2016"/>
    <s v="successful"/>
    <x v="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"/>
    <x v="1"/>
    <s v="spaces"/>
    <x v="2986"/>
    <d v="2016-05-01T11:00:06"/>
    <n v="2016"/>
    <s v="successful"/>
    <x v="0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"/>
    <x v="1"/>
    <s v="spaces"/>
    <x v="2987"/>
    <d v="2016-10-13T00:00:00"/>
    <n v="2016"/>
    <s v="successful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n v="2016"/>
    <s v="successful"/>
    <x v="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"/>
    <n v="97"/>
    <x v="1"/>
    <s v="spaces"/>
    <x v="2989"/>
    <d v="2015-12-21T04:59:00"/>
    <n v="2015"/>
    <s v="successful"/>
    <x v="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n v="2015"/>
    <s v="successful"/>
    <x v="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1"/>
    <x v="1"/>
    <s v="spaces"/>
    <x v="2991"/>
    <d v="2017-01-27T20:05:30"/>
    <n v="2017"/>
    <s v="successful"/>
    <x v="0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d v="2016-10-09T18:25:10"/>
    <n v="2016"/>
    <s v="successful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n v="2016"/>
    <s v="successful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d v="2014-10-03T11:29:32"/>
    <n v="2014"/>
    <s v="successful"/>
    <x v="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d v="2017-01-19T15:57:51"/>
    <n v="2016"/>
    <s v="successful"/>
    <x v="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"/>
    <n v="153.52000000000001"/>
    <x v="1"/>
    <s v="spaces"/>
    <x v="2996"/>
    <d v="2015-05-26T21:54:00"/>
    <n v="2015"/>
    <s v="successful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d v="2017-02-27T04:59:00"/>
    <n v="2017"/>
    <s v="successful"/>
    <x v="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"/>
    <x v="1"/>
    <s v="spaces"/>
    <x v="2998"/>
    <d v="2014-06-16T04:25:00"/>
    <n v="2014"/>
    <s v="successful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x v="1"/>
    <s v="spaces"/>
    <x v="2999"/>
    <d v="2017-03-01T02:00:00"/>
    <n v="2017"/>
    <s v="successful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n v="2017"/>
    <s v="successful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.38"/>
    <x v="1"/>
    <s v="spaces"/>
    <x v="3001"/>
    <d v="2016-07-13T21:29:42"/>
    <n v="2016"/>
    <s v="successful"/>
    <x v="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  <n v="2012"/>
    <s v="successful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s v="spaces"/>
    <x v="3003"/>
    <d v="2016-03-01T05:59:00"/>
    <n v="2016"/>
    <s v="successful"/>
    <x v="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1"/>
    <x v="1"/>
    <s v="spaces"/>
    <x v="3004"/>
    <d v="2014-11-15T22:08:44"/>
    <n v="2014"/>
    <s v="successful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x v="3005"/>
    <d v="2014-10-06T16:11:45"/>
    <n v="2014"/>
    <s v="successful"/>
    <x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s v="spaces"/>
    <x v="3006"/>
    <d v="2014-12-14T18:09:51"/>
    <n v="2014"/>
    <s v="successful"/>
    <x v="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"/>
    <n v="54"/>
    <x v="1"/>
    <s v="spaces"/>
    <x v="3007"/>
    <d v="2015-04-25T05:11:23"/>
    <n v="2015"/>
    <s v="successful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"/>
    <x v="1"/>
    <s v="spaces"/>
    <x v="3008"/>
    <d v="2016-01-21T05:05:19"/>
    <n v="2015"/>
    <s v="successful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9"/>
    <x v="1"/>
    <s v="spaces"/>
    <x v="3009"/>
    <d v="2014-11-26T14:40:40"/>
    <n v="2014"/>
    <s v="successful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"/>
    <n v="158"/>
    <x v="1"/>
    <s v="spaces"/>
    <x v="3010"/>
    <d v="2015-02-21T19:58:39"/>
    <n v="2014"/>
    <s v="successful"/>
    <x v="0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x v="1"/>
    <s v="spaces"/>
    <x v="3011"/>
    <d v="2015-12-23T22:59:00"/>
    <n v="2015"/>
    <s v="successful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"/>
    <x v="1"/>
    <s v="spaces"/>
    <x v="3012"/>
    <d v="2015-02-10T16:52:10"/>
    <n v="2015"/>
    <s v="successful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"/>
    <n v="146.69"/>
    <x v="1"/>
    <s v="spaces"/>
    <x v="3013"/>
    <d v="2015-06-21T20:04:09"/>
    <n v="2015"/>
    <s v="successful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"/>
    <x v="1"/>
    <s v="spaces"/>
    <x v="3014"/>
    <d v="2014-11-05T05:00:00"/>
    <n v="2014"/>
    <s v="successful"/>
    <x v="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x v="1"/>
    <s v="spaces"/>
    <x v="3015"/>
    <d v="2014-06-11T04:00:00"/>
    <n v="2014"/>
    <s v="successful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8"/>
    <x v="1"/>
    <s v="spaces"/>
    <x v="3016"/>
    <d v="2014-07-18T13:09:12"/>
    <n v="2014"/>
    <s v="successful"/>
    <x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999999999999"/>
    <x v="1"/>
    <s v="spaces"/>
    <x v="3017"/>
    <d v="2014-08-20T20:24:03"/>
    <n v="2014"/>
    <s v="successful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"/>
    <x v="1"/>
    <s v="spaces"/>
    <x v="3018"/>
    <d v="2015-07-20T22:00:00"/>
    <n v="2015"/>
    <s v="successful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59999999999994"/>
    <x v="1"/>
    <s v="spaces"/>
    <x v="3019"/>
    <d v="2014-05-27T03:00:00"/>
    <n v="2014"/>
    <s v="successful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d v="2015-08-14T20:18:53"/>
    <n v="2015"/>
    <s v="successful"/>
    <x v="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9"/>
    <x v="1"/>
    <s v="spaces"/>
    <x v="3021"/>
    <d v="2016-11-22T05:59:00"/>
    <n v="2016"/>
    <s v="successful"/>
    <x v="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1"/>
    <x v="1"/>
    <s v="spaces"/>
    <x v="3022"/>
    <d v="2016-08-27T22:53:29"/>
    <n v="2016"/>
    <s v="successful"/>
    <x v="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7"/>
    <x v="1"/>
    <s v="spaces"/>
    <x v="3023"/>
    <d v="2015-06-11T16:13:06"/>
    <n v="2015"/>
    <s v="successful"/>
    <x v="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7.7"/>
    <x v="1"/>
    <s v="spaces"/>
    <x v="3024"/>
    <d v="2012-10-06T23:51:15"/>
    <n v="2012"/>
    <s v="successful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.1"/>
    <x v="1"/>
    <s v="spaces"/>
    <x v="3025"/>
    <d v="2014-05-30T16:00:00"/>
    <n v="2014"/>
    <s v="successful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x v="1"/>
    <s v="spaces"/>
    <x v="3026"/>
    <d v="2017-03-03T11:01:32"/>
    <n v="2017"/>
    <s v="successful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x v="1"/>
    <s v="spaces"/>
    <x v="3027"/>
    <d v="2015-03-20T15:54:11"/>
    <n v="2015"/>
    <s v="successful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"/>
    <n v="84.86"/>
    <x v="1"/>
    <s v="spaces"/>
    <x v="3028"/>
    <d v="2016-08-15T06:20:25"/>
    <n v="2016"/>
    <s v="successful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5"/>
    <x v="1"/>
    <s v="spaces"/>
    <x v="3029"/>
    <d v="2014-11-18T04:35:00"/>
    <n v="2014"/>
    <s v="successful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4"/>
    <x v="1"/>
    <s v="spaces"/>
    <x v="3030"/>
    <d v="2015-09-16T17:56:11"/>
    <n v="2015"/>
    <s v="successful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n v="2016"/>
    <s v="successful"/>
    <x v="0"/>
    <x v="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d v="2015-09-11T01:04:19"/>
    <n v="2015"/>
    <s v="successful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"/>
    <x v="1"/>
    <s v="spaces"/>
    <x v="3033"/>
    <d v="2016-08-18T02:38:45"/>
    <n v="2016"/>
    <s v="successful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"/>
    <x v="1"/>
    <s v="spaces"/>
    <x v="3034"/>
    <d v="2016-11-01T03:59:00"/>
    <n v="2016"/>
    <s v="successful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9"/>
    <x v="1"/>
    <s v="spaces"/>
    <x v="3035"/>
    <d v="2013-05-04T13:26:49"/>
    <n v="2013"/>
    <s v="successful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d v="2013-08-16T11:59:00"/>
    <n v="2013"/>
    <s v="successful"/>
    <x v="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.31"/>
    <x v="1"/>
    <s v="spaces"/>
    <x v="3037"/>
    <d v="2010-10-02T04:59:00"/>
    <n v="2010"/>
    <s v="successful"/>
    <x v="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"/>
    <x v="1"/>
    <s v="spaces"/>
    <x v="3038"/>
    <d v="2016-03-04T06:03:17"/>
    <n v="2016"/>
    <s v="successful"/>
    <x v="0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"/>
    <x v="1"/>
    <s v="spaces"/>
    <x v="3039"/>
    <d v="2013-12-29T07:59:00"/>
    <n v="2013"/>
    <s v="successful"/>
    <x v="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90000000000006"/>
    <x v="1"/>
    <s v="spaces"/>
    <x v="3040"/>
    <d v="2015-06-26T23:00:00"/>
    <n v="2015"/>
    <s v="successful"/>
    <x v="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d v="2016-01-20T20:50:48"/>
    <n v="2015"/>
    <s v="successful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"/>
    <x v="1"/>
    <s v="spaces"/>
    <x v="3042"/>
    <d v="2015-10-06T16:30:47"/>
    <n v="2015"/>
    <s v="successful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  <n v="2015"/>
    <s v="successful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1"/>
    <x v="1"/>
    <s v="spaces"/>
    <x v="3044"/>
    <d v="2016-02-02T17:26:38"/>
    <n v="2016"/>
    <s v="successful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"/>
    <x v="1"/>
    <s v="spaces"/>
    <x v="3045"/>
    <d v="2014-08-22T03:44:15"/>
    <n v="2014"/>
    <s v="successful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59.95"/>
    <x v="1"/>
    <s v="spaces"/>
    <x v="3046"/>
    <d v="2014-09-10T04:52:00"/>
    <n v="2014"/>
    <s v="successful"/>
    <x v="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x v="1"/>
    <s v="spaces"/>
    <x v="3047"/>
    <d v="2016-04-27T13:16:00"/>
    <n v="2016"/>
    <s v="successful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.02"/>
    <x v="1"/>
    <s v="spaces"/>
    <x v="3048"/>
    <d v="2014-12-31T21:22:00"/>
    <n v="2014"/>
    <s v="successful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69999999999993"/>
    <x v="1"/>
    <s v="spaces"/>
    <x v="3049"/>
    <d v="2015-06-14T00:20:55"/>
    <n v="2015"/>
    <s v="successful"/>
    <x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7"/>
    <x v="1"/>
    <s v="spaces"/>
    <x v="3050"/>
    <d v="2016-05-05T04:02:40"/>
    <n v="2016"/>
    <s v="successful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1"/>
    <s v="spaces"/>
    <x v="3051"/>
    <d v="2017-02-08T09:59:05"/>
    <n v="2017"/>
    <s v="unsuccessful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  <s v="unsuccessful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  <s v="unsuccessful"/>
    <x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  <s v="unsuccessful"/>
    <x v="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  <s v="unsuccessful"/>
    <x v="0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  <s v="unsuccessful"/>
    <x v="0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  <s v="unsuccessful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  <s v="unsuccessful"/>
    <x v="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  <n v="2014"/>
    <s v="unsuccessful"/>
    <x v="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  <s v="unsuccessful"/>
    <x v="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  <s v="unsuccessful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"/>
    <n v="99.76"/>
    <x v="1"/>
    <s v="spaces"/>
    <x v="3062"/>
    <d v="2015-09-30T18:00:00"/>
    <n v="2015"/>
    <s v="unsuccessful"/>
    <x v="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d v="2016-10-22T22:08:58"/>
    <n v="2016"/>
    <s v="unsuccessful"/>
    <x v="0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  <n v="2015"/>
    <s v="unsuccessful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  <s v="unsuccessful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  <n v="2016"/>
    <s v="unsuccessful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  <n v="2015"/>
    <s v="unsuccessful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  <s v="unsuccessful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d v="2014-12-14T20:00:34"/>
    <n v="2014"/>
    <s v="unsuccessful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1"/>
    <s v="spaces"/>
    <x v="3070"/>
    <d v="2016-12-07T17:36:09"/>
    <n v="2016"/>
    <s v="unsuccessful"/>
    <x v="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"/>
    <n v="61.31"/>
    <x v="1"/>
    <s v="spaces"/>
    <x v="3071"/>
    <d v="2015-04-21T05:59:00"/>
    <n v="2015"/>
    <s v="unsuccessful"/>
    <x v="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  <s v="unsuccessful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  <s v="unsuccessful"/>
    <x v="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  <s v="unsuccessful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  <n v="2016"/>
    <s v="unsuccessful"/>
    <x v="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  <n v="2015"/>
    <s v="unsuccessful"/>
    <x v="0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  <s v="unsuccessful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  <s v="unsuccessful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  <n v="2015"/>
    <s v="unsuccessful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  <s v="unsuccessful"/>
    <x v="0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  <s v="unsuccessful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  <s v="unsuccessful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  <s v="unsuccessful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3084"/>
    <d v="2015-05-05T18:48:00"/>
    <n v="2015"/>
    <s v="unsuccessful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  <n v="2015"/>
    <s v="unsuccessful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  <s v="unsuccessful"/>
    <x v="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  <n v="2016"/>
    <s v="unsuccessful"/>
    <x v="0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  <s v="unsuccessful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1"/>
    <s v="spaces"/>
    <x v="3089"/>
    <d v="2016-07-09T01:59:00"/>
    <n v="2016"/>
    <s v="unsuccessful"/>
    <x v="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  <n v="2015"/>
    <s v="unsuccessful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d v="2016-08-14T22:45:43"/>
    <n v="2016"/>
    <s v="unsuccessful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d v="2015-10-15T22:00:00"/>
    <n v="2015"/>
    <s v="unsuccessful"/>
    <x v="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3093"/>
    <d v="2014-06-01T03:59:00"/>
    <n v="2014"/>
    <s v="unsuccessful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  <s v="unsuccessful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  <s v="unsuccessful"/>
    <x v="0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d v="2015-05-20T19:48:46"/>
    <n v="2015"/>
    <s v="unsuccessful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d v="2016-10-07T14:00:00"/>
    <n v="2016"/>
    <s v="unsuccessful"/>
    <x v="0"/>
    <x v="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3098"/>
    <d v="2016-02-08T00:17:00"/>
    <n v="2015"/>
    <s v="unsuccessful"/>
    <x v="0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  <n v="2016"/>
    <s v="unsuccessful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d v="2014-10-20T14:56:15"/>
    <n v="2014"/>
    <s v="unsuccessful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  <n v="2015"/>
    <s v="unsuccessful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  <n v="2016"/>
    <s v="unsuccessful"/>
    <x v="0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  <s v="unsuccessful"/>
    <x v="0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  <n v="2015"/>
    <s v="unsuccessful"/>
    <x v="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d v="2014-10-19T05:00:00"/>
    <n v="2014"/>
    <s v="unsuccessful"/>
    <x v="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  <n v="2015"/>
    <s v="unsuccessful"/>
    <x v="0"/>
    <x v="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  <n v="2015"/>
    <s v="unsuccessful"/>
    <x v="0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  <s v="unsuccessful"/>
    <x v="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  <n v="2014"/>
    <s v="unsuccessful"/>
    <x v="0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  <s v="unsuccessful"/>
    <x v="0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1"/>
    <s v="spaces"/>
    <x v="3111"/>
    <d v="2014-10-04T14:17:00"/>
    <n v="2014"/>
    <s v="unsuccessful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1"/>
    <s v="spaces"/>
    <x v="3112"/>
    <d v="2016-11-01T02:55:34"/>
    <n v="2016"/>
    <s v="unsuccessful"/>
    <x v="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  <n v="2015"/>
    <s v="unsuccessful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  <s v="unsuccessful"/>
    <x v="0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  <n v="2016"/>
    <s v="unsuccessful"/>
    <x v="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n v="43"/>
    <x v="1"/>
    <s v="spaces"/>
    <x v="3116"/>
    <d v="2015-04-01T12:22:05"/>
    <n v="2015"/>
    <s v="unsuccessful"/>
    <x v="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  <s v="unsuccessful"/>
    <x v="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  <s v="unsuccessful"/>
    <x v="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  <s v="unsuccessful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  <s v="unsuccessful"/>
    <x v="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  <n v="2014"/>
    <s v="unsuccessful"/>
    <x v="0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"/>
    <n v="58"/>
    <x v="1"/>
    <s v="spaces"/>
    <x v="3122"/>
    <d v="2016-11-09T23:22:12"/>
    <n v="2016"/>
    <s v="unsuccessful"/>
    <x v="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"/>
    <n v="244.8"/>
    <x v="1"/>
    <s v="spaces"/>
    <x v="3123"/>
    <d v="2016-07-09T23:49:58"/>
    <n v="2016"/>
    <s v="unsuccessful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  <s v="unsuccessful"/>
    <x v="0"/>
    <x v="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  <s v="unsuccessful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  <n v="2016"/>
    <s v="unsuccessful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  <s v="unsuccessful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4"/>
    <x v="1"/>
    <s v="plays"/>
    <x v="3128"/>
    <d v="2017-03-16T18:49:01"/>
    <n v="2017"/>
    <s v="successful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  <n v="2017"/>
    <s v="successful"/>
    <x v="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  <n v="2017"/>
    <s v="successful"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  <n v="2017"/>
    <s v="successful"/>
    <x v="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  <s v="successful"/>
    <x v="0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x v="1"/>
    <s v="plays"/>
    <x v="3133"/>
    <d v="2017-03-24T12:33:54"/>
    <n v="2017"/>
    <s v="successful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  <n v="2017"/>
    <s v="successful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1"/>
    <s v="plays"/>
    <x v="3135"/>
    <d v="2017-04-04T03:38:41"/>
    <n v="2017"/>
    <s v="successful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1"/>
    <s v="plays"/>
    <x v="3136"/>
    <d v="2017-03-31T22:59:00"/>
    <n v="2017"/>
    <s v="successful"/>
    <x v="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  <n v="2017"/>
    <s v="successful"/>
    <x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  <s v="successful"/>
    <x v="0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  <n v="2017"/>
    <s v="successful"/>
    <x v="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  <n v="2017"/>
    <s v="successful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d v="2017-04-16T20:00:00"/>
    <n v="2017"/>
    <s v="successful"/>
    <x v="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  <n v="2017"/>
    <s v="successful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  <s v="successful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"/>
    <n v="251.33"/>
    <x v="1"/>
    <s v="plays"/>
    <x v="3144"/>
    <d v="2017-03-19T06:00:00"/>
    <n v="2017"/>
    <s v="successful"/>
    <x v="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  <s v="successful"/>
    <x v="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  <n v="2017"/>
    <s v="successful"/>
    <x v="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"/>
    <x v="1"/>
    <s v="plays"/>
    <x v="3147"/>
    <d v="2014-11-07T00:15:55"/>
    <n v="2014"/>
    <s v="successful"/>
    <x v="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"/>
    <x v="1"/>
    <s v="plays"/>
    <x v="3148"/>
    <d v="2014-10-01T04:00:00"/>
    <n v="2014"/>
    <s v="successful"/>
    <x v="0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d v="2012-12-07T02:00:00"/>
    <n v="2012"/>
    <s v="successful"/>
    <x v="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"/>
    <x v="1"/>
    <s v="plays"/>
    <x v="3150"/>
    <d v="2011-01-25T04:00:00"/>
    <n v="2010"/>
    <s v="successful"/>
    <x v="0"/>
    <x v="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n v="2014"/>
    <s v="successful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"/>
    <x v="1"/>
    <s v="plays"/>
    <x v="3152"/>
    <d v="2013-11-02T20:49:27"/>
    <n v="2013"/>
    <s v="successful"/>
    <x v="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1.77"/>
    <x v="1"/>
    <s v="plays"/>
    <x v="3153"/>
    <d v="2011-05-01T04:59:00"/>
    <n v="2011"/>
    <s v="successful"/>
    <x v="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7"/>
    <x v="1"/>
    <s v="plays"/>
    <x v="3154"/>
    <d v="2012-04-01T20:00:58"/>
    <n v="2012"/>
    <s v="successful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.21"/>
    <x v="1"/>
    <s v="plays"/>
    <x v="3155"/>
    <d v="2012-12-20T11:58:45"/>
    <n v="2012"/>
    <s v="successful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"/>
    <x v="1"/>
    <s v="plays"/>
    <x v="3156"/>
    <d v="2012-06-01T22:52:24"/>
    <n v="2012"/>
    <s v="successful"/>
    <x v="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4"/>
    <x v="1"/>
    <s v="plays"/>
    <x v="3157"/>
    <d v="2014-07-19T05:00:00"/>
    <n v="2014"/>
    <s v="successful"/>
    <x v="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1"/>
    <x v="1"/>
    <s v="plays"/>
    <x v="3158"/>
    <d v="2013-07-22T20:09:12"/>
    <n v="2013"/>
    <s v="successful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"/>
    <x v="1"/>
    <s v="plays"/>
    <x v="3159"/>
    <d v="2012-01-18T23:00:00"/>
    <n v="2011"/>
    <s v="successful"/>
    <x v="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6"/>
    <x v="1"/>
    <s v="plays"/>
    <x v="3160"/>
    <d v="2014-08-13T04:59:00"/>
    <n v="2014"/>
    <s v="successful"/>
    <x v="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1"/>
    <x v="1"/>
    <s v="plays"/>
    <x v="3161"/>
    <d v="2014-10-15T12:52:02"/>
    <n v="2014"/>
    <s v="successful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"/>
    <x v="1"/>
    <s v="plays"/>
    <x v="3162"/>
    <d v="2014-07-07T02:00:00"/>
    <n v="2014"/>
    <s v="successful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"/>
    <x v="1"/>
    <s v="plays"/>
    <x v="3163"/>
    <d v="2014-06-15T18:05:25"/>
    <n v="2014"/>
    <s v="successful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0000000000003"/>
    <x v="1"/>
    <s v="plays"/>
    <x v="3164"/>
    <d v="2014-06-09T19:20:15"/>
    <n v="2014"/>
    <s v="successful"/>
    <x v="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"/>
    <n v="58.1"/>
    <x v="1"/>
    <s v="plays"/>
    <x v="3165"/>
    <d v="2011-05-03T03:59:00"/>
    <n v="2011"/>
    <s v="successful"/>
    <x v="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"/>
    <n v="60.3"/>
    <x v="1"/>
    <s v="plays"/>
    <x v="3166"/>
    <d v="2014-11-26T07:59:00"/>
    <n v="2014"/>
    <s v="successful"/>
    <x v="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"/>
    <x v="1"/>
    <s v="plays"/>
    <x v="3167"/>
    <d v="2014-08-02T04:13:01"/>
    <n v="2014"/>
    <s v="successful"/>
    <x v="0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"/>
    <x v="1"/>
    <s v="plays"/>
    <x v="3168"/>
    <d v="2014-06-13T22:00:00"/>
    <n v="2014"/>
    <s v="successful"/>
    <x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d v="2013-12-13T04:59:00"/>
    <n v="2013"/>
    <s v="successful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2"/>
    <x v="1"/>
    <s v="plays"/>
    <x v="3170"/>
    <d v="2014-07-02T04:00:00"/>
    <n v="2014"/>
    <s v="successful"/>
    <x v="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099999999999994"/>
    <x v="1"/>
    <s v="plays"/>
    <x v="3171"/>
    <d v="2016-05-06T14:35:58"/>
    <n v="2016"/>
    <s v="successful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"/>
    <x v="1"/>
    <s v="plays"/>
    <x v="3172"/>
    <d v="2012-02-14T17:31:08"/>
    <n v="2012"/>
    <s v="successful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9"/>
    <x v="1"/>
    <s v="plays"/>
    <x v="3173"/>
    <d v="2014-09-26T21:04:52"/>
    <n v="2014"/>
    <s v="successful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"/>
    <x v="1"/>
    <s v="plays"/>
    <x v="3174"/>
    <d v="2014-08-25T20:45:08"/>
    <n v="2014"/>
    <s v="successful"/>
    <x v="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d v="2011-02-17T21:17:07"/>
    <n v="2010"/>
    <s v="successful"/>
    <x v="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"/>
    <x v="1"/>
    <s v="plays"/>
    <x v="3176"/>
    <d v="2013-08-18T15:00:00"/>
    <n v="2013"/>
    <s v="successful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5"/>
    <x v="1"/>
    <s v="plays"/>
    <x v="3177"/>
    <d v="2014-06-21T16:00:09"/>
    <n v="2014"/>
    <s v="successful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"/>
    <n v="33.03"/>
    <x v="1"/>
    <s v="plays"/>
    <x v="3178"/>
    <d v="2014-07-16T14:31:15"/>
    <n v="2014"/>
    <s v="successful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4"/>
    <x v="1"/>
    <s v="plays"/>
    <x v="3179"/>
    <d v="2013-05-06T16:51:11"/>
    <n v="2013"/>
    <s v="successful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"/>
    <x v="1"/>
    <s v="plays"/>
    <x v="3180"/>
    <d v="2014-06-20T09:54:09"/>
    <n v="2014"/>
    <s v="successful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"/>
    <x v="1"/>
    <s v="plays"/>
    <x v="3181"/>
    <d v="2014-06-15T16:00:00"/>
    <n v="2014"/>
    <s v="successful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7"/>
    <x v="1"/>
    <s v="plays"/>
    <x v="3182"/>
    <d v="2012-01-31T17:00:00"/>
    <n v="2011"/>
    <s v="successful"/>
    <x v="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1"/>
    <s v="plays"/>
    <x v="3183"/>
    <d v="2013-08-23T19:04:29"/>
    <n v="2013"/>
    <s v="successful"/>
    <x v="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2"/>
    <x v="1"/>
    <s v="plays"/>
    <x v="3184"/>
    <d v="2014-07-01T23:50:31"/>
    <n v="2014"/>
    <s v="successful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n v="2014"/>
    <s v="successful"/>
    <x v="0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  <n v="2014"/>
    <s v="successful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d v="2014-08-04T15:59:33"/>
    <n v="2014"/>
    <s v="successful"/>
    <x v="0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d v="2015-06-10T09:58:22"/>
    <n v="2015"/>
    <s v="unsuccessful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  <n v="2015"/>
    <s v="unsuccessful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  <s v="unsuccessful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  <n v="2016"/>
    <s v="unsuccessful"/>
    <x v="0"/>
    <x v="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  <n v="2015"/>
    <s v="unsuccessful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  <n v="2015"/>
    <s v="unsuccessful"/>
    <x v="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  <s v="unsuccessfu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"/>
    <n v="53.08"/>
    <x v="1"/>
    <s v="musical"/>
    <x v="3195"/>
    <d v="2015-02-12T14:15:42"/>
    <n v="2015"/>
    <s v="unsuccessful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  <s v="unsuccessful"/>
    <x v="0"/>
    <x v="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  <n v="2015"/>
    <s v="unsuccessful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  <s v="unsuccessful"/>
    <x v="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"/>
    <n v="49.21"/>
    <x v="1"/>
    <s v="musical"/>
    <x v="3199"/>
    <d v="2014-09-06T21:00:00"/>
    <n v="2014"/>
    <s v="unsuccessful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  <s v="unsuccessful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  <n v="2014"/>
    <s v="unsuccessful"/>
    <x v="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"/>
    <n v="109.04"/>
    <x v="1"/>
    <s v="musical"/>
    <x v="3202"/>
    <d v="2015-12-14T05:59:00"/>
    <n v="2015"/>
    <s v="unsuccessful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  <n v="2015"/>
    <s v="unsuccessful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  <s v="unsuccessfu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  <n v="2015"/>
    <s v="unsuccessful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  <s v="unsuccessful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  <n v="2015"/>
    <s v="unsuccessful"/>
    <x v="0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1"/>
    <x v="1"/>
    <s v="plays"/>
    <x v="3208"/>
    <d v="2014-07-28T14:31:17"/>
    <n v="2014"/>
    <s v="successful"/>
    <x v="0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s v="plays"/>
    <x v="3209"/>
    <d v="2014-06-20T23:00:00"/>
    <n v="2014"/>
    <s v="successful"/>
    <x v="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"/>
    <x v="1"/>
    <s v="plays"/>
    <x v="3210"/>
    <d v="2012-06-01T03:59:00"/>
    <n v="2012"/>
    <s v="successful"/>
    <x v="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"/>
    <x v="1"/>
    <s v="plays"/>
    <x v="3211"/>
    <d v="2014-08-15T02:00:00"/>
    <n v="2014"/>
    <s v="successful"/>
    <x v="0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"/>
    <x v="1"/>
    <s v="plays"/>
    <x v="3212"/>
    <d v="2014-08-08T19:05:51"/>
    <n v="2014"/>
    <s v="successful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n v="2015"/>
    <s v="successful"/>
    <x v="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3214"/>
    <d v="2016-01-05T23:55:00"/>
    <n v="2015"/>
    <s v="successful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n v="2015"/>
    <s v="successful"/>
    <x v="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n v="2015"/>
    <s v="successful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"/>
    <x v="1"/>
    <s v="plays"/>
    <x v="3217"/>
    <d v="2016-11-04T13:06:24"/>
    <n v="2016"/>
    <s v="successful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9"/>
    <x v="1"/>
    <s v="plays"/>
    <x v="3218"/>
    <d v="2014-12-31T00:00:00"/>
    <n v="2014"/>
    <s v="successful"/>
    <x v="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n v="2015"/>
    <s v="successful"/>
    <x v="0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d v="2017-03-12T21:00:00"/>
    <n v="2017"/>
    <s v="successful"/>
    <x v="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"/>
    <x v="1"/>
    <s v="plays"/>
    <x v="3221"/>
    <d v="2015-07-05T16:43:23"/>
    <n v="2015"/>
    <s v="successful"/>
    <x v="0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"/>
    <x v="1"/>
    <s v="plays"/>
    <x v="3222"/>
    <d v="2015-10-24T21:29:00"/>
    <n v="2015"/>
    <s v="successful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8"/>
    <x v="1"/>
    <s v="plays"/>
    <x v="3223"/>
    <d v="2015-08-20T20:02:56"/>
    <n v="2015"/>
    <s v="successful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"/>
    <x v="1"/>
    <s v="plays"/>
    <x v="3224"/>
    <d v="2017-01-10T05:00:00"/>
    <n v="2016"/>
    <s v="successful"/>
    <x v="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9"/>
    <x v="1"/>
    <s v="plays"/>
    <x v="3225"/>
    <d v="2016-06-03T21:00:00"/>
    <n v="2016"/>
    <s v="successful"/>
    <x v="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"/>
    <x v="1"/>
    <s v="plays"/>
    <x v="3226"/>
    <d v="2015-10-30T14:00:12"/>
    <n v="2015"/>
    <s v="successful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d v="2017-01-17T21:10:36"/>
    <n v="2016"/>
    <s v="successful"/>
    <x v="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d v="2015-12-17T04:59:00"/>
    <n v="2015"/>
    <s v="successful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8"/>
    <x v="1"/>
    <s v="plays"/>
    <x v="3229"/>
    <d v="2014-11-20T07:59:58"/>
    <n v="2014"/>
    <s v="successful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2"/>
    <x v="1"/>
    <s v="plays"/>
    <x v="3230"/>
    <d v="2014-10-01T03:59:00"/>
    <n v="2014"/>
    <s v="successful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"/>
    <n v="57.5"/>
    <x v="1"/>
    <s v="plays"/>
    <x v="3231"/>
    <d v="2016-04-16T22:39:07"/>
    <n v="2016"/>
    <s v="successful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"/>
    <x v="1"/>
    <s v="plays"/>
    <x v="3232"/>
    <d v="2016-05-04T03:59:00"/>
    <n v="2016"/>
    <s v="successful"/>
    <x v="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8"/>
    <x v="1"/>
    <s v="plays"/>
    <x v="3233"/>
    <d v="2017-03-02T19:19:15"/>
    <n v="2017"/>
    <s v="successful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n v="2016"/>
    <s v="successful"/>
    <x v="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x v="3235"/>
    <d v="2016-07-01T08:20:51"/>
    <n v="2016"/>
    <s v="successful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1"/>
    <x v="1"/>
    <s v="plays"/>
    <x v="3236"/>
    <d v="2016-12-28T22:00:33"/>
    <n v="2016"/>
    <s v="successful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d v="2015-09-29T03:59:00"/>
    <n v="2015"/>
    <s v="successful"/>
    <x v="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"/>
    <x v="1"/>
    <s v="plays"/>
    <x v="3238"/>
    <d v="2015-07-01T12:14:58"/>
    <n v="2015"/>
    <s v="successful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  <n v="2015"/>
    <s v="successful"/>
    <x v="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4"/>
    <x v="1"/>
    <s v="plays"/>
    <x v="3240"/>
    <d v="2017-02-16T23:00:00"/>
    <n v="2017"/>
    <s v="successful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9"/>
    <x v="1"/>
    <s v="plays"/>
    <x v="3241"/>
    <d v="2014-10-14T06:59:00"/>
    <n v="2014"/>
    <s v="successful"/>
    <x v="0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s v="plays"/>
    <x v="3242"/>
    <d v="2014-09-19T18:08:12"/>
    <n v="2014"/>
    <s v="successful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"/>
    <x v="1"/>
    <s v="plays"/>
    <x v="3243"/>
    <d v="2015-10-09T00:00:00"/>
    <n v="2015"/>
    <s v="successful"/>
    <x v="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7"/>
    <x v="1"/>
    <s v="plays"/>
    <x v="3244"/>
    <d v="2016-12-01T17:39:42"/>
    <n v="2016"/>
    <s v="successful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3"/>
    <x v="1"/>
    <s v="plays"/>
    <x v="3245"/>
    <d v="2015-06-12T02:00:00"/>
    <n v="2015"/>
    <s v="successful"/>
    <x v="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3"/>
    <x v="1"/>
    <s v="plays"/>
    <x v="3246"/>
    <d v="2015-09-12T03:59:00"/>
    <n v="2015"/>
    <s v="successful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3"/>
    <x v="1"/>
    <s v="plays"/>
    <x v="3247"/>
    <d v="2015-07-12T10:25:12"/>
    <n v="2015"/>
    <s v="successful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8"/>
    <x v="1"/>
    <s v="plays"/>
    <x v="3248"/>
    <d v="2015-04-04T20:19:17"/>
    <n v="2015"/>
    <s v="successful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d v="2015-06-20T17:55:14"/>
    <n v="2015"/>
    <s v="successful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"/>
    <x v="1"/>
    <s v="plays"/>
    <x v="3250"/>
    <d v="2014-11-05T18:48:44"/>
    <n v="2014"/>
    <s v="successful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x v="3251"/>
    <d v="2015-06-21T17:32:46"/>
    <n v="2015"/>
    <s v="successful"/>
    <x v="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d v="2016-09-07T11:20:40"/>
    <n v="2016"/>
    <s v="successful"/>
    <x v="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x v="3253"/>
    <d v="2016-09-08T03:45:00"/>
    <n v="2016"/>
    <s v="successful"/>
    <x v="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"/>
    <x v="1"/>
    <s v="plays"/>
    <x v="3254"/>
    <d v="2015-03-26T01:03:29"/>
    <n v="2015"/>
    <s v="successful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.17"/>
    <x v="1"/>
    <s v="plays"/>
    <x v="3255"/>
    <d v="2014-10-07T18:26:15"/>
    <n v="2014"/>
    <s v="successful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0000000000005"/>
    <x v="1"/>
    <s v="plays"/>
    <x v="3256"/>
    <d v="2015-06-11T03:59:00"/>
    <n v="2015"/>
    <s v="successful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"/>
    <x v="1"/>
    <s v="plays"/>
    <x v="3257"/>
    <d v="2017-02-22T13:25:52"/>
    <n v="2017"/>
    <s v="successful"/>
    <x v="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d v="2015-01-08T21:17:41"/>
    <n v="2014"/>
    <s v="successful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4"/>
    <x v="1"/>
    <s v="plays"/>
    <x v="3259"/>
    <d v="2016-10-01T03:59:00"/>
    <n v="2016"/>
    <s v="successful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19999999999993"/>
    <x v="1"/>
    <s v="plays"/>
    <x v="3260"/>
    <d v="2015-11-30T17:08:38"/>
    <n v="2015"/>
    <s v="successful"/>
    <x v="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n v="2015"/>
    <s v="successful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"/>
    <x v="1"/>
    <s v="plays"/>
    <x v="3262"/>
    <d v="2014-12-22T04:00:00"/>
    <n v="2014"/>
    <s v="successful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4"/>
    <x v="1"/>
    <s v="plays"/>
    <x v="3263"/>
    <d v="2015-10-30T21:00:00"/>
    <n v="2015"/>
    <s v="successful"/>
    <x v="0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"/>
    <x v="1"/>
    <s v="plays"/>
    <x v="3264"/>
    <d v="2015-01-28T22:00:00"/>
    <n v="2015"/>
    <s v="successful"/>
    <x v="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.290000000000006"/>
    <x v="1"/>
    <s v="plays"/>
    <x v="3265"/>
    <d v="2015-12-03T17:00:00"/>
    <n v="2015"/>
    <s v="successful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3"/>
    <x v="1"/>
    <s v="plays"/>
    <x v="3266"/>
    <d v="2015-06-12T21:00:00"/>
    <n v="2015"/>
    <s v="successful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8"/>
    <x v="1"/>
    <s v="plays"/>
    <x v="3267"/>
    <d v="2015-07-17T18:11:00"/>
    <n v="2015"/>
    <s v="successful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d v="2016-08-24T21:42:08"/>
    <n v="2016"/>
    <s v="successful"/>
    <x v="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d v="2015-06-16T11:00:00"/>
    <n v="2015"/>
    <s v="successful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d v="2015-07-12T12:47:45"/>
    <n v="2015"/>
    <s v="successful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4"/>
    <x v="1"/>
    <s v="plays"/>
    <x v="3271"/>
    <d v="2014-11-02T11:29:35"/>
    <n v="2014"/>
    <s v="successful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"/>
    <n v="106.5"/>
    <x v="1"/>
    <s v="plays"/>
    <x v="3272"/>
    <d v="2015-11-06T13:00:09"/>
    <n v="2015"/>
    <s v="successful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"/>
    <x v="1"/>
    <s v="plays"/>
    <x v="3273"/>
    <d v="2016-09-14T19:00:00"/>
    <n v="2016"/>
    <s v="successful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"/>
    <x v="1"/>
    <s v="plays"/>
    <x v="3274"/>
    <d v="2016-03-15T21:00:00"/>
    <n v="2016"/>
    <s v="successful"/>
    <x v="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n v="2015"/>
    <s v="successful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d v="2016-04-01T03:59:00"/>
    <n v="2016"/>
    <s v="successful"/>
    <x v="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d v="2014-11-18T17:23:26"/>
    <n v="2014"/>
    <s v="successful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3"/>
    <x v="1"/>
    <s v="plays"/>
    <x v="3278"/>
    <d v="2015-05-30T20:21:43"/>
    <n v="2015"/>
    <s v="successful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1"/>
    <x v="1"/>
    <s v="plays"/>
    <x v="3279"/>
    <d v="2016-04-01T01:27:39"/>
    <n v="2016"/>
    <s v="successful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7"/>
    <x v="1"/>
    <s v="plays"/>
    <x v="3280"/>
    <d v="2015-06-01T05:00:00"/>
    <n v="2015"/>
    <s v="successful"/>
    <x v="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000000000001"/>
    <x v="1"/>
    <s v="plays"/>
    <x v="3281"/>
    <d v="2015-09-02T00:28:25"/>
    <n v="2015"/>
    <s v="successful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"/>
    <x v="1"/>
    <s v="plays"/>
    <x v="3282"/>
    <d v="2016-04-29T04:39:48"/>
    <n v="2016"/>
    <s v="successful"/>
    <x v="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999999999998"/>
    <x v="1"/>
    <s v="plays"/>
    <x v="3283"/>
    <d v="2016-02-10T21:00:00"/>
    <n v="2016"/>
    <s v="successful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x v="1"/>
    <s v="plays"/>
    <x v="3284"/>
    <d v="2016-01-29T05:59:00"/>
    <n v="2016"/>
    <s v="successful"/>
    <x v="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9"/>
    <x v="1"/>
    <s v="plays"/>
    <x v="3285"/>
    <d v="2017-02-28T05:00:00"/>
    <n v="2017"/>
    <s v="successful"/>
    <x v="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"/>
    <x v="1"/>
    <s v="plays"/>
    <x v="3286"/>
    <d v="2016-08-15T20:09:42"/>
    <n v="2016"/>
    <s v="successful"/>
    <x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n v="2015"/>
    <s v="successful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n v="2016"/>
    <s v="successful"/>
    <x v="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s v="plays"/>
    <x v="3289"/>
    <d v="2017-02-20T08:50:02"/>
    <n v="2017"/>
    <s v="successful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7"/>
    <x v="1"/>
    <s v="plays"/>
    <x v="3290"/>
    <d v="2017-03-11T12:21:31"/>
    <n v="2017"/>
    <s v="successful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d v="2015-09-17T03:59:00"/>
    <n v="2015"/>
    <s v="successful"/>
    <x v="0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"/>
    <n v="19.27"/>
    <x v="1"/>
    <s v="plays"/>
    <x v="3292"/>
    <d v="2015-12-04T19:29:08"/>
    <n v="2015"/>
    <s v="successful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"/>
    <n v="84.29"/>
    <x v="1"/>
    <s v="plays"/>
    <x v="3293"/>
    <d v="2017-03-04T10:12:32"/>
    <n v="2017"/>
    <s v="successful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"/>
    <x v="1"/>
    <s v="plays"/>
    <x v="3294"/>
    <d v="2015-06-16T12:59:14"/>
    <n v="2015"/>
    <s v="successful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7"/>
    <x v="1"/>
    <s v="plays"/>
    <x v="3295"/>
    <d v="2016-09-26T10:37:09"/>
    <n v="2016"/>
    <s v="successful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8"/>
    <x v="1"/>
    <s v="plays"/>
    <x v="3296"/>
    <d v="2015-11-22T22:00:00"/>
    <n v="2015"/>
    <s v="successful"/>
    <x v="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n v="2015"/>
    <s v="successful"/>
    <x v="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"/>
    <x v="1"/>
    <s v="plays"/>
    <x v="3298"/>
    <d v="2015-09-13T00:00:00"/>
    <n v="2015"/>
    <s v="successful"/>
    <x v="0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"/>
    <x v="1"/>
    <s v="plays"/>
    <x v="3299"/>
    <d v="2015-10-14T22:01:03"/>
    <n v="2015"/>
    <s v="successful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  <n v="2015"/>
    <s v="successful"/>
    <x v="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d v="2016-08-01T06:59:00"/>
    <n v="2016"/>
    <s v="successful"/>
    <x v="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x v="1"/>
    <s v="plays"/>
    <x v="3302"/>
    <d v="2016-12-07T08:26:16"/>
    <n v="2016"/>
    <s v="successful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x v="1"/>
    <s v="plays"/>
    <x v="3303"/>
    <d v="2015-03-28T14:38:04"/>
    <n v="2015"/>
    <s v="successful"/>
    <x v="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9"/>
    <x v="1"/>
    <s v="plays"/>
    <x v="3304"/>
    <d v="2016-12-22T14:59:12"/>
    <n v="2016"/>
    <s v="successful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s v="plays"/>
    <x v="3305"/>
    <d v="2015-07-31T20:32:28"/>
    <n v="2015"/>
    <s v="successful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8.7"/>
    <x v="1"/>
    <s v="plays"/>
    <x v="3306"/>
    <d v="2016-06-10T03:00:00"/>
    <n v="2016"/>
    <s v="successful"/>
    <x v="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4"/>
    <x v="1"/>
    <s v="plays"/>
    <x v="3307"/>
    <d v="2016-05-15T01:22:19"/>
    <n v="2016"/>
    <s v="successful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9"/>
    <x v="1"/>
    <s v="plays"/>
    <x v="3308"/>
    <d v="2016-04-13T21:02:45"/>
    <n v="2016"/>
    <s v="successful"/>
    <x v="0"/>
    <x v="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"/>
    <n v="18"/>
    <x v="1"/>
    <s v="plays"/>
    <x v="3309"/>
    <d v="2016-10-16T15:36:18"/>
    <n v="2016"/>
    <s v="successful"/>
    <x v="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n v="2015"/>
    <s v="successful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"/>
    <x v="1"/>
    <s v="plays"/>
    <x v="3311"/>
    <d v="2015-10-17T07:00:10"/>
    <n v="2015"/>
    <s v="successful"/>
    <x v="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n v="2016"/>
    <s v="successful"/>
    <x v="0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"/>
    <x v="1"/>
    <s v="plays"/>
    <x v="3313"/>
    <d v="2016-01-27T01:00:00"/>
    <n v="2016"/>
    <s v="successful"/>
    <x v="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.07"/>
    <x v="1"/>
    <s v="plays"/>
    <x v="3314"/>
    <d v="2015-05-08T20:05:00"/>
    <n v="2015"/>
    <s v="successful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4"/>
    <x v="1"/>
    <s v="plays"/>
    <x v="3315"/>
    <d v="2016-05-06T07:17:21"/>
    <n v="2016"/>
    <s v="successful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n v="2014"/>
    <s v="successful"/>
    <x v="0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d v="2016-06-08T00:57:04"/>
    <n v="2016"/>
    <s v="successful"/>
    <x v="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x v="1"/>
    <s v="plays"/>
    <x v="3318"/>
    <d v="2016-04-11T02:30:00"/>
    <n v="2016"/>
    <s v="successful"/>
    <x v="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d v="2015-01-31T14:03:06"/>
    <n v="2014"/>
    <s v="successful"/>
    <x v="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5"/>
    <x v="1"/>
    <s v="plays"/>
    <x v="3320"/>
    <d v="2016-06-22T01:05:57"/>
    <n v="2016"/>
    <s v="successful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d v="2014-10-16T03:59:00"/>
    <n v="2014"/>
    <s v="successful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"/>
    <x v="1"/>
    <s v="plays"/>
    <x v="3322"/>
    <d v="2016-06-22T03:55:00"/>
    <n v="2016"/>
    <s v="successful"/>
    <x v="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"/>
    <x v="1"/>
    <s v="plays"/>
    <x v="3323"/>
    <d v="2016-09-25T08:46:48"/>
    <n v="2016"/>
    <s v="successful"/>
    <x v="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x v="1"/>
    <s v="plays"/>
    <x v="3324"/>
    <d v="2016-06-05T13:59:50"/>
    <n v="2016"/>
    <s v="successful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d v="2015-04-05T17:51:17"/>
    <n v="2015"/>
    <s v="successful"/>
    <x v="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"/>
    <x v="1"/>
    <s v="plays"/>
    <x v="3326"/>
    <d v="2015-03-08T16:08:25"/>
    <n v="2015"/>
    <s v="successful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5"/>
    <x v="1"/>
    <s v="plays"/>
    <x v="3327"/>
    <d v="2016-05-08T08:59:26"/>
    <n v="2016"/>
    <s v="successful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999999999997"/>
    <x v="1"/>
    <s v="plays"/>
    <x v="3328"/>
    <d v="2014-07-05T01:00:00"/>
    <n v="2014"/>
    <s v="successful"/>
    <x v="0"/>
    <x v="1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"/>
    <x v="1"/>
    <s v="plays"/>
    <x v="3329"/>
    <d v="2014-07-27T23:00:00"/>
    <n v="2014"/>
    <s v="successful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"/>
    <x v="1"/>
    <s v="plays"/>
    <x v="3330"/>
    <d v="2015-04-01T20:17:48"/>
    <n v="2015"/>
    <s v="successful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x v="1"/>
    <s v="plays"/>
    <x v="3331"/>
    <d v="2015-10-06T16:44:46"/>
    <n v="2015"/>
    <s v="successful"/>
    <x v="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n v="2014"/>
    <s v="successful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"/>
    <x v="1"/>
    <s v="plays"/>
    <x v="3333"/>
    <d v="2015-06-15T16:14:40"/>
    <n v="2015"/>
    <s v="successful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"/>
    <x v="1"/>
    <s v="plays"/>
    <x v="3334"/>
    <d v="2015-07-30T12:30:22"/>
    <n v="2015"/>
    <s v="successful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n v="2014"/>
    <s v="successful"/>
    <x v="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n v="2016"/>
    <s v="successful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3"/>
    <x v="1"/>
    <s v="plays"/>
    <x v="3337"/>
    <d v="2014-10-10T21:00:00"/>
    <n v="2014"/>
    <s v="successful"/>
    <x v="0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5"/>
    <x v="1"/>
    <s v="plays"/>
    <x v="3338"/>
    <d v="2017-02-24T13:48:00"/>
    <n v="2017"/>
    <s v="successful"/>
    <x v="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2"/>
    <x v="1"/>
    <s v="plays"/>
    <x v="3339"/>
    <d v="2016-07-28T15:58:38"/>
    <n v="2016"/>
    <s v="successful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8"/>
    <x v="1"/>
    <s v="plays"/>
    <x v="3340"/>
    <d v="2016-12-06T23:22:34"/>
    <n v="2016"/>
    <s v="successful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n v="2016"/>
    <s v="successful"/>
    <x v="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9999999999994"/>
    <x v="1"/>
    <s v="plays"/>
    <x v="3342"/>
    <d v="2015-04-01T04:59:00"/>
    <n v="2015"/>
    <s v="successful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"/>
    <n v="52.17"/>
    <x v="1"/>
    <s v="plays"/>
    <x v="3343"/>
    <d v="2016-04-13T13:18:00"/>
    <n v="2016"/>
    <s v="successful"/>
    <x v="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3"/>
    <x v="1"/>
    <s v="plays"/>
    <x v="3344"/>
    <d v="2014-08-30T04:48:13"/>
    <n v="2014"/>
    <s v="successful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d v="2015-04-18T00:37:00"/>
    <n v="2015"/>
    <s v="successful"/>
    <x v="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7"/>
    <x v="1"/>
    <s v="plays"/>
    <x v="3346"/>
    <d v="2015-02-26T00:35:10"/>
    <n v="2015"/>
    <s v="successful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"/>
    <x v="1"/>
    <s v="plays"/>
    <x v="3347"/>
    <d v="2016-05-08T21:00:00"/>
    <n v="2016"/>
    <s v="successful"/>
    <x v="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n v="2016"/>
    <s v="successful"/>
    <x v="0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"/>
    <n v="109.57"/>
    <x v="1"/>
    <s v="plays"/>
    <x v="3349"/>
    <d v="2016-06-13T17:00:00"/>
    <n v="2016"/>
    <s v="successful"/>
    <x v="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d v="2015-11-29T23:00:00"/>
    <n v="2015"/>
    <s v="successful"/>
    <x v="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"/>
    <x v="1"/>
    <s v="plays"/>
    <x v="3351"/>
    <d v="2014-07-23T11:00:00"/>
    <n v="2014"/>
    <s v="successful"/>
    <x v="0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d v="2016-07-01T23:00:00"/>
    <n v="2016"/>
    <s v="successful"/>
    <x v="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5.799999999999997"/>
    <x v="1"/>
    <s v="plays"/>
    <x v="3353"/>
    <d v="2016-05-02T23:00:00"/>
    <n v="2016"/>
    <s v="successful"/>
    <x v="1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x v="1"/>
    <s v="plays"/>
    <x v="3354"/>
    <d v="2015-10-29T04:01:00"/>
    <n v="2015"/>
    <s v="successful"/>
    <x v="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000000000001"/>
    <x v="1"/>
    <s v="plays"/>
    <x v="3355"/>
    <d v="2016-05-10T11:17:00"/>
    <n v="2016"/>
    <s v="successful"/>
    <x v="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"/>
    <x v="1"/>
    <s v="plays"/>
    <x v="3356"/>
    <d v="2016-07-15T19:34:32"/>
    <n v="2016"/>
    <s v="successful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"/>
    <x v="1"/>
    <s v="plays"/>
    <x v="3357"/>
    <d v="2014-08-01T10:01:50"/>
    <n v="2014"/>
    <s v="successful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"/>
    <x v="1"/>
    <s v="plays"/>
    <x v="3358"/>
    <d v="2014-11-19T08:27:59"/>
    <n v="2014"/>
    <s v="successful"/>
    <x v="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"/>
    <x v="1"/>
    <s v="plays"/>
    <x v="3359"/>
    <d v="2017-02-25T01:22:14"/>
    <n v="2017"/>
    <s v="successful"/>
    <x v="0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"/>
    <x v="1"/>
    <s v="plays"/>
    <x v="3360"/>
    <d v="2016-12-14T15:59:00"/>
    <n v="2016"/>
    <s v="successful"/>
    <x v="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d v="2014-09-01T15:59:00"/>
    <n v="2014"/>
    <s v="successful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4.5"/>
    <x v="1"/>
    <s v="plays"/>
    <x v="3362"/>
    <d v="2015-03-07T04:55:00"/>
    <n v="2015"/>
    <s v="successful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1"/>
    <x v="1"/>
    <s v="plays"/>
    <x v="3363"/>
    <d v="2014-08-19T16:00:00"/>
    <n v="2014"/>
    <s v="successful"/>
    <x v="0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4"/>
    <x v="1"/>
    <s v="plays"/>
    <x v="3364"/>
    <d v="2016-03-15T21:00:00"/>
    <n v="2016"/>
    <s v="successful"/>
    <x v="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7"/>
    <x v="1"/>
    <s v="plays"/>
    <x v="3365"/>
    <d v="2015-12-13T02:26:32"/>
    <n v="2015"/>
    <s v="successful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.39"/>
    <x v="1"/>
    <s v="plays"/>
    <x v="3366"/>
    <d v="2015-05-13T01:37:17"/>
    <n v="2015"/>
    <s v="successful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7"/>
    <x v="1"/>
    <s v="plays"/>
    <x v="3367"/>
    <d v="2015-08-01T22:24:54"/>
    <n v="2015"/>
    <s v="successful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8"/>
    <x v="1"/>
    <s v="plays"/>
    <x v="3368"/>
    <d v="2015-01-01T05:00:00"/>
    <n v="2014"/>
    <s v="successful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d v="2017-01-15T00:59:40"/>
    <n v="2016"/>
    <s v="successful"/>
    <x v="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"/>
    <x v="1"/>
    <s v="plays"/>
    <x v="3370"/>
    <d v="2016-12-17T08:00:00"/>
    <n v="2016"/>
    <s v="successful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d v="2015-12-02T20:59:25"/>
    <n v="2015"/>
    <s v="successful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"/>
    <x v="1"/>
    <s v="plays"/>
    <x v="3372"/>
    <d v="2014-08-25T04:59:00"/>
    <n v="2014"/>
    <s v="successful"/>
    <x v="0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n v="2015"/>
    <s v="successful"/>
    <x v="0"/>
    <x v="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"/>
    <x v="1"/>
    <s v="plays"/>
    <x v="3374"/>
    <d v="2015-10-28T17:33:36"/>
    <n v="2015"/>
    <s v="successful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n v="2014"/>
    <s v="successful"/>
    <x v="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n v="2015"/>
    <s v="successful"/>
    <x v="0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x v="3377"/>
    <d v="2015-03-20T16:56:00"/>
    <n v="2015"/>
    <s v="successful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"/>
    <x v="1"/>
    <s v="plays"/>
    <x v="3378"/>
    <d v="2014-08-31T13:08:00"/>
    <n v="2014"/>
    <s v="successful"/>
    <x v="0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"/>
    <x v="1"/>
    <s v="plays"/>
    <x v="3379"/>
    <d v="2015-08-26T23:00:00"/>
    <n v="2015"/>
    <s v="successful"/>
    <x v="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"/>
    <x v="1"/>
    <s v="plays"/>
    <x v="3380"/>
    <d v="2014-11-29T23:52:58"/>
    <n v="2014"/>
    <s v="successful"/>
    <x v="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1"/>
    <x v="1"/>
    <s v="plays"/>
    <x v="3381"/>
    <d v="2015-03-11T03:26:23"/>
    <n v="2015"/>
    <s v="successful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0000000000006"/>
    <x v="1"/>
    <s v="plays"/>
    <x v="3382"/>
    <d v="2016-08-01T22:59:00"/>
    <n v="2016"/>
    <s v="successful"/>
    <x v="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7"/>
    <x v="1"/>
    <s v="plays"/>
    <x v="3383"/>
    <d v="2016-06-23T18:47:00"/>
    <n v="2016"/>
    <s v="successful"/>
    <x v="0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n v="2015"/>
    <s v="successful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n v="2014"/>
    <s v="successful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2"/>
    <x v="1"/>
    <s v="plays"/>
    <x v="3386"/>
    <d v="2014-12-03T15:28:26"/>
    <n v="2014"/>
    <s v="successful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"/>
    <x v="1"/>
    <s v="plays"/>
    <x v="3387"/>
    <d v="2014-12-14T18:18:08"/>
    <n v="2014"/>
    <s v="successful"/>
    <x v="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x v="1"/>
    <s v="plays"/>
    <x v="3388"/>
    <d v="2015-06-18T11:04:01"/>
    <n v="2015"/>
    <s v="successful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8"/>
    <x v="1"/>
    <s v="plays"/>
    <x v="3389"/>
    <d v="2016-06-03T13:31:22"/>
    <n v="2016"/>
    <s v="successful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9999999999993"/>
    <x v="1"/>
    <s v="plays"/>
    <x v="3390"/>
    <d v="2014-07-10T18:35:45"/>
    <n v="2014"/>
    <s v="successful"/>
    <x v="0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1.94"/>
    <x v="1"/>
    <s v="plays"/>
    <x v="3391"/>
    <d v="2014-08-08T22:28:00"/>
    <n v="2014"/>
    <s v="successful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n v="2016"/>
    <s v="successful"/>
    <x v="0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7"/>
    <x v="1"/>
    <s v="plays"/>
    <x v="3393"/>
    <d v="2014-11-06T00:46:00"/>
    <n v="2014"/>
    <s v="successful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d v="2014-07-27T14:17:25"/>
    <n v="2014"/>
    <s v="successful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"/>
    <n v="24.21"/>
    <x v="1"/>
    <s v="plays"/>
    <x v="3395"/>
    <d v="2015-05-30T18:10:00"/>
    <n v="2015"/>
    <s v="successful"/>
    <x v="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"/>
    <x v="1"/>
    <s v="plays"/>
    <x v="3396"/>
    <d v="2014-06-01T03:59:00"/>
    <n v="2014"/>
    <s v="successful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d v="2016-02-18T22:00:00"/>
    <n v="2016"/>
    <s v="successful"/>
    <x v="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49999999999994"/>
    <x v="1"/>
    <s v="plays"/>
    <x v="3398"/>
    <d v="2014-11-21T17:00:00"/>
    <n v="2014"/>
    <s v="successful"/>
    <x v="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7"/>
    <x v="1"/>
    <s v="plays"/>
    <x v="3399"/>
    <d v="2015-02-21T22:05:25"/>
    <n v="2015"/>
    <s v="successful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n v="2014"/>
    <s v="successful"/>
    <x v="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6"/>
    <x v="1"/>
    <s v="plays"/>
    <x v="3401"/>
    <d v="2015-08-07T17:22:26"/>
    <n v="2015"/>
    <s v="successful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9"/>
    <x v="1"/>
    <s v="plays"/>
    <x v="3402"/>
    <d v="2015-11-12T02:31:00"/>
    <n v="2015"/>
    <s v="successful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n v="2015"/>
    <s v="successful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"/>
    <x v="1"/>
    <s v="plays"/>
    <x v="3404"/>
    <d v="2015-06-17T12:05:02"/>
    <n v="2015"/>
    <s v="successful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1"/>
    <s v="plays"/>
    <x v="3405"/>
    <d v="2016-03-01T23:59:00"/>
    <n v="2016"/>
    <s v="successful"/>
    <x v="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n v="2014"/>
    <s v="successful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1"/>
    <s v="plays"/>
    <x v="3407"/>
    <d v="2014-07-06T10:08:09"/>
    <n v="2014"/>
    <s v="successful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8.61"/>
    <x v="1"/>
    <s v="plays"/>
    <x v="3408"/>
    <d v="2014-07-18T23:48:24"/>
    <n v="2014"/>
    <s v="successful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3"/>
    <x v="1"/>
    <s v="plays"/>
    <x v="3409"/>
    <d v="2016-07-31T20:58:00"/>
    <n v="2016"/>
    <s v="successful"/>
    <x v="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8"/>
    <x v="1"/>
    <s v="plays"/>
    <x v="3410"/>
    <d v="2016-06-06T07:00:00"/>
    <n v="2016"/>
    <s v="successful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7"/>
    <x v="1"/>
    <s v="plays"/>
    <x v="3411"/>
    <d v="2015-10-08T00:32:52"/>
    <n v="2015"/>
    <s v="successful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n v="2014"/>
    <s v="successful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3"/>
    <x v="1"/>
    <s v="plays"/>
    <x v="3413"/>
    <d v="2015-02-28T04:59:00"/>
    <n v="2015"/>
    <s v="successful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9999999999993"/>
    <x v="1"/>
    <s v="plays"/>
    <x v="3414"/>
    <d v="2016-12-01T07:59:00"/>
    <n v="2016"/>
    <s v="successful"/>
    <x v="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n v="2016"/>
    <s v="successful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7"/>
    <x v="1"/>
    <s v="plays"/>
    <x v="3416"/>
    <d v="2015-04-23T18:30:00"/>
    <n v="2015"/>
    <s v="successful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n v="2014"/>
    <s v="successful"/>
    <x v="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d v="2014-05-23T20:01:47"/>
    <n v="2014"/>
    <s v="successful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7"/>
    <x v="1"/>
    <s v="plays"/>
    <x v="3419"/>
    <d v="2016-04-06T21:30:00"/>
    <n v="2016"/>
    <s v="successful"/>
    <x v="0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"/>
    <x v="1"/>
    <s v="plays"/>
    <x v="3420"/>
    <d v="2016-02-14T00:00:00"/>
    <n v="2016"/>
    <s v="successful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"/>
    <x v="1"/>
    <s v="plays"/>
    <x v="3421"/>
    <d v="2015-03-04T18:59:23"/>
    <n v="2015"/>
    <s v="successful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0000000000006"/>
    <x v="1"/>
    <s v="plays"/>
    <x v="3422"/>
    <d v="2015-12-14T00:00:00"/>
    <n v="2015"/>
    <s v="successful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  <n v="2015"/>
    <s v="successful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8"/>
    <x v="1"/>
    <s v="plays"/>
    <x v="3424"/>
    <d v="2015-02-05T06:59:00"/>
    <n v="2015"/>
    <s v="successful"/>
    <x v="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99999999997"/>
    <x v="1"/>
    <s v="plays"/>
    <x v="3425"/>
    <d v="2014-10-04T14:48:56"/>
    <n v="2014"/>
    <s v="successful"/>
    <x v="0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d v="2014-09-21T02:00:00"/>
    <n v="2014"/>
    <s v="successful"/>
    <x v="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n v="2014"/>
    <s v="successful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"/>
    <x v="1"/>
    <s v="plays"/>
    <x v="3428"/>
    <d v="2015-02-28T17:00:00"/>
    <n v="2015"/>
    <s v="successful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d v="2016-11-02T00:31:01"/>
    <n v="2016"/>
    <s v="successful"/>
    <x v="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d v="2014-07-30T22:41:41"/>
    <n v="2014"/>
    <s v="successful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n v="2014"/>
    <s v="successful"/>
    <x v="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"/>
    <x v="1"/>
    <s v="plays"/>
    <x v="3432"/>
    <d v="2016-02-05T22:00:00"/>
    <n v="2016"/>
    <s v="successful"/>
    <x v="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n v="2014"/>
    <s v="successful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3434"/>
    <d v="2014-07-10T09:07:49"/>
    <n v="2014"/>
    <s v="successful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5"/>
    <x v="1"/>
    <s v="plays"/>
    <x v="3435"/>
    <d v="2016-08-07T03:00:00"/>
    <n v="2016"/>
    <s v="successful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d v="2014-08-21T16:28:00"/>
    <n v="2014"/>
    <s v="successful"/>
    <x v="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7"/>
    <x v="1"/>
    <s v="plays"/>
    <x v="3437"/>
    <d v="2015-08-19T17:03:40"/>
    <n v="2015"/>
    <s v="successful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"/>
    <x v="1"/>
    <s v="plays"/>
    <x v="3438"/>
    <d v="2015-05-02T21:00:00"/>
    <n v="2015"/>
    <s v="successful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9"/>
    <x v="1"/>
    <s v="plays"/>
    <x v="3439"/>
    <d v="2016-01-19T04:59:00"/>
    <n v="2016"/>
    <s v="successful"/>
    <x v="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6"/>
    <x v="1"/>
    <s v="plays"/>
    <x v="3440"/>
    <d v="2014-07-11T16:15:00"/>
    <n v="2014"/>
    <s v="successful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"/>
    <x v="1"/>
    <s v="plays"/>
    <x v="3441"/>
    <d v="2015-11-13T20:17:00"/>
    <n v="2015"/>
    <s v="successful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n v="2015"/>
    <s v="successful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.22"/>
    <x v="1"/>
    <s v="plays"/>
    <x v="3443"/>
    <d v="2014-09-09T12:35:46"/>
    <n v="2014"/>
    <s v="successful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d v="2016-06-08T13:59:00"/>
    <n v="2016"/>
    <s v="successful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n v="2015"/>
    <s v="successful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x v="1"/>
    <s v="plays"/>
    <x v="3446"/>
    <d v="2015-02-05T12:20:00"/>
    <n v="2015"/>
    <s v="successful"/>
    <x v="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d v="2016-03-18T20:20:12"/>
    <n v="2016"/>
    <s v="successful"/>
    <x v="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"/>
    <x v="1"/>
    <s v="plays"/>
    <x v="3448"/>
    <d v="2014-12-17T02:51:29"/>
    <n v="2014"/>
    <s v="successful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"/>
    <n v="68.25"/>
    <x v="1"/>
    <s v="plays"/>
    <x v="3449"/>
    <d v="2016-07-09T04:00:00"/>
    <n v="2016"/>
    <s v="successful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"/>
    <n v="19.489999999999998"/>
    <x v="1"/>
    <s v="plays"/>
    <x v="3450"/>
    <d v="2015-04-02T15:54:31"/>
    <n v="2015"/>
    <s v="successful"/>
    <x v="0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3"/>
    <x v="1"/>
    <s v="plays"/>
    <x v="3451"/>
    <d v="2015-04-21T17:22:07"/>
    <n v="2015"/>
    <s v="successful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.41"/>
    <x v="1"/>
    <s v="plays"/>
    <x v="3452"/>
    <d v="2014-07-23T03:59:00"/>
    <n v="2014"/>
    <s v="successful"/>
    <x v="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d v="2016-08-13T23:29:16"/>
    <n v="2016"/>
    <s v="successful"/>
    <x v="0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"/>
    <x v="1"/>
    <s v="plays"/>
    <x v="3454"/>
    <d v="2014-07-31T16:45:59"/>
    <n v="2014"/>
    <s v="successful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7"/>
    <x v="1"/>
    <s v="plays"/>
    <x v="3455"/>
    <d v="2016-10-13T18:00:27"/>
    <n v="2016"/>
    <s v="successful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"/>
    <n v="358.69"/>
    <x v="1"/>
    <s v="plays"/>
    <x v="3456"/>
    <d v="2014-08-01T06:59:00"/>
    <n v="2014"/>
    <s v="successful"/>
    <x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"/>
    <x v="1"/>
    <s v="plays"/>
    <x v="3457"/>
    <d v="2015-02-12T05:59:00"/>
    <n v="2015"/>
    <s v="successful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4"/>
    <x v="1"/>
    <s v="plays"/>
    <x v="3458"/>
    <d v="2015-02-03T04:27:00"/>
    <n v="2015"/>
    <s v="successful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3"/>
    <x v="1"/>
    <s v="plays"/>
    <x v="3459"/>
    <d v="2016-05-20T11:31:00"/>
    <n v="2016"/>
    <s v="successful"/>
    <x v="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"/>
    <n v="50"/>
    <x v="1"/>
    <s v="plays"/>
    <x v="3460"/>
    <d v="2014-08-15T12:39:12"/>
    <n v="2014"/>
    <s v="successful"/>
    <x v="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s v="plays"/>
    <x v="3461"/>
    <d v="2016-10-29T03:00:00"/>
    <n v="2016"/>
    <s v="successful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d v="2015-07-10T18:00:00"/>
    <n v="2015"/>
    <s v="successful"/>
    <x v="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x v="3463"/>
    <d v="2016-10-11T03:59:00"/>
    <n v="2016"/>
    <s v="successful"/>
    <x v="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"/>
    <x v="1"/>
    <s v="plays"/>
    <x v="3464"/>
    <d v="2016-08-23T03:07:17"/>
    <n v="2016"/>
    <s v="successful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"/>
    <x v="1"/>
    <s v="plays"/>
    <x v="3465"/>
    <d v="2015-08-09T16:00:00"/>
    <n v="2015"/>
    <s v="successful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s v="plays"/>
    <x v="3466"/>
    <d v="2016-04-19T23:27:30"/>
    <n v="2016"/>
    <s v="successful"/>
    <x v="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7"/>
    <x v="1"/>
    <s v="plays"/>
    <x v="3467"/>
    <d v="2015-03-20T15:07:12"/>
    <n v="2015"/>
    <s v="successful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"/>
    <x v="1"/>
    <s v="plays"/>
    <x v="3468"/>
    <d v="2016-09-21T03:00:00"/>
    <n v="2016"/>
    <s v="successful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4"/>
    <x v="1"/>
    <s v="plays"/>
    <x v="3469"/>
    <d v="2016-04-28T15:24:05"/>
    <n v="2016"/>
    <s v="successful"/>
    <x v="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"/>
    <n v="41.67"/>
    <x v="1"/>
    <s v="plays"/>
    <x v="3470"/>
    <d v="2016-07-15T21:38:00"/>
    <n v="2016"/>
    <s v="successful"/>
    <x v="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5.770000000000003"/>
    <x v="1"/>
    <s v="plays"/>
    <x v="3471"/>
    <d v="2014-08-31T20:00:00"/>
    <n v="2014"/>
    <s v="successful"/>
    <x v="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4"/>
    <x v="1"/>
    <s v="plays"/>
    <x v="3472"/>
    <d v="2014-11-06T05:59:00"/>
    <n v="2014"/>
    <s v="successful"/>
    <x v="0"/>
    <x v="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n v="2015"/>
    <s v="successful"/>
    <x v="0"/>
    <x v="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"/>
    <x v="1"/>
    <s v="plays"/>
    <x v="3474"/>
    <d v="2016-07-20T12:02:11"/>
    <n v="2016"/>
    <s v="successful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d v="2014-11-03T00:00:00"/>
    <n v="2014"/>
    <s v="successful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d v="2014-10-27T03:00:00"/>
    <n v="2014"/>
    <s v="successful"/>
    <x v="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"/>
    <x v="1"/>
    <s v="plays"/>
    <x v="3477"/>
    <d v="2015-05-17T03:00:00"/>
    <n v="2015"/>
    <s v="successful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6"/>
    <x v="1"/>
    <s v="plays"/>
    <x v="3478"/>
    <d v="2015-03-16T21:00:00"/>
    <n v="2015"/>
    <s v="successful"/>
    <x v="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x v="1"/>
    <s v="plays"/>
    <x v="3479"/>
    <d v="2014-06-21T20:31:20"/>
    <n v="2014"/>
    <s v="successful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2"/>
    <x v="1"/>
    <s v="plays"/>
    <x v="3480"/>
    <d v="2015-07-10T21:00:00"/>
    <n v="2015"/>
    <s v="successful"/>
    <x v="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"/>
    <x v="1"/>
    <s v="plays"/>
    <x v="3481"/>
    <d v="2015-01-02T05:56:28"/>
    <n v="2014"/>
    <s v="successful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8"/>
    <x v="1"/>
    <s v="plays"/>
    <x v="3482"/>
    <d v="2014-07-06T18:31:06"/>
    <n v="2014"/>
    <s v="successful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"/>
    <n v="40.29"/>
    <x v="1"/>
    <s v="plays"/>
    <x v="3483"/>
    <d v="2014-07-03T16:03:01"/>
    <n v="2014"/>
    <s v="successful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1"/>
    <x v="1"/>
    <s v="plays"/>
    <x v="3484"/>
    <d v="2016-06-15T18:14:59"/>
    <n v="2016"/>
    <s v="successful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"/>
    <x v="1"/>
    <s v="plays"/>
    <x v="3485"/>
    <d v="2016-02-02T16:38:00"/>
    <n v="2016"/>
    <s v="successful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.14"/>
    <x v="1"/>
    <s v="plays"/>
    <x v="3486"/>
    <d v="2015-06-03T06:59:00"/>
    <n v="2015"/>
    <s v="successful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"/>
    <x v="1"/>
    <s v="plays"/>
    <x v="3487"/>
    <d v="2015-06-24T22:34:12"/>
    <n v="2015"/>
    <s v="successful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8"/>
    <x v="1"/>
    <s v="plays"/>
    <x v="3488"/>
    <d v="2015-04-17T16:00:00"/>
    <n v="2015"/>
    <s v="successful"/>
    <x v="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0000000000005"/>
    <x v="1"/>
    <s v="plays"/>
    <x v="3489"/>
    <d v="2014-05-24T21:00:00"/>
    <n v="2014"/>
    <s v="successful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"/>
    <x v="1"/>
    <s v="plays"/>
    <x v="3490"/>
    <d v="2016-04-13T19:15:24"/>
    <n v="2016"/>
    <s v="successful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.099999999999994"/>
    <x v="1"/>
    <s v="plays"/>
    <x v="3491"/>
    <d v="2015-05-18T05:59:44"/>
    <n v="2015"/>
    <s v="successful"/>
    <x v="0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"/>
    <x v="1"/>
    <s v="plays"/>
    <x v="3492"/>
    <d v="2015-10-26T00:13:17"/>
    <n v="2015"/>
    <s v="successful"/>
    <x v="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n v="2014"/>
    <s v="successful"/>
    <x v="0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n v="2016"/>
    <s v="successful"/>
    <x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9999999999994"/>
    <x v="1"/>
    <s v="plays"/>
    <x v="3495"/>
    <d v="2014-11-01T17:18:00"/>
    <n v="2014"/>
    <s v="successful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5"/>
    <x v="1"/>
    <s v="plays"/>
    <x v="3496"/>
    <d v="2016-09-11T20:19:26"/>
    <n v="2016"/>
    <s v="successful"/>
    <x v="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9999999999997"/>
    <x v="1"/>
    <s v="plays"/>
    <x v="3497"/>
    <d v="2016-06-02T22:00:00"/>
    <n v="2016"/>
    <s v="successful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4"/>
    <x v="1"/>
    <s v="plays"/>
    <x v="3498"/>
    <d v="2016-05-28T21:44:00"/>
    <n v="2016"/>
    <s v="successful"/>
    <x v="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9"/>
    <x v="1"/>
    <s v="plays"/>
    <x v="3499"/>
    <d v="2015-07-01T06:59:00"/>
    <n v="2015"/>
    <s v="successful"/>
    <x v="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1"/>
    <x v="1"/>
    <s v="plays"/>
    <x v="3500"/>
    <d v="2016-03-07T04:59:00"/>
    <n v="2016"/>
    <s v="successful"/>
    <x v="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0000000000003"/>
    <x v="1"/>
    <s v="plays"/>
    <x v="3501"/>
    <d v="2015-09-11T18:19:55"/>
    <n v="2015"/>
    <s v="successful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d v="2016-03-16T03:59:00"/>
    <n v="2016"/>
    <s v="successful"/>
    <x v="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0000000000005"/>
    <x v="1"/>
    <s v="plays"/>
    <x v="3503"/>
    <d v="2016-07-24T11:28:48"/>
    <n v="2016"/>
    <s v="successful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n v="2015"/>
    <s v="successful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0000000000005"/>
    <x v="1"/>
    <s v="plays"/>
    <x v="3505"/>
    <d v="2014-05-13T04:00:00"/>
    <n v="2014"/>
    <s v="successful"/>
    <x v="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d v="2014-08-23T17:37:20"/>
    <n v="2014"/>
    <s v="successful"/>
    <x v="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d v="2016-05-31T22:08:57"/>
    <n v="2016"/>
    <s v="successful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"/>
    <n v="12"/>
    <x v="1"/>
    <s v="plays"/>
    <x v="3508"/>
    <d v="2016-05-10T21:00:00"/>
    <n v="2016"/>
    <s v="successful"/>
    <x v="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7"/>
    <x v="1"/>
    <s v="plays"/>
    <x v="3509"/>
    <d v="2014-11-21T04:55:00"/>
    <n v="2014"/>
    <s v="successful"/>
    <x v="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d v="2014-07-02T14:54:06"/>
    <n v="2014"/>
    <s v="successful"/>
    <x v="0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"/>
    <x v="1"/>
    <s v="plays"/>
    <x v="3511"/>
    <d v="2014-11-07T18:30:00"/>
    <n v="2014"/>
    <s v="successful"/>
    <x v="0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n v="2015"/>
    <s v="successful"/>
    <x v="0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"/>
    <x v="1"/>
    <s v="plays"/>
    <x v="3513"/>
    <d v="2014-06-04T04:59:00"/>
    <n v="2014"/>
    <s v="successful"/>
    <x v="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d v="2015-02-02T04:59:00"/>
    <n v="2015"/>
    <s v="successful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9999999999994"/>
    <x v="1"/>
    <s v="plays"/>
    <x v="3515"/>
    <d v="2015-05-31T18:32:51"/>
    <n v="2015"/>
    <s v="successful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n v="2014"/>
    <s v="successful"/>
    <x v="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n v="2014"/>
    <s v="successful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d v="2014-10-02T14:21:00"/>
    <n v="2014"/>
    <s v="successful"/>
    <x v="0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"/>
    <x v="1"/>
    <s v="plays"/>
    <x v="3519"/>
    <d v="2015-03-04T14:22:30"/>
    <n v="2015"/>
    <s v="successful"/>
    <x v="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"/>
    <x v="1"/>
    <s v="plays"/>
    <x v="3520"/>
    <d v="2015-09-06T13:47:00"/>
    <n v="2015"/>
    <s v="successful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d v="2014-09-29T08:40:20"/>
    <n v="2014"/>
    <s v="successful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n v="2015"/>
    <s v="successful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3"/>
    <x v="1"/>
    <s v="plays"/>
    <x v="3523"/>
    <d v="2016-09-25T23:00:00"/>
    <n v="2016"/>
    <s v="successful"/>
    <x v="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"/>
    <x v="1"/>
    <s v="plays"/>
    <x v="3524"/>
    <d v="2014-09-13T04:00:00"/>
    <n v="2014"/>
    <s v="successful"/>
    <x v="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09999999999994"/>
    <x v="1"/>
    <s v="plays"/>
    <x v="3525"/>
    <d v="2015-08-09T16:00:00"/>
    <n v="2015"/>
    <s v="successful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d v="2016-04-28T05:59:00"/>
    <n v="2016"/>
    <s v="successful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999999999993"/>
    <x v="1"/>
    <s v="plays"/>
    <x v="3527"/>
    <d v="2015-07-11T03:59:00"/>
    <n v="2015"/>
    <s v="successful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1"/>
    <x v="1"/>
    <s v="plays"/>
    <x v="3528"/>
    <d v="2017-01-18T12:01:58"/>
    <n v="2016"/>
    <s v="successful"/>
    <x v="0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7"/>
    <x v="1"/>
    <s v="plays"/>
    <x v="3529"/>
    <d v="2015-07-13T01:00:00"/>
    <n v="2015"/>
    <s v="successful"/>
    <x v="0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n v="2016"/>
    <s v="successful"/>
    <x v="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"/>
    <x v="1"/>
    <s v="plays"/>
    <x v="3531"/>
    <d v="2016-06-30T15:42:14"/>
    <n v="2016"/>
    <s v="successful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3"/>
    <x v="1"/>
    <s v="plays"/>
    <x v="3532"/>
    <d v="2014-09-18T03:59:00"/>
    <n v="2014"/>
    <s v="successful"/>
    <x v="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8"/>
    <x v="1"/>
    <s v="plays"/>
    <x v="3533"/>
    <d v="2015-11-11T19:16:07"/>
    <n v="2015"/>
    <s v="successful"/>
    <x v="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"/>
    <n v="38.28"/>
    <x v="1"/>
    <s v="plays"/>
    <x v="3534"/>
    <d v="2015-10-01T15:00:23"/>
    <n v="2015"/>
    <s v="successful"/>
    <x v="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d v="2015-10-02T18:00:00"/>
    <n v="2015"/>
    <s v="successful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"/>
    <n v="13.53"/>
    <x v="1"/>
    <s v="plays"/>
    <x v="3536"/>
    <d v="2015-12-20T11:59:00"/>
    <n v="2015"/>
    <s v="successful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"/>
    <n v="43.5"/>
    <x v="1"/>
    <s v="plays"/>
    <x v="3537"/>
    <d v="2014-11-17T07:59:00"/>
    <n v="2014"/>
    <s v="successful"/>
    <x v="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d v="2016-08-17T10:05:40"/>
    <n v="2016"/>
    <s v="successful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"/>
    <x v="1"/>
    <s v="plays"/>
    <x v="3539"/>
    <d v="2016-09-08T18:08:42"/>
    <n v="2016"/>
    <s v="successful"/>
    <x v="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d v="2016-06-26T00:04:51"/>
    <n v="2016"/>
    <s v="successful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80000000000003"/>
    <x v="1"/>
    <s v="plays"/>
    <x v="3541"/>
    <d v="2015-08-31T17:31:15"/>
    <n v="2015"/>
    <s v="successful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0000000000006"/>
    <x v="1"/>
    <s v="plays"/>
    <x v="3542"/>
    <d v="2014-09-07T14:23:42"/>
    <n v="2014"/>
    <s v="successful"/>
    <x v="0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4"/>
    <x v="1"/>
    <s v="plays"/>
    <x v="3543"/>
    <d v="2015-06-25T18:07:39"/>
    <n v="2015"/>
    <s v="successful"/>
    <x v="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n v="2015"/>
    <s v="successful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n v="2015"/>
    <s v="successful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"/>
    <x v="1"/>
    <s v="plays"/>
    <x v="3546"/>
    <d v="2015-04-01T03:59:00"/>
    <n v="2015"/>
    <s v="successful"/>
    <x v="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8"/>
    <x v="1"/>
    <s v="plays"/>
    <x v="3547"/>
    <d v="2016-05-14T03:59:00"/>
    <n v="2016"/>
    <s v="successful"/>
    <x v="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2"/>
    <x v="1"/>
    <s v="plays"/>
    <x v="3548"/>
    <d v="2016-03-05T01:00:00"/>
    <n v="2016"/>
    <s v="successful"/>
    <x v="0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9"/>
    <x v="1"/>
    <s v="plays"/>
    <x v="3549"/>
    <d v="2015-09-04T09:27:53"/>
    <n v="2015"/>
    <s v="successful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4"/>
    <x v="1"/>
    <s v="plays"/>
    <x v="3550"/>
    <d v="2016-05-02T21:26:38"/>
    <n v="2016"/>
    <s v="successful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x v="1"/>
    <s v="plays"/>
    <x v="3551"/>
    <d v="2014-05-22T22:07:00"/>
    <n v="2014"/>
    <s v="successful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n v="2014"/>
    <s v="successful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"/>
    <x v="1"/>
    <s v="plays"/>
    <x v="3553"/>
    <d v="2015-08-12T00:00:00"/>
    <n v="2015"/>
    <s v="successful"/>
    <x v="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1"/>
    <s v="plays"/>
    <x v="3554"/>
    <d v="2015-02-11T17:00:00"/>
    <n v="2015"/>
    <s v="successful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n v="2016"/>
    <s v="successful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n v="2014"/>
    <s v="successful"/>
    <x v="0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n v="2014"/>
    <s v="successful"/>
    <x v="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d v="2015-06-26T21:00:00"/>
    <n v="2015"/>
    <s v="successful"/>
    <x v="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d v="2015-07-31T08:58:00"/>
    <n v="2015"/>
    <s v="successful"/>
    <x v="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"/>
    <x v="1"/>
    <s v="plays"/>
    <x v="3560"/>
    <d v="2015-05-27T02:45:00"/>
    <n v="2015"/>
    <s v="successful"/>
    <x v="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1"/>
    <x v="1"/>
    <s v="plays"/>
    <x v="3561"/>
    <d v="2015-08-05T18:36:00"/>
    <n v="2015"/>
    <s v="successful"/>
    <x v="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d v="2016-03-13T22:00:00"/>
    <n v="2016"/>
    <s v="successful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1"/>
    <x v="1"/>
    <s v="plays"/>
    <x v="3563"/>
    <d v="2016-08-01T19:00:00"/>
    <n v="2016"/>
    <s v="successful"/>
    <x v="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2"/>
    <x v="1"/>
    <s v="plays"/>
    <x v="3564"/>
    <d v="2015-10-05T16:00:00"/>
    <n v="2015"/>
    <s v="successful"/>
    <x v="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2"/>
    <x v="1"/>
    <s v="plays"/>
    <x v="3565"/>
    <d v="2014-12-31T17:50:08"/>
    <n v="2014"/>
    <s v="successful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"/>
    <x v="1"/>
    <s v="plays"/>
    <x v="3566"/>
    <d v="2015-01-23T12:11:23"/>
    <n v="2014"/>
    <s v="successful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4"/>
    <x v="1"/>
    <s v="plays"/>
    <x v="3567"/>
    <d v="2015-06-10T19:27:24"/>
    <n v="2015"/>
    <s v="successful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"/>
    <x v="1"/>
    <s v="plays"/>
    <x v="3568"/>
    <d v="2014-09-17T17:46:34"/>
    <n v="2014"/>
    <s v="successful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n v="2014"/>
    <s v="successful"/>
    <x v="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d v="2014-12-31T07:00:00"/>
    <n v="2014"/>
    <s v="successful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x v="1"/>
    <s v="plays"/>
    <x v="3571"/>
    <d v="2014-10-30T20:36:53"/>
    <n v="2014"/>
    <s v="successful"/>
    <x v="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n v="2015"/>
    <s v="successful"/>
    <x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4"/>
    <x v="1"/>
    <s v="plays"/>
    <x v="3573"/>
    <d v="2014-11-08T10:00:46"/>
    <n v="2014"/>
    <s v="successful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8"/>
    <x v="1"/>
    <s v="plays"/>
    <x v="3574"/>
    <d v="2014-11-13T23:37:28"/>
    <n v="2014"/>
    <s v="successful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  <n v="2016"/>
    <s v="successful"/>
    <x v="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n v="2016"/>
    <s v="successful"/>
    <x v="0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9"/>
    <x v="1"/>
    <s v="plays"/>
    <x v="3577"/>
    <d v="2015-04-26T06:28:00"/>
    <n v="2015"/>
    <s v="successful"/>
    <x v="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n v="2016"/>
    <s v="successful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n v="2016"/>
    <s v="successful"/>
    <x v="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d v="2015-03-01T04:59:00"/>
    <n v="2015"/>
    <s v="successful"/>
    <x v="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n v="2014"/>
    <s v="successful"/>
    <x v="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"/>
    <n v="58.57"/>
    <x v="1"/>
    <s v="plays"/>
    <x v="3582"/>
    <d v="2016-04-05T02:18:02"/>
    <n v="2016"/>
    <s v="successful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3"/>
    <x v="1"/>
    <s v="plays"/>
    <x v="3583"/>
    <d v="2016-04-18T09:13:25"/>
    <n v="2016"/>
    <s v="successful"/>
    <x v="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4"/>
    <x v="1"/>
    <s v="plays"/>
    <x v="3584"/>
    <d v="2015-07-13T07:35:44"/>
    <n v="2015"/>
    <s v="successful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9"/>
    <x v="1"/>
    <s v="plays"/>
    <x v="3585"/>
    <d v="2014-12-21T17:11:30"/>
    <n v="2014"/>
    <s v="successful"/>
    <x v="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7999999999999"/>
    <x v="1"/>
    <s v="plays"/>
    <x v="3586"/>
    <d v="2016-09-23T16:44:30"/>
    <n v="2016"/>
    <s v="successful"/>
    <x v="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x v="3587"/>
    <d v="2016-06-27T19:00:00"/>
    <n v="2016"/>
    <s v="successful"/>
    <x v="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d v="2015-04-29T23:00:00"/>
    <n v="2015"/>
    <s v="successful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6"/>
    <x v="1"/>
    <s v="plays"/>
    <x v="3589"/>
    <d v="2015-05-26T15:32:27"/>
    <n v="2015"/>
    <s v="successful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n v="2014"/>
    <s v="successful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"/>
    <n v="68.06"/>
    <x v="1"/>
    <s v="plays"/>
    <x v="3591"/>
    <d v="2015-01-24T04:59:00"/>
    <n v="2014"/>
    <s v="successful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x v="3592"/>
    <d v="2015-02-11T04:59:00"/>
    <n v="2014"/>
    <s v="successful"/>
    <x v="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9"/>
    <x v="1"/>
    <s v="plays"/>
    <x v="3593"/>
    <d v="2015-01-05T20:26:00"/>
    <n v="2014"/>
    <s v="successful"/>
    <x v="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"/>
    <x v="1"/>
    <s v="plays"/>
    <x v="3594"/>
    <d v="2016-09-04T01:36:22"/>
    <n v="2016"/>
    <s v="successful"/>
    <x v="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"/>
    <x v="1"/>
    <s v="plays"/>
    <x v="3595"/>
    <d v="2015-03-13T06:59:00"/>
    <n v="2015"/>
    <s v="successful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d v="2014-08-26T17:09:42"/>
    <n v="2014"/>
    <s v="successful"/>
    <x v="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3"/>
    <x v="1"/>
    <s v="plays"/>
    <x v="3597"/>
    <d v="2016-03-03T05:59:00"/>
    <n v="2016"/>
    <s v="successful"/>
    <x v="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8"/>
    <x v="1"/>
    <s v="plays"/>
    <x v="3598"/>
    <d v="2014-09-03T04:59:00"/>
    <n v="2014"/>
    <s v="successful"/>
    <x v="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.41"/>
    <x v="1"/>
    <s v="plays"/>
    <x v="3599"/>
    <d v="2015-08-30T00:00:00"/>
    <n v="2015"/>
    <s v="successful"/>
    <x v="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  <n v="2016"/>
    <s v="successful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80000000000003"/>
    <x v="1"/>
    <s v="plays"/>
    <x v="3601"/>
    <d v="2015-01-16T23:58:02"/>
    <n v="2014"/>
    <s v="successful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n v="2016"/>
    <s v="successful"/>
    <x v="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4.91"/>
    <x v="1"/>
    <s v="plays"/>
    <x v="3603"/>
    <d v="2015-11-05T21:44:40"/>
    <n v="2015"/>
    <s v="successful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6"/>
    <x v="1"/>
    <s v="plays"/>
    <x v="3604"/>
    <d v="2016-04-29T06:59:00"/>
    <n v="2016"/>
    <s v="successful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d v="2016-02-13T19:02:06"/>
    <n v="2016"/>
    <s v="successful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"/>
    <x v="1"/>
    <s v="plays"/>
    <x v="3606"/>
    <d v="2016-08-14T14:30:57"/>
    <n v="2016"/>
    <s v="successful"/>
    <x v="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d v="2015-12-15T00:00:00"/>
    <n v="2015"/>
    <s v="successful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n v="2016"/>
    <s v="successful"/>
    <x v="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"/>
    <n v="143.1"/>
    <x v="1"/>
    <s v="plays"/>
    <x v="3609"/>
    <d v="2016-03-30T22:48:05"/>
    <n v="2016"/>
    <s v="successful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"/>
    <n v="52.35"/>
    <x v="1"/>
    <s v="plays"/>
    <x v="3610"/>
    <d v="2015-08-17T10:22:16"/>
    <n v="2015"/>
    <s v="successful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7"/>
    <x v="1"/>
    <s v="plays"/>
    <x v="3611"/>
    <d v="2015-04-08T08:53:21"/>
    <n v="2015"/>
    <s v="successful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7"/>
    <x v="1"/>
    <s v="plays"/>
    <x v="3612"/>
    <d v="2014-06-09T17:26:51"/>
    <n v="2014"/>
    <s v="successful"/>
    <x v="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n v="2014"/>
    <s v="successful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"/>
    <x v="1"/>
    <s v="plays"/>
    <x v="3614"/>
    <d v="2015-06-19T01:00:16"/>
    <n v="2015"/>
    <s v="successful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"/>
    <x v="1"/>
    <s v="plays"/>
    <x v="3615"/>
    <d v="2015-12-10T14:14:56"/>
    <n v="2015"/>
    <s v="successful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"/>
    <x v="1"/>
    <s v="plays"/>
    <x v="3616"/>
    <d v="2015-03-19T21:47:44"/>
    <n v="2015"/>
    <s v="successful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1"/>
    <s v="plays"/>
    <x v="3617"/>
    <d v="2017-02-28T00:00:00"/>
    <n v="2017"/>
    <s v="successful"/>
    <x v="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d v="2015-06-03T15:04:10"/>
    <n v="2015"/>
    <s v="successful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d v="2016-11-19T22:00:00"/>
    <n v="2016"/>
    <s v="successful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7"/>
    <x v="1"/>
    <s v="plays"/>
    <x v="3620"/>
    <d v="2015-03-05T04:00:00"/>
    <n v="2015"/>
    <s v="successful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3"/>
    <x v="1"/>
    <s v="plays"/>
    <x v="3621"/>
    <d v="2016-09-30T21:00:00"/>
    <n v="2016"/>
    <s v="successful"/>
    <x v="0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n v="2014"/>
    <s v="successful"/>
    <x v="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4"/>
    <x v="1"/>
    <s v="plays"/>
    <x v="3623"/>
    <d v="2014-07-26T07:00:00"/>
    <n v="2014"/>
    <s v="successful"/>
    <x v="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2"/>
    <x v="1"/>
    <s v="plays"/>
    <x v="3624"/>
    <d v="2016-08-23T18:34:50"/>
    <n v="2016"/>
    <s v="successful"/>
    <x v="0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9"/>
    <x v="1"/>
    <s v="plays"/>
    <x v="3625"/>
    <d v="2015-07-02T15:39:37"/>
    <n v="2015"/>
    <s v="successful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"/>
    <x v="1"/>
    <s v="plays"/>
    <x v="3626"/>
    <d v="2014-08-16T16:00:57"/>
    <n v="2014"/>
    <s v="successful"/>
    <x v="0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n v="2016"/>
    <s v="successful"/>
    <x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  <s v="unsuccessful"/>
    <x v="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  <s v="unsuccessful"/>
    <x v="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  <s v="unsuccessful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d v="2014-09-23T03:59:00"/>
    <n v="2014"/>
    <s v="unsuccessful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  <n v="2014"/>
    <s v="unsuccessful"/>
    <x v="0"/>
    <x v="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1"/>
    <s v="musical"/>
    <x v="3633"/>
    <d v="2016-11-19T01:00:00"/>
    <n v="2016"/>
    <s v="unsuccessful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3634"/>
    <d v="2017-01-14T03:59:00"/>
    <n v="2016"/>
    <s v="unsuccessful"/>
    <x v="0"/>
    <x v="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  <n v="2016"/>
    <s v="unsuccessful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  <s v="unsuccessful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1"/>
    <s v="musical"/>
    <x v="3637"/>
    <d v="2015-01-01T16:48:55"/>
    <n v="2014"/>
    <s v="unsuccessful"/>
    <x v="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  <n v="2015"/>
    <s v="unsuccessful"/>
    <x v="0"/>
    <x v="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  <s v="unsuccessful"/>
    <x v="0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  <n v="2015"/>
    <s v="unsuccessful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  <s v="unsuccessful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  <n v="2015"/>
    <s v="unsuccessful"/>
    <x v="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  <s v="unsuccessful"/>
    <x v="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  <n v="2016"/>
    <s v="unsuccessful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  <s v="unsuccessful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  <n v="2015"/>
    <s v="unsuccessful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  <n v="2016"/>
    <s v="unsuccessful"/>
    <x v="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n v="2014"/>
    <s v="successful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x v="1"/>
    <s v="plays"/>
    <x v="3649"/>
    <d v="2014-06-16T17:06:34"/>
    <n v="2014"/>
    <s v="successful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n v="2016"/>
    <s v="successful"/>
    <x v="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d v="2014-08-10T15:59:00"/>
    <n v="2014"/>
    <s v="successful"/>
    <x v="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44.24"/>
    <x v="1"/>
    <s v="plays"/>
    <x v="3652"/>
    <d v="2016-08-25T03:59:00"/>
    <n v="2016"/>
    <s v="successful"/>
    <x v="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1"/>
    <x v="1"/>
    <s v="plays"/>
    <x v="3653"/>
    <d v="2015-08-05T08:43:27"/>
    <n v="2015"/>
    <s v="successful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"/>
    <n v="68.84"/>
    <x v="1"/>
    <s v="plays"/>
    <x v="3654"/>
    <d v="2016-04-03T17:00:00"/>
    <n v="2016"/>
    <s v="successful"/>
    <x v="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"/>
    <x v="1"/>
    <s v="plays"/>
    <x v="3655"/>
    <d v="2015-07-18T06:59:00"/>
    <n v="2015"/>
    <s v="successful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"/>
    <x v="1"/>
    <s v="plays"/>
    <x v="3656"/>
    <d v="2017-02-01T22:59:00"/>
    <n v="2017"/>
    <s v="successful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x v="1"/>
    <s v="plays"/>
    <x v="3657"/>
    <d v="2016-06-01T21:42:00"/>
    <n v="2016"/>
    <s v="successful"/>
    <x v="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x v="1"/>
    <s v="plays"/>
    <x v="3658"/>
    <d v="2014-07-02T03:59:00"/>
    <n v="2014"/>
    <s v="successful"/>
    <x v="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"/>
    <x v="1"/>
    <s v="plays"/>
    <x v="3659"/>
    <d v="2015-03-19T14:39:00"/>
    <n v="2015"/>
    <s v="successful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n v="2014"/>
    <s v="successful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x v="1"/>
    <s v="plays"/>
    <x v="3661"/>
    <d v="2016-04-10T04:00:00"/>
    <n v="2016"/>
    <s v="successful"/>
    <x v="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x v="1"/>
    <s v="plays"/>
    <x v="3662"/>
    <d v="2015-03-31T04:16:54"/>
    <n v="2015"/>
    <s v="successful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d v="2016-12-21T11:50:30"/>
    <n v="2016"/>
    <s v="successful"/>
    <x v="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"/>
    <x v="1"/>
    <s v="plays"/>
    <x v="3664"/>
    <d v="2016-06-16T05:58:09"/>
    <n v="2016"/>
    <s v="successful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d v="2015-10-28T19:54:00"/>
    <n v="2015"/>
    <s v="successful"/>
    <x v="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n v="2014"/>
    <s v="successful"/>
    <x v="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"/>
    <x v="1"/>
    <s v="plays"/>
    <x v="3667"/>
    <d v="2015-07-18T23:16:59"/>
    <n v="2015"/>
    <s v="successful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"/>
    <x v="1"/>
    <s v="plays"/>
    <x v="3668"/>
    <d v="2015-07-23T18:33:00"/>
    <n v="2015"/>
    <s v="successful"/>
    <x v="0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0000000000006"/>
    <x v="1"/>
    <s v="plays"/>
    <x v="3669"/>
    <d v="2015-06-11T16:12:17"/>
    <n v="2015"/>
    <s v="successful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79999999999998"/>
    <x v="1"/>
    <s v="plays"/>
    <x v="3670"/>
    <d v="2015-05-31T23:00:00"/>
    <n v="2015"/>
    <s v="successful"/>
    <x v="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x v="1"/>
    <s v="plays"/>
    <x v="3671"/>
    <d v="2014-07-21T03:59:00"/>
    <n v="2014"/>
    <s v="successful"/>
    <x v="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4"/>
    <x v="1"/>
    <s v="plays"/>
    <x v="3672"/>
    <d v="2014-09-26T22:43:04"/>
    <n v="2014"/>
    <s v="successful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x v="3673"/>
    <d v="2014-11-05T12:52:00"/>
    <n v="2014"/>
    <s v="successful"/>
    <x v="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n v="2016"/>
    <s v="successful"/>
    <x v="0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"/>
    <x v="1"/>
    <s v="plays"/>
    <x v="3675"/>
    <d v="2016-05-15T23:00:00"/>
    <n v="2016"/>
    <s v="successful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8"/>
    <x v="1"/>
    <s v="plays"/>
    <x v="3676"/>
    <d v="2014-09-12T19:34:44"/>
    <n v="2014"/>
    <s v="successful"/>
    <x v="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"/>
    <x v="1"/>
    <s v="plays"/>
    <x v="3677"/>
    <d v="2014-07-03T03:59:00"/>
    <n v="2014"/>
    <s v="successful"/>
    <x v="0"/>
    <x v="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3"/>
    <x v="1"/>
    <s v="plays"/>
    <x v="3678"/>
    <d v="2015-05-31T12:44:58"/>
    <n v="2015"/>
    <s v="successful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x v="1"/>
    <s v="plays"/>
    <x v="3679"/>
    <d v="2014-07-01T04:59:00"/>
    <n v="2014"/>
    <s v="successful"/>
    <x v="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x v="1"/>
    <s v="plays"/>
    <x v="3680"/>
    <d v="2016-10-05T10:53:54"/>
    <n v="2016"/>
    <s v="successful"/>
    <x v="0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7"/>
    <x v="1"/>
    <s v="plays"/>
    <x v="3681"/>
    <d v="2016-01-15T15:38:10"/>
    <n v="2016"/>
    <s v="successful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3"/>
    <x v="1"/>
    <s v="plays"/>
    <x v="3682"/>
    <d v="2014-06-16T06:59:00"/>
    <n v="2014"/>
    <s v="successful"/>
    <x v="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9"/>
    <x v="1"/>
    <s v="plays"/>
    <x v="3683"/>
    <d v="2016-10-20T02:48:16"/>
    <n v="2016"/>
    <s v="successful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5"/>
    <x v="1"/>
    <s v="plays"/>
    <x v="3684"/>
    <d v="2015-09-02T04:19:46"/>
    <n v="2015"/>
    <s v="successful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"/>
    <x v="1"/>
    <s v="plays"/>
    <x v="3685"/>
    <d v="2014-05-19T21:00:00"/>
    <n v="2014"/>
    <s v="successful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d v="2015-08-29T03:59:00"/>
    <n v="2015"/>
    <s v="successful"/>
    <x v="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n v="2014"/>
    <s v="successful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"/>
    <x v="1"/>
    <s v="plays"/>
    <x v="3688"/>
    <d v="2014-08-08T18:53:24"/>
    <n v="2014"/>
    <s v="successful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6"/>
    <x v="1"/>
    <s v="plays"/>
    <x v="3689"/>
    <d v="2015-06-21T22:25:00"/>
    <n v="2015"/>
    <s v="successful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"/>
    <x v="1"/>
    <s v="plays"/>
    <x v="3690"/>
    <d v="2014-11-27T15:21:23"/>
    <n v="2014"/>
    <s v="successful"/>
    <x v="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"/>
    <x v="1"/>
    <s v="plays"/>
    <x v="3691"/>
    <d v="2015-03-02T04:59:00"/>
    <n v="2015"/>
    <s v="successful"/>
    <x v="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2"/>
    <x v="1"/>
    <s v="plays"/>
    <x v="3692"/>
    <d v="2014-09-19T00:00:00"/>
    <n v="2014"/>
    <s v="successful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d v="2015-11-30T22:30:00"/>
    <n v="2015"/>
    <s v="successful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7"/>
    <x v="1"/>
    <s v="plays"/>
    <x v="3694"/>
    <d v="2016-06-06T02:00:00"/>
    <n v="2016"/>
    <s v="successful"/>
    <x v="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n v="2014"/>
    <s v="successful"/>
    <x v="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"/>
    <n v="39.74"/>
    <x v="1"/>
    <s v="plays"/>
    <x v="3696"/>
    <d v="2015-02-13T14:48:36"/>
    <n v="2014"/>
    <s v="successful"/>
    <x v="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d v="2016-05-10T11:10:48"/>
    <n v="2016"/>
    <s v="successful"/>
    <x v="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0000000000003"/>
    <x v="1"/>
    <s v="plays"/>
    <x v="3698"/>
    <d v="2016-03-02T19:21:27"/>
    <n v="2016"/>
    <s v="successful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d v="2014-10-15T14:26:56"/>
    <n v="2014"/>
    <s v="successful"/>
    <x v="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d v="2014-09-30T16:00:00"/>
    <n v="2014"/>
    <s v="successful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n v="2015"/>
    <s v="successful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4999999999999"/>
    <x v="1"/>
    <s v="plays"/>
    <x v="3702"/>
    <d v="2016-07-10T22:59:00"/>
    <n v="2016"/>
    <s v="successful"/>
    <x v="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x v="1"/>
    <s v="plays"/>
    <x v="3703"/>
    <d v="2016-08-13T06:59:00"/>
    <n v="2016"/>
    <s v="successful"/>
    <x v="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d v="2016-05-31T16:33:14"/>
    <n v="2016"/>
    <s v="successful"/>
    <x v="0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"/>
    <x v="1"/>
    <s v="plays"/>
    <x v="3705"/>
    <d v="2014-06-23T18:00:00"/>
    <n v="2014"/>
    <s v="successful"/>
    <x v="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d v="2014-09-12T21:55:49"/>
    <n v="2014"/>
    <s v="successful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"/>
    <n v="80.87"/>
    <x v="1"/>
    <s v="plays"/>
    <x v="3707"/>
    <d v="2016-07-22T05:26:00"/>
    <n v="2016"/>
    <s v="successful"/>
    <x v="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n v="2014"/>
    <s v="successful"/>
    <x v="1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3"/>
    <x v="1"/>
    <s v="plays"/>
    <x v="3709"/>
    <d v="2014-06-25T16:59:06"/>
    <n v="2014"/>
    <s v="successful"/>
    <x v="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59999999999994"/>
    <x v="1"/>
    <s v="plays"/>
    <x v="3710"/>
    <d v="2015-04-03T13:49:48"/>
    <n v="2015"/>
    <s v="successful"/>
    <x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d v="2014-06-15T16:00:00"/>
    <n v="2014"/>
    <s v="successful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"/>
    <n v="110.87"/>
    <x v="1"/>
    <s v="plays"/>
    <x v="3712"/>
    <d v="2015-05-31T06:59:00"/>
    <n v="2015"/>
    <s v="successful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1"/>
    <s v="plays"/>
    <x v="3713"/>
    <d v="2016-06-04T17:42:46"/>
    <n v="2016"/>
    <s v="successful"/>
    <x v="0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2"/>
    <x v="1"/>
    <s v="plays"/>
    <x v="3714"/>
    <d v="2015-05-26T03:59:00"/>
    <n v="2015"/>
    <s v="successful"/>
    <x v="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"/>
    <x v="1"/>
    <s v="plays"/>
    <x v="3715"/>
    <d v="2015-03-31T12:52:00"/>
    <n v="2015"/>
    <s v="successful"/>
    <x v="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d v="2016-01-21T21:18:29"/>
    <n v="2015"/>
    <s v="successful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d v="2015-05-09T20:47:29"/>
    <n v="2015"/>
    <s v="successful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d v="2015-02-27T17:11:15"/>
    <n v="2015"/>
    <s v="successful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1"/>
    <s v="plays"/>
    <x v="3719"/>
    <d v="2015-06-22T17:31:06"/>
    <n v="2015"/>
    <s v="successful"/>
    <x v="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s v="plays"/>
    <x v="3720"/>
    <d v="2015-07-02T23:50:06"/>
    <n v="2015"/>
    <s v="successful"/>
    <x v="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5"/>
    <x v="1"/>
    <s v="plays"/>
    <x v="3721"/>
    <d v="2014-11-05T23:28:04"/>
    <n v="2014"/>
    <s v="successful"/>
    <x v="0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6"/>
    <x v="1"/>
    <s v="plays"/>
    <x v="3722"/>
    <d v="2016-02-11T22:59:00"/>
    <n v="2016"/>
    <s v="successful"/>
    <x v="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9"/>
    <x v="1"/>
    <s v="plays"/>
    <x v="3723"/>
    <d v="2014-11-30T19:04:22"/>
    <n v="2014"/>
    <s v="successful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5"/>
    <x v="1"/>
    <s v="plays"/>
    <x v="3724"/>
    <d v="2016-05-04T23:00:00"/>
    <n v="2016"/>
    <s v="successful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d v="2016-02-18T21:30:00"/>
    <n v="2016"/>
    <s v="successful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2.59"/>
    <x v="1"/>
    <s v="plays"/>
    <x v="3726"/>
    <d v="2016-04-29T21:00:00"/>
    <n v="2016"/>
    <s v="successful"/>
    <x v="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"/>
    <x v="1"/>
    <s v="plays"/>
    <x v="3727"/>
    <d v="2016-10-20T04:55:00"/>
    <n v="2016"/>
    <s v="successful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  <n v="2015"/>
    <s v="unsuccessful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  <n v="2015"/>
    <s v="unsuccessful"/>
    <x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  <n v="2015"/>
    <s v="unsuccessful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1"/>
    <s v="plays"/>
    <x v="3731"/>
    <d v="2015-01-10T03:23:00"/>
    <n v="2014"/>
    <s v="unsuccessful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  <n v="2014"/>
    <s v="unsuccessful"/>
    <x v="0"/>
    <x v="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  <s v="unsuccessful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  <n v="2015"/>
    <s v="unsuccessful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  <n v="2015"/>
    <s v="unsuccessful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  <n v="2015"/>
    <s v="unsuccessful"/>
    <x v="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  <n v="2015"/>
    <s v="unsuccessful"/>
    <x v="0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  <n v="2014"/>
    <s v="unsuccessful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1"/>
    <s v="plays"/>
    <x v="3739"/>
    <d v="2016-07-17T10:47:48"/>
    <n v="2016"/>
    <s v="unsuccessful"/>
    <x v="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  <n v="2014"/>
    <s v="unsuccessful"/>
    <x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  <s v="unsuccessful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  <n v="2014"/>
    <s v="unsuccessful"/>
    <x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  <s v="unsuccessful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  <s v="unsuccessful"/>
    <x v="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  <n v="2014"/>
    <s v="unsuccessful"/>
    <x v="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  <n v="2016"/>
    <s v="unsuccessful"/>
    <x v="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  <n v="2015"/>
    <s v="unsuccessful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d v="2016-02-16T05:59:00"/>
    <n v="2016"/>
    <s v="successful"/>
    <x v="0"/>
    <x v="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d v="2016-04-29T03:59:00"/>
    <n v="2016"/>
    <s v="successful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n v="2015"/>
    <s v="successful"/>
    <x v="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5"/>
    <x v="1"/>
    <s v="musical"/>
    <x v="3751"/>
    <d v="2016-04-02T23:51:13"/>
    <n v="2016"/>
    <s v="successful"/>
    <x v="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d v="2016-10-16T21:00:00"/>
    <n v="2016"/>
    <s v="successful"/>
    <x v="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"/>
    <x v="1"/>
    <s v="musical"/>
    <x v="3753"/>
    <d v="2015-06-03T00:00:00"/>
    <n v="2015"/>
    <s v="successful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"/>
    <x v="1"/>
    <s v="musical"/>
    <x v="3754"/>
    <d v="2014-07-26T04:59:00"/>
    <n v="2014"/>
    <s v="successful"/>
    <x v="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d v="2016-04-15T20:48:27"/>
    <n v="2016"/>
    <s v="successful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  <n v="2014"/>
    <s v="successful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x v="1"/>
    <s v="musical"/>
    <x v="3757"/>
    <d v="2014-12-01T20:25:15"/>
    <n v="2014"/>
    <s v="successful"/>
    <x v="0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4"/>
    <x v="1"/>
    <s v="musical"/>
    <x v="3758"/>
    <d v="2014-05-19T05:00:00"/>
    <n v="2014"/>
    <s v="successful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"/>
    <x v="1"/>
    <s v="musical"/>
    <x v="3759"/>
    <d v="2015-08-26T02:35:53"/>
    <n v="2015"/>
    <s v="successful"/>
    <x v="0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"/>
    <x v="1"/>
    <s v="musical"/>
    <x v="3760"/>
    <d v="2014-05-05T12:36:26"/>
    <n v="2014"/>
    <s v="successful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n v="2015"/>
    <s v="successful"/>
    <x v="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3"/>
    <x v="1"/>
    <s v="musical"/>
    <x v="3762"/>
    <d v="2015-08-02T19:31:29"/>
    <n v="2015"/>
    <s v="successful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n v="2015"/>
    <s v="successful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n v="2016"/>
    <s v="successful"/>
    <x v="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"/>
    <x v="1"/>
    <s v="musical"/>
    <x v="3765"/>
    <d v="2014-07-30T18:38:02"/>
    <n v="2014"/>
    <s v="successful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3"/>
    <x v="1"/>
    <s v="musical"/>
    <x v="3766"/>
    <d v="2014-07-03T04:00:45"/>
    <n v="2014"/>
    <s v="successful"/>
    <x v="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7"/>
    <x v="1"/>
    <s v="musical"/>
    <x v="3767"/>
    <d v="2015-03-01T04:59:00"/>
    <n v="2015"/>
    <s v="successful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39999999999995"/>
    <x v="1"/>
    <s v="musical"/>
    <x v="3768"/>
    <d v="2014-06-12T17:28:10"/>
    <n v="2014"/>
    <s v="successful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n v="2016"/>
    <s v="successful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n v="2015"/>
    <s v="successful"/>
    <x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"/>
    <x v="1"/>
    <s v="musical"/>
    <x v="3771"/>
    <d v="2016-05-18T00:00:00"/>
    <n v="2016"/>
    <s v="successful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7"/>
    <x v="1"/>
    <s v="musical"/>
    <x v="3772"/>
    <d v="2016-11-29T06:00:00"/>
    <n v="2016"/>
    <s v="successful"/>
    <x v="0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"/>
    <x v="1"/>
    <s v="musical"/>
    <x v="3773"/>
    <d v="2016-11-15T02:08:00"/>
    <n v="2016"/>
    <s v="successful"/>
    <x v="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n v="2015"/>
    <s v="successful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n v="2015"/>
    <s v="successful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2"/>
    <x v="1"/>
    <s v="musical"/>
    <x v="3776"/>
    <d v="2014-08-01T01:00:00"/>
    <n v="2014"/>
    <s v="successful"/>
    <x v="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"/>
    <x v="1"/>
    <s v="musical"/>
    <x v="3777"/>
    <d v="2014-09-27T04:00:00"/>
    <n v="2014"/>
    <s v="successful"/>
    <x v="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3"/>
    <x v="1"/>
    <s v="musical"/>
    <x v="3778"/>
    <d v="2015-02-14T19:39:40"/>
    <n v="2014"/>
    <s v="successful"/>
    <x v="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3"/>
    <x v="1"/>
    <s v="musical"/>
    <x v="3779"/>
    <d v="2016-03-26T16:39:00"/>
    <n v="2016"/>
    <s v="successful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d v="2015-07-13T20:06:00"/>
    <n v="2015"/>
    <s v="successful"/>
    <x v="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"/>
    <x v="1"/>
    <s v="musical"/>
    <x v="3781"/>
    <d v="2014-09-08T21:11:25"/>
    <n v="2014"/>
    <s v="successful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"/>
    <x v="1"/>
    <s v="musical"/>
    <x v="3782"/>
    <d v="2016-07-24T23:00:00"/>
    <n v="2016"/>
    <s v="successful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9999999999994"/>
    <x v="1"/>
    <s v="musical"/>
    <x v="3783"/>
    <d v="2016-03-15T16:00:00"/>
    <n v="2016"/>
    <s v="successful"/>
    <x v="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d v="2016-07-10T23:32:12"/>
    <n v="2016"/>
    <s v="successful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"/>
    <n v="100.5"/>
    <x v="1"/>
    <s v="musical"/>
    <x v="3785"/>
    <d v="2016-08-02T10:03:00"/>
    <n v="2016"/>
    <s v="successful"/>
    <x v="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"/>
    <x v="1"/>
    <s v="musical"/>
    <x v="3786"/>
    <d v="2016-05-27T00:54:35"/>
    <n v="2016"/>
    <s v="successful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n v="2015"/>
    <s v="successfu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  <n v="2015"/>
    <s v="unsuccessful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  <n v="2015"/>
    <s v="unsuccessful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  <s v="unsuccessful"/>
    <x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  <s v="unsuccessful"/>
    <x v="0"/>
    <x v="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  <s v="unsuccessfu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d v="2014-12-16T22:32:09"/>
    <n v="2014"/>
    <s v="unsuccessful"/>
    <x v="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  <n v="2015"/>
    <s v="unsuccessful"/>
    <x v="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  <n v="2015"/>
    <s v="unsuccessful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  <s v="unsuccessful"/>
    <x v="0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"/>
    <n v="145.41"/>
    <x v="1"/>
    <s v="musical"/>
    <x v="3797"/>
    <d v="2015-04-20T21:09:25"/>
    <n v="2015"/>
    <s v="unsuccessful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  <n v="2014"/>
    <s v="unsuccessful"/>
    <x v="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  <n v="2016"/>
    <s v="unsuccessful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x v="3800"/>
    <d v="2015-01-11T04:59:00"/>
    <n v="2014"/>
    <s v="unsuccessful"/>
    <x v="0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  <n v="2014"/>
    <s v="unsuccessful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  <s v="unsuccessful"/>
    <x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  <n v="2016"/>
    <s v="unsuccessful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  <s v="unsuccessful"/>
    <x v="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  <s v="unsuccessful"/>
    <x v="0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  <s v="unsuccessful"/>
    <x v="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d v="2015-04-03T21:48:59"/>
    <n v="2015"/>
    <s v="unsuccessful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n v="2015"/>
    <s v="successful"/>
    <x v="0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d v="2014-07-30T23:00:00"/>
    <n v="2014"/>
    <s v="successful"/>
    <x v="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"/>
    <x v="1"/>
    <s v="plays"/>
    <x v="3810"/>
    <d v="2015-03-21T19:22:38"/>
    <n v="2015"/>
    <s v="successful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.42"/>
    <x v="1"/>
    <s v="plays"/>
    <x v="3811"/>
    <d v="2016-05-31T11:00:00"/>
    <n v="2016"/>
    <s v="successful"/>
    <x v="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"/>
    <x v="1"/>
    <s v="plays"/>
    <x v="3812"/>
    <d v="2015-06-01T03:59:00"/>
    <n v="2015"/>
    <s v="successful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2"/>
    <x v="1"/>
    <s v="plays"/>
    <x v="3813"/>
    <d v="2016-06-14T21:43:00"/>
    <n v="2016"/>
    <s v="successful"/>
    <x v="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"/>
    <x v="1"/>
    <s v="plays"/>
    <x v="3814"/>
    <d v="2015-04-01T03:59:00"/>
    <n v="2015"/>
    <s v="successful"/>
    <x v="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n v="2015"/>
    <s v="successful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4"/>
    <x v="1"/>
    <s v="plays"/>
    <x v="3816"/>
    <d v="2014-07-17T16:33:43"/>
    <n v="2014"/>
    <s v="successful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d v="2015-10-24T03:59:00"/>
    <n v="2015"/>
    <s v="successful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x v="3818"/>
    <d v="2015-03-12T19:13:02"/>
    <n v="2015"/>
    <s v="successful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"/>
    <x v="1"/>
    <s v="plays"/>
    <x v="3819"/>
    <d v="2015-07-17T21:02:00"/>
    <n v="2015"/>
    <s v="successful"/>
    <x v="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  <n v="2015"/>
    <s v="successful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0000000000006"/>
    <x v="1"/>
    <s v="plays"/>
    <x v="3821"/>
    <d v="2016-01-04T04:20:07"/>
    <n v="2015"/>
    <s v="successful"/>
    <x v="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"/>
    <x v="1"/>
    <s v="plays"/>
    <x v="3822"/>
    <d v="2016-01-19T22:59:00"/>
    <n v="2015"/>
    <s v="successful"/>
    <x v="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"/>
    <x v="1"/>
    <s v="plays"/>
    <x v="3823"/>
    <d v="2015-07-20T03:59:00"/>
    <n v="2015"/>
    <s v="successful"/>
    <x v="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"/>
    <x v="1"/>
    <s v="plays"/>
    <x v="3824"/>
    <d v="2016-08-01T13:41:00"/>
    <n v="2016"/>
    <s v="successful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"/>
    <x v="1"/>
    <s v="plays"/>
    <x v="3825"/>
    <d v="2015-06-17T01:40:14"/>
    <n v="2015"/>
    <s v="successful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d v="2015-05-07T10:09:54"/>
    <n v="2015"/>
    <s v="successful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.459999999999994"/>
    <x v="1"/>
    <s v="plays"/>
    <x v="3827"/>
    <d v="2015-03-27T00:00:00"/>
    <n v="2015"/>
    <s v="successful"/>
    <x v="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n v="2014"/>
    <s v="successful"/>
    <x v="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n v="2016"/>
    <s v="successful"/>
    <x v="0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1"/>
    <s v="plays"/>
    <x v="3830"/>
    <d v="2016-05-27T17:46:51"/>
    <n v="2016"/>
    <s v="successful"/>
    <x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d v="2014-11-05T21:22:25"/>
    <n v="2014"/>
    <s v="successful"/>
    <x v="0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6"/>
    <x v="1"/>
    <s v="plays"/>
    <x v="3832"/>
    <d v="2016-02-20T02:45:35"/>
    <n v="2016"/>
    <s v="successful"/>
    <x v="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d v="2014-12-01T19:09:00"/>
    <n v="2014"/>
    <s v="successful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9"/>
    <x v="1"/>
    <s v="plays"/>
    <x v="3834"/>
    <d v="2015-06-18T10:41:07"/>
    <n v="2015"/>
    <s v="successful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40"/>
    <x v="1"/>
    <s v="plays"/>
    <x v="3835"/>
    <d v="2016-04-21T22:36:48"/>
    <n v="2016"/>
    <s v="successful"/>
    <x v="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d v="2016-08-03T04:09:00"/>
    <n v="2016"/>
    <s v="successful"/>
    <x v="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2"/>
    <x v="1"/>
    <s v="plays"/>
    <x v="3837"/>
    <d v="2015-07-03T18:22:38"/>
    <n v="2015"/>
    <s v="successful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d v="2015-05-22T17:03:29"/>
    <n v="2015"/>
    <s v="successful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"/>
    <x v="1"/>
    <s v="plays"/>
    <x v="3839"/>
    <d v="2015-07-30T03:25:24"/>
    <n v="2015"/>
    <s v="successful"/>
    <x v="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n v="2016"/>
    <s v="successful"/>
    <x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1"/>
    <s v="plays"/>
    <x v="3841"/>
    <d v="2014-07-20T18:51:27"/>
    <n v="2014"/>
    <s v="unsuccessful"/>
    <x v="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  <n v="2014"/>
    <s v="unsuccessful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  <n v="2014"/>
    <s v="unsuccessful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  <n v="2014"/>
    <s v="unsuccessful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  <n v="2015"/>
    <s v="unsuccessful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d v="2014-10-04T06:59:00"/>
    <n v="2014"/>
    <s v="unsuccessful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d v="2015-07-19T05:23:11"/>
    <n v="2015"/>
    <s v="unsuccessful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1"/>
    <s v="plays"/>
    <x v="3848"/>
    <d v="2015-10-18T19:36:29"/>
    <n v="2015"/>
    <s v="unsuccessful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  <n v="2015"/>
    <s v="unsuccessful"/>
    <x v="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  <n v="2014"/>
    <s v="unsuccessful"/>
    <x v="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  <n v="2015"/>
    <s v="unsuccessful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  <s v="unsuccessful"/>
    <x v="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  <s v="unsuccessful"/>
    <x v="0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  <n v="2015"/>
    <s v="unsuccessful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  <n v="2015"/>
    <s v="unsuccessful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  <s v="unsuccessful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  <n v="2014"/>
    <s v="unsuccessful"/>
    <x v="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  <n v="2015"/>
    <s v="unsuccessful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  <s v="unsuccessful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1"/>
    <s v="plays"/>
    <x v="3860"/>
    <d v="2014-08-12T15:51:50"/>
    <n v="2014"/>
    <s v="unsuccessful"/>
    <x v="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  <n v="2014"/>
    <s v="unsuccessful"/>
    <x v="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  <s v="unsuccessful"/>
    <x v="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  <s v="unsuccessful"/>
    <x v="0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  <n v="2015"/>
    <s v="unsuccessful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  <n v="2014"/>
    <s v="unsuccessful"/>
    <x v="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  <n v="2016"/>
    <s v="unsuccessful"/>
    <x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  <n v="2016"/>
    <s v="unsuccessful"/>
    <x v="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  <s v="unsuccessful"/>
    <x v="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  <n v="2015"/>
    <s v="unsuccessful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  <n v="2014"/>
    <s v="unsuccessful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  <n v="2017"/>
    <s v="unsuccessful"/>
    <x v="0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  <s v="unsuccessful"/>
    <x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  <s v="unsuccessful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  <s v="unsuccessful"/>
    <x v="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  <s v="unsuccessful"/>
    <x v="0"/>
    <x v="1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"/>
    <n v="44.76"/>
    <x v="1"/>
    <s v="musical"/>
    <x v="3876"/>
    <d v="2016-02-02T14:58:48"/>
    <n v="2016"/>
    <s v="unsuccessful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  <n v="2016"/>
    <s v="unsuccessful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  <s v="unsuccessful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  <s v="unsuccessful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  <n v="2014"/>
    <s v="unsuccessful"/>
    <x v="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  <n v="2017"/>
    <s v="unsuccessful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  <s v="unsuccessful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  <s v="unsuccessful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  <s v="unsuccessful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  <s v="unsuccessful"/>
    <x v="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  <s v="unsuccessful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  <n v="2015"/>
    <s v="unsuccessful"/>
    <x v="0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1"/>
    <s v="plays"/>
    <x v="3888"/>
    <d v="2017-02-26T13:05:58"/>
    <n v="2017"/>
    <s v="unsuccessful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  <n v="2014"/>
    <s v="unsuccessful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  <n v="2015"/>
    <s v="unsuccessful"/>
    <x v="0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  <n v="2015"/>
    <s v="unsuccessful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  <s v="unsuccessful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1"/>
    <s v="plays"/>
    <x v="3893"/>
    <d v="2014-07-01T06:00:00"/>
    <n v="2014"/>
    <s v="unsuccessful"/>
    <x v="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  <n v="2016"/>
    <s v="unsuccessful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  <n v="2015"/>
    <s v="unsuccessful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  <n v="2014"/>
    <s v="unsuccessful"/>
    <x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  <n v="2014"/>
    <s v="unsuccessful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1"/>
    <s v="plays"/>
    <x v="3898"/>
    <d v="2015-08-17T16:00:00"/>
    <n v="2015"/>
    <s v="unsuccessful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  <n v="2014"/>
    <s v="unsuccessful"/>
    <x v="0"/>
    <x v="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  <n v="2015"/>
    <s v="unsuccessful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  <n v="2015"/>
    <s v="unsuccessful"/>
    <x v="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  <n v="2016"/>
    <s v="unsuccessful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  <s v="unsuccessful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  <s v="unsuccessful"/>
    <x v="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  <n v="2015"/>
    <s v="unsuccessful"/>
    <x v="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d v="2015-06-26T13:25:00"/>
    <n v="2015"/>
    <s v="unsuccessful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  <n v="2014"/>
    <s v="unsuccessful"/>
    <x v="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  <n v="2014"/>
    <s v="unsuccessful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  <s v="unsuccessful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  <n v="2015"/>
    <s v="unsuccessful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  <n v="2014"/>
    <s v="unsuccessful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  <s v="unsuccessful"/>
    <x v="0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1"/>
    <s v="plays"/>
    <x v="3913"/>
    <d v="2015-11-30T06:04:09"/>
    <n v="2015"/>
    <s v="unsuccessful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  <n v="2015"/>
    <s v="unsuccessful"/>
    <x v="0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  <s v="unsuccessful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  <s v="unsuccessful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  <s v="unsuccessful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  <s v="unsuccessful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  <n v="2015"/>
    <s v="unsuccessful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  <n v="2016"/>
    <s v="unsuccessful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  <s v="unsuccessful"/>
    <x v="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  <n v="2015"/>
    <s v="unsuccessful"/>
    <x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1"/>
    <s v="plays"/>
    <x v="3923"/>
    <d v="2015-04-09T23:31:11"/>
    <n v="2015"/>
    <s v="unsuccessful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  <n v="2014"/>
    <s v="unsuccessful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  <n v="2014"/>
    <s v="unsuccessful"/>
    <x v="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  <s v="unsuccessful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  <n v="2014"/>
    <s v="unsuccessful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  <n v="2015"/>
    <s v="unsuccessful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  <n v="2016"/>
    <s v="unsuccessful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  <s v="unsuccessful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  <s v="unsuccessful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  <s v="unsuccessful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1"/>
    <s v="plays"/>
    <x v="3933"/>
    <d v="2016-07-17T00:43:00"/>
    <n v="2016"/>
    <s v="unsuccessful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1"/>
    <s v="plays"/>
    <x v="3934"/>
    <d v="2015-10-01T13:00:00"/>
    <n v="2015"/>
    <s v="unsuccessful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  <n v="2015"/>
    <s v="unsuccessful"/>
    <x v="0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  <s v="unsuccessful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"/>
    <n v="248.5"/>
    <x v="1"/>
    <s v="plays"/>
    <x v="3937"/>
    <d v="2016-07-11T15:09:20"/>
    <n v="2016"/>
    <s v="unsuccessful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  <n v="2015"/>
    <s v="unsuccessful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  <s v="unsuccessful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  <s v="unsuccessful"/>
    <x v="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  <n v="2014"/>
    <s v="unsuccessful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  <s v="unsuccessful"/>
    <x v="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  <n v="2015"/>
    <s v="unsuccessful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  <s v="unsuccessful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  <s v="unsuccessful"/>
    <x v="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  <n v="2015"/>
    <s v="unsuccessful"/>
    <x v="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  <n v="2016"/>
    <s v="unsuccessful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  <s v="unsuccessful"/>
    <x v="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  <n v="2015"/>
    <s v="unsuccessful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  <n v="2016"/>
    <s v="unsuccessful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  <s v="unsuccessful"/>
    <x v="0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  <s v="unsuccessful"/>
    <x v="0"/>
    <x v="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  <s v="unsuccessful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  <s v="unsuccessful"/>
    <x v="0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  <n v="2015"/>
    <s v="unsuccessful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  <s v="unsuccessful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  <s v="unsuccessful"/>
    <x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  <n v="2014"/>
    <s v="unsuccessful"/>
    <x v="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d v="2014-09-28T18:55:56"/>
    <n v="2014"/>
    <s v="unsuccessful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  <n v="2015"/>
    <s v="unsuccessful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  <s v="unsuccessful"/>
    <x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  <n v="2015"/>
    <s v="unsuccessful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  <s v="unsuccessful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  <n v="2015"/>
    <s v="unsuccessful"/>
    <x v="0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  <n v="2016"/>
    <s v="unsuccessful"/>
    <x v="0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  <n v="2014"/>
    <s v="unsuccessful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  <n v="2017"/>
    <s v="unsuccessful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d v="2016-05-22T19:34:33"/>
    <n v="2016"/>
    <s v="unsuccessful"/>
    <x v="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  <n v="2016"/>
    <s v="unsuccessful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  <s v="unsuccessful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  <n v="2014"/>
    <s v="unsuccessful"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  <n v="2014"/>
    <s v="unsuccessful"/>
    <x v="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"/>
    <n v="105.54"/>
    <x v="1"/>
    <s v="plays"/>
    <x v="3973"/>
    <d v="2016-05-09T04:00:00"/>
    <n v="2016"/>
    <s v="unsuccessful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  <n v="2016"/>
    <s v="unsuccessful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  <s v="unsuccessful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  <n v="2014"/>
    <s v="unsuccessful"/>
    <x v="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  <n v="2016"/>
    <s v="unsuccessful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  <n v="2014"/>
    <s v="unsuccessful"/>
    <x v="0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d v="2015-03-29T20:00:00"/>
    <n v="2015"/>
    <s v="unsuccessful"/>
    <x v="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d v="2014-07-05T14:22:27"/>
    <n v="2014"/>
    <s v="unsuccessful"/>
    <x v="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  <n v="2016"/>
    <s v="unsuccessful"/>
    <x v="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  <n v="2015"/>
    <s v="unsuccessful"/>
    <x v="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  <n v="2014"/>
    <s v="unsuccessful"/>
    <x v="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  <n v="2014"/>
    <s v="unsuccessful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  <n v="2016"/>
    <s v="unsuccessful"/>
    <x v="0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d v="2016-05-06T13:04:00"/>
    <n v="2016"/>
    <s v="unsuccessful"/>
    <x v="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  <n v="2014"/>
    <s v="unsuccessful"/>
    <x v="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  <n v="2015"/>
    <s v="unsuccessful"/>
    <x v="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  <s v="unsuccessful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  <n v="2016"/>
    <s v="unsuccessful"/>
    <x v="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  <n v="2015"/>
    <s v="unsuccessful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  <n v="2015"/>
    <s v="unsuccessful"/>
    <x v="0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  <s v="unsuccessful"/>
    <x v="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  <s v="unsuccessful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  <n v="2015"/>
    <s v="unsuccessful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  <n v="2014"/>
    <s v="unsuccessful"/>
    <x v="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  <s v="unsuccessful"/>
    <x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d v="2015-03-28T22:07:06"/>
    <n v="2015"/>
    <s v="unsuccessful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  <n v="2014"/>
    <s v="unsuccessful"/>
    <x v="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  <s v="unsuccessful"/>
    <x v="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d v="2017-03-01T19:00:00"/>
    <n v="2017"/>
    <s v="unsuccessful"/>
    <x v="0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  <n v="2014"/>
    <s v="unsuccessful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  <n v="2015"/>
    <s v="unsuccessful"/>
    <x v="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  <s v="unsuccessful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  <n v="2014"/>
    <s v="unsuccessful"/>
    <x v="0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  <s v="unsuccessful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  <s v="unsuccessful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  <n v="2015"/>
    <s v="unsuccessful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  <n v="2014"/>
    <s v="unsuccessful"/>
    <x v="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  <n v="2014"/>
    <s v="unsuccessful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  <n v="2014"/>
    <s v="unsuccessful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  <s v="unsuccessful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  <n v="2015"/>
    <s v="unsuccessful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  <s v="unsuccessful"/>
    <x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  <s v="unsuccessful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  <n v="2014"/>
    <s v="unsuccessful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  <n v="2014"/>
    <s v="unsuccessful"/>
    <x v="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  <n v="2016"/>
    <s v="unsuccessful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  <n v="2016"/>
    <s v="unsuccessful"/>
    <x v="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  <n v="2015"/>
    <s v="unsuccessful"/>
    <x v="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  <n v="2014"/>
    <s v="unsuccessful"/>
    <x v="0"/>
    <x v="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"/>
    <n v="63.56"/>
    <x v="1"/>
    <s v="plays"/>
    <x v="4022"/>
    <d v="2015-02-01T02:54:00"/>
    <n v="2014"/>
    <s v="unsuccessful"/>
    <x v="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  <s v="unsuccessful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  <n v="2015"/>
    <s v="unsuccessful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  <n v="2015"/>
    <s v="unsuccessful"/>
    <x v="0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  <s v="unsuccessful"/>
    <x v="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  <n v="2017"/>
    <s v="unsuccessful"/>
    <x v="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  <n v="2014"/>
    <s v="unsuccessful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  <s v="unsuccessful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  <n v="2016"/>
    <s v="unsuccessful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  <s v="unsuccessful"/>
    <x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  <n v="2015"/>
    <s v="unsuccessful"/>
    <x v="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1"/>
    <s v="plays"/>
    <x v="4033"/>
    <d v="2016-10-02T09:00:00"/>
    <n v="2016"/>
    <s v="unsuccessful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  <n v="2015"/>
    <s v="unsuccessful"/>
    <x v="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  <n v="2014"/>
    <s v="unsuccessful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1"/>
    <s v="plays"/>
    <x v="4036"/>
    <d v="2014-07-01T22:30:00"/>
    <n v="2014"/>
    <s v="unsuccessful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  <n v="2016"/>
    <s v="unsuccessful"/>
    <x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  <n v="2014"/>
    <s v="unsuccessful"/>
    <x v="0"/>
    <x v="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1"/>
    <s v="plays"/>
    <x v="4039"/>
    <d v="2015-12-01T05:59:00"/>
    <n v="2015"/>
    <s v="unsuccessful"/>
    <x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  <n v="2015"/>
    <s v="unsuccessful"/>
    <x v="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  <s v="unsuccessful"/>
    <x v="0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  <s v="unsuccessful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  <s v="unsuccessful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  <n v="2015"/>
    <s v="unsuccessful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  <s v="unsuccessful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d v="2014-10-22T15:36:50"/>
    <n v="2014"/>
    <s v="unsuccessful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  <n v="2014"/>
    <s v="unsuccessful"/>
    <x v="0"/>
    <x v="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  <n v="2016"/>
    <s v="unsuccessful"/>
    <x v="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  <s v="unsuccessful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  <s v="unsuccessful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  <s v="unsuccessful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  <n v="2014"/>
    <s v="unsuccessful"/>
    <x v="0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  <n v="2014"/>
    <s v="unsuccessful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  <s v="unsuccessful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  <n v="2014"/>
    <s v="unsuccessful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"/>
    <n v="88.33"/>
    <x v="1"/>
    <s v="plays"/>
    <x v="4056"/>
    <d v="2016-07-03T19:59:00"/>
    <n v="2016"/>
    <s v="unsuccessful"/>
    <x v="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d v="2015-11-25T23:00:00"/>
    <n v="2015"/>
    <s v="unsuccessful"/>
    <x v="0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  <n v="2016"/>
    <s v="unsuccessful"/>
    <x v="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d v="2014-09-16T03:00:00"/>
    <n v="2014"/>
    <s v="unsuccessful"/>
    <x v="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  <n v="2014"/>
    <s v="unsuccessful"/>
    <x v="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  <s v="unsuccessful"/>
    <x v="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  <n v="2016"/>
    <s v="unsuccessful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  <n v="2014"/>
    <s v="unsuccessful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d v="2015-04-29T14:07:06"/>
    <n v="2015"/>
    <s v="unsuccessful"/>
    <x v="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  <n v="2014"/>
    <s v="unsuccessful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  <s v="unsuccessful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  <n v="2015"/>
    <s v="unsuccessful"/>
    <x v="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  <n v="2016"/>
    <s v="unsuccessful"/>
    <x v="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  <n v="2015"/>
    <s v="unsuccessful"/>
    <x v="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  <n v="2015"/>
    <s v="unsuccessful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  <s v="unsuccessful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  <s v="unsuccessful"/>
    <x v="0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  <n v="2015"/>
    <s v="unsuccessful"/>
    <x v="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  <n v="2015"/>
    <s v="unsuccessful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  <n v="2014"/>
    <s v="unsuccessful"/>
    <x v="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  <s v="unsuccessful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  <n v="2016"/>
    <s v="unsuccessful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  <s v="unsuccessful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  <s v="unsuccessful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  <s v="unsuccessful"/>
    <x v="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  <n v="2015"/>
    <s v="unsuccessful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  <n v="2015"/>
    <s v="unsuccessful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  <n v="2015"/>
    <s v="unsuccessful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  <s v="unsuccessful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  <s v="unsuccessful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  <n v="2015"/>
    <s v="unsuccessful"/>
    <x v="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  <s v="unsuccessful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  <n v="2014"/>
    <s v="unsuccessful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  <n v="2015"/>
    <s v="unsuccessful"/>
    <x v="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d v="2015-08-07T15:00:00"/>
    <n v="2015"/>
    <s v="unsuccessful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  <n v="2014"/>
    <s v="unsuccessful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  <s v="unsuccessful"/>
    <x v="0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  <n v="2015"/>
    <s v="unsuccessful"/>
    <x v="0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  <n v="2014"/>
    <s v="unsuccessful"/>
    <x v="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  <n v="2016"/>
    <s v="unsuccessful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  <n v="2017"/>
    <s v="unsuccessful"/>
    <x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  <s v="unsuccessful"/>
    <x v="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  <s v="unsuccessful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  <n v="2016"/>
    <s v="unsuccessful"/>
    <x v="0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  <s v="unsuccessful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  <s v="unsuccessful"/>
    <x v="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d v="2016-05-15T20:21:13"/>
    <n v="2016"/>
    <s v="unsuccessful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  <n v="2015"/>
    <s v="unsuccessful"/>
    <x v="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d v="2016-10-27T06:40:34"/>
    <n v="2016"/>
    <s v="unsuccessful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  <n v="2016"/>
    <s v="unsuccessful"/>
    <x v="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d v="2015-04-02T01:00:00"/>
    <n v="2015"/>
    <s v="unsuccessful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  <n v="2014"/>
    <s v="unsuccessful"/>
    <x v="0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  <n v="2017"/>
    <s v="unsuccessful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  <s v="unsuccessful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  <n v="2016"/>
    <s v="unsuccessful"/>
    <x v="0"/>
    <x v="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  <n v="2015"/>
    <s v="unsuccessful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  <s v="unsuccessful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  <s v="unsuccessful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9FA36-8221-4A39-BC68-AC86510566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4:F15" firstHeaderRow="1" firstDataRow="2" firstDataCol="1" rowPageCount="2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6" hier="-1"/>
  </pageFields>
  <dataFields count="1">
    <dataField name="No. of Campaigns" fld="0" subtotal="count" baseField="16" baseItem="0"/>
  </dataFields>
  <formats count="15">
    <format dxfId="113">
      <pivotArea field="5" type="button" dataOnly="0" labelOnly="1" outline="0" axis="axisCol" fieldPosition="0"/>
    </format>
    <format dxfId="112">
      <pivotArea type="topRight" dataOnly="0" labelOnly="1" outline="0" fieldPosition="0"/>
    </format>
    <format dxfId="111">
      <pivotArea dataOnly="0" labelOnly="1" fieldPosition="0">
        <references count="1">
          <reference field="5" count="0"/>
        </references>
      </pivotArea>
    </format>
    <format dxfId="110">
      <pivotArea dataOnly="0" labelOnly="1" grandCol="1" outline="0" fieldPosition="0"/>
    </format>
    <format dxfId="109">
      <pivotArea dataOnly="0" labelOnly="1" fieldPosition="0">
        <references count="1">
          <reference field="5" count="0"/>
        </references>
      </pivotArea>
    </format>
    <format dxfId="108">
      <pivotArea dataOnly="0" labelOnly="1" grandCol="1" outline="0" fieldPosition="0"/>
    </format>
    <format dxfId="107">
      <pivotArea field="16" type="button" dataOnly="0" labelOnly="1" outline="0" axis="axisRow" fieldPosition="0"/>
    </format>
    <format dxfId="106">
      <pivotArea outline="0" collapsedLevelsAreSubtotals="1" fieldPosition="0"/>
    </format>
    <format dxfId="105">
      <pivotArea dataOnly="0" labelOnly="1" fieldPosition="0">
        <references count="1">
          <reference field="16" count="0"/>
        </references>
      </pivotArea>
    </format>
    <format dxfId="104">
      <pivotArea dataOnly="0" labelOnly="1" grandRow="1" outline="0" fieldPosition="0"/>
    </format>
    <format dxfId="103">
      <pivotArea grandRow="1" outline="0" collapsedLevelsAreSubtotals="1" fieldPosition="0"/>
    </format>
    <format dxfId="102">
      <pivotArea dataOnly="0" labelOnly="1" grandRow="1" outline="0" fieldPosition="0"/>
    </format>
    <format dxfId="101">
      <pivotArea field="16" type="button" dataOnly="0" labelOnly="1" outline="0" axis="axisRow" fieldPosition="0"/>
    </format>
    <format dxfId="100">
      <pivotArea dataOnly="0" labelOnly="1" fieldPosition="0">
        <references count="1">
          <reference field="5" count="0"/>
        </references>
      </pivotArea>
    </format>
    <format dxfId="9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B2481-0B57-4D73-8968-771C47236D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 colHeaderCaption="State">
  <location ref="A5:F48" firstHeaderRow="1" firstDataRow="2" firstDataCol="1" rowPageCount="3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6" hier="-1"/>
    <pageField fld="16" hier="-1"/>
  </pageFields>
  <dataFields count="1">
    <dataField name="No. of Campaigns" fld="0" subtotal="count" baseField="16" baseItem="0"/>
  </dataFields>
  <formats count="18">
    <format dxfId="98">
      <pivotArea field="5" type="button" dataOnly="0" labelOnly="1" outline="0" axis="axisCol" fieldPosition="0"/>
    </format>
    <format dxfId="97">
      <pivotArea type="topRight" dataOnly="0" labelOnly="1" outline="0" fieldPosition="0"/>
    </format>
    <format dxfId="96">
      <pivotArea dataOnly="0" labelOnly="1" fieldPosition="0">
        <references count="1">
          <reference field="5" count="0"/>
        </references>
      </pivotArea>
    </format>
    <format dxfId="95">
      <pivotArea dataOnly="0" labelOnly="1" grandCol="1" outline="0" fieldPosition="0"/>
    </format>
    <format dxfId="94">
      <pivotArea dataOnly="0" labelOnly="1" fieldPosition="0">
        <references count="1">
          <reference field="5" count="0"/>
        </references>
      </pivotArea>
    </format>
    <format dxfId="93">
      <pivotArea dataOnly="0" labelOnly="1" grandCol="1" outline="0" fieldPosition="0"/>
    </format>
    <format dxfId="92">
      <pivotArea field="16" type="button" dataOnly="0" labelOnly="1" outline="0" axis="axisPage" fieldPosition="2"/>
    </format>
    <format dxfId="91">
      <pivotArea outline="0" collapsedLevelsAreSubtotals="1" fieldPosition="0"/>
    </format>
    <format dxfId="90">
      <pivotArea dataOnly="0" labelOnly="1" fieldPosition="0">
        <references count="1">
          <reference field="16" count="0"/>
        </references>
      </pivotArea>
    </format>
    <format dxfId="89">
      <pivotArea dataOnly="0" labelOnly="1" grandRow="1" outline="0" fieldPosition="0"/>
    </format>
    <format dxfId="88">
      <pivotArea grandRow="1" outline="0" collapsedLevelsAreSubtotals="1" fieldPosition="0"/>
    </format>
    <format dxfId="87">
      <pivotArea field="16" type="button" dataOnly="0" labelOnly="1" outline="0" axis="axisPage" fieldPosition="2"/>
    </format>
    <format dxfId="86">
      <pivotArea dataOnly="0" labelOnly="1" fieldPosition="0">
        <references count="1">
          <reference field="5" count="0"/>
        </references>
      </pivotArea>
    </format>
    <format dxfId="85">
      <pivotArea dataOnly="0" labelOnly="1" grandCol="1" outline="0" fieldPosition="0"/>
    </format>
    <format dxfId="84">
      <pivotArea dataOnly="0" labelOnly="1" fieldPosition="0">
        <references count="1">
          <reference field="17" count="0"/>
        </references>
      </pivotArea>
    </format>
    <format dxfId="83">
      <pivotArea outline="0" collapsedLevelsAreSubtotals="1" fieldPosition="0"/>
    </format>
    <format dxfId="82">
      <pivotArea dataOnly="0" labelOnly="1" fieldPosition="0">
        <references count="1">
          <reference field="17" count="0"/>
        </references>
      </pivotArea>
    </format>
    <format dxfId="81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B08AC-D666-4569-A800-F3F59E82A2E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Date Created" colHeaderCaption="State">
  <location ref="A5:F141" firstHeaderRow="1" firstDataRow="2" firstDataCol="1" rowPageCount="3" colPageCount="1"/>
  <pivotFields count="25">
    <pivotField showAll="0"/>
    <pivotField showAll="0"/>
    <pivotField showAll="0"/>
    <pivotField numFmtId="4" showAll="0"/>
    <pivotField numFmtId="4" showAll="0"/>
    <pivotField axis="axisCol" dataField="1"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ame="Date Created (Year)"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4"/>
    <field x="23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20" hier="-1"/>
    <pageField fld="16" hier="-1"/>
  </pageFields>
  <dataFields count="1">
    <dataField name="No. of State" fld="5" subtotal="count" baseField="0" baseItem="0"/>
  </dataFields>
  <formats count="15">
    <format dxfId="80">
      <pivotArea field="5" type="button" dataOnly="0" labelOnly="1" outline="0" axis="axisCol" fieldPosition="0"/>
    </format>
    <format dxfId="79">
      <pivotArea type="topRight" dataOnly="0" labelOnly="1" outline="0" fieldPosition="0"/>
    </format>
    <format dxfId="78">
      <pivotArea dataOnly="0" labelOnly="1" fieldPosition="0">
        <references count="1">
          <reference field="5" count="0"/>
        </references>
      </pivotArea>
    </format>
    <format dxfId="77">
      <pivotArea dataOnly="0" labelOnly="1" grandCol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  <format dxfId="74">
      <pivotArea field="16" type="button" dataOnly="0" labelOnly="1" outline="0" axis="axisPage" fieldPosition="2"/>
    </format>
    <format dxfId="73">
      <pivotArea outline="0" collapsedLevelsAreSubtotals="1" fieldPosition="0"/>
    </format>
    <format dxfId="72">
      <pivotArea dataOnly="0" labelOnly="1" fieldPosition="0">
        <references count="1">
          <reference field="16" count="0"/>
        </references>
      </pivotArea>
    </format>
    <format dxfId="71">
      <pivotArea dataOnly="0" labelOnly="1" grandRow="1" outline="0" fieldPosition="0"/>
    </format>
    <format dxfId="70">
      <pivotArea grandRow="1" outline="0" collapsedLevelsAreSubtotals="1" fieldPosition="0"/>
    </format>
    <format dxfId="69">
      <pivotArea dataOnly="0" labelOnly="1" grandRow="1" outline="0" fieldPosition="0"/>
    </format>
    <format dxfId="68">
      <pivotArea field="16" type="button" dataOnly="0" labelOnly="1" outline="0" axis="axisPage" fieldPosition="2"/>
    </format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</formats>
  <chartFormats count="8">
    <chartFormat chart="2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1C31F-C987-447E-B73F-586AA8EED824}" name="PivotTable2" cacheId="2" applyNumberFormats="0" applyBorderFormats="0" applyFontFormats="0" applyPatternFormats="0" applyAlignmentFormats="0" applyWidthHeightFormats="1" dataCaption="Values" tag="95a9ec60-c3d6-4f2c-a62b-c4953a74083d" updatedVersion="6" minRefreshableVersion="3" useAutoFormatting="1" subtotalHiddenItems="1" rowGrandTotals="0" itemPrintTitles="1" createdVersion="6" indent="0" outline="1" outlineData="1" multipleFieldFilters="0" rowHeaderCaption="State Category">
  <location ref="A13:G15" firstHeaderRow="0" firstDataRow="1" firstDataCol="1" rowPageCount="1" colPageCount="1"/>
  <pivotFields count="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>
      <x v="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" hier="22" name="[Range].[Outlier].[All]" cap="All"/>
  </pageFields>
  <dataFields count="6">
    <dataField name="Mean" fld="3" subtotal="average" baseField="0" baseItem="0" numFmtId="3"/>
    <dataField name="Median" fld="1" subtotal="count" baseField="0" baseItem="0"/>
    <dataField name="Minimum" fld="4" subtotal="min" baseField="0" baseItem="0"/>
    <dataField name="Maximum" fld="5" subtotal="max" baseField="0" baseItem="0"/>
    <dataField name="Variance" fld="6" subtotal="var" baseField="0" baseItem="0" numFmtId="1"/>
    <dataField name="Standard Deviation" fld="7" subtotal="stdDev" baseField="0" baseItem="0" numFmtId="3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 caption="Median"/>
    <pivotHierarchy dragToRow="0" dragToCol="0" dragToPage="0" dragToData="1"/>
    <pivotHierarchy dragToRow="0" dragToCol="0" dragToPage="0" dragToData="1"/>
    <pivotHierarchy dragToData="1"/>
    <pivotHierarchy dragToData="1" caption="Mean"/>
    <pivotHierarchy dragToData="1" caption="Minimum"/>
    <pivotHierarchy dragToData="1" caption="Maximum"/>
    <pivotHierarchy dragToData="1" caption="Variance"/>
    <pivotHierarchy dragToData="1" caption="Standard Deviation"/>
    <pivotHierarchy dragToData="1"/>
    <pivotHierarchy dragToData="1"/>
    <pivotHierarchy dragToData="1" caption="Variance"/>
    <pivotHierarchy dragToData="1" caption="Standard Deviation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W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8D179-DC55-49C5-B69E-A0E4CB40AF7A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Country" colHeaderCaption="State">
  <location ref="H4:I25" firstHeaderRow="1" firstDataRow="1" firstDataCol="1" rowPageCount="1" colPageCount="1"/>
  <pivotFields count="25">
    <pivotField dataField="1" showAll="0"/>
    <pivotField showAll="0"/>
    <pivotField showAll="0"/>
    <pivotField numFmtId="4" showAll="0"/>
    <pivotField numFmtId="4"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 defaultSubtotal="0"/>
  </pivotFields>
  <rowFields count="1">
    <field x="6"/>
  </rowFields>
  <rowItems count="21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18"/>
    </i>
    <i>
      <x v="7"/>
    </i>
    <i>
      <x v="6"/>
    </i>
    <i>
      <x v="11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</rowItems>
  <colItems count="1">
    <i/>
  </colItems>
  <pageFields count="1">
    <pageField fld="22" item="0" hier="-1"/>
  </pageFields>
  <dataFields count="1">
    <dataField name="No. of Campaigns" fld="0" subtotal="count" baseField="6" baseItem="0"/>
  </dataFields>
  <formats count="1">
    <format dxfId="47">
      <pivotArea dataOnly="0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30B0D-8D0B-4D3D-80FF-C61BDAE64057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" rowHeaderCaption="Country" colHeaderCaption="State">
  <location ref="A3:F25" firstHeaderRow="1" firstDataRow="2" firstDataCol="1" rowPageCount="1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Row" multipleItemSelectionAllowed="1" showAll="0">
      <items count="22">
        <item x="15"/>
        <item x="13"/>
        <item x="2"/>
        <item x="18"/>
        <item x="5"/>
        <item x="16"/>
        <item x="12"/>
        <item x="8"/>
        <item x="3"/>
        <item x="6"/>
        <item x="1"/>
        <item x="7"/>
        <item x="17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6"/>
  </rowFields>
  <rowItems count="21">
    <i>
      <x v="20"/>
    </i>
    <i>
      <x v="10"/>
    </i>
    <i>
      <x v="4"/>
    </i>
    <i>
      <x v="2"/>
    </i>
    <i>
      <x v="6"/>
    </i>
    <i>
      <x v="1"/>
    </i>
    <i>
      <x v="9"/>
    </i>
    <i>
      <x v="15"/>
    </i>
    <i>
      <x v="18"/>
    </i>
    <i>
      <x v="8"/>
    </i>
    <i>
      <x v="7"/>
    </i>
    <i>
      <x v="12"/>
    </i>
    <i>
      <x v="17"/>
    </i>
    <i>
      <x v="14"/>
    </i>
    <i>
      <x v="16"/>
    </i>
    <i>
      <x v="5"/>
    </i>
    <i>
      <x/>
    </i>
    <i>
      <x v="11"/>
    </i>
    <i>
      <x v="3"/>
    </i>
    <i>
      <x v="13"/>
    </i>
    <i>
      <x v="1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item="0" hier="-1"/>
  </pageFields>
  <dataFields count="1">
    <dataField name="% per Country" fld="0" subtotal="count" showDataAs="percentOfRow" baseField="16" baseItem="0" numFmtId="10"/>
  </dataFields>
  <formats count="18">
    <format dxfId="65">
      <pivotArea field="5" type="button" dataOnly="0" labelOnly="1" outline="0" axis="axisCol" fieldPosition="0"/>
    </format>
    <format dxfId="64">
      <pivotArea type="topRight" dataOnly="0" labelOnly="1" outline="0" fieldPosition="0"/>
    </format>
    <format dxfId="63">
      <pivotArea dataOnly="0" labelOnly="1" fieldPosition="0">
        <references count="1">
          <reference field="5" count="0"/>
        </references>
      </pivotArea>
    </format>
    <format dxfId="62">
      <pivotArea dataOnly="0" labelOnly="1" grandCol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59">
      <pivotArea field="16" type="button" dataOnly="0" labelOnly="1" outline="0"/>
    </format>
    <format dxfId="58">
      <pivotArea outline="0" collapsedLevelsAreSubtotals="1" fieldPosition="0"/>
    </format>
    <format dxfId="57">
      <pivotArea dataOnly="0" labelOnly="1" grandRow="1" outline="0" fieldPosition="0"/>
    </format>
    <format dxfId="56">
      <pivotArea grandRow="1" outline="0" collapsedLevelsAreSubtotals="1" fieldPosition="0"/>
    </format>
    <format dxfId="55">
      <pivotArea dataOnly="0" labelOnly="1" grandRow="1" outline="0" fieldPosition="0"/>
    </format>
    <format dxfId="54">
      <pivotArea field="16" type="button" dataOnly="0" labelOnly="1" outline="0"/>
    </format>
    <format dxfId="53">
      <pivotArea outline="0" fieldPosition="0">
        <references count="1">
          <reference field="4294967294" count="1">
            <x v="0"/>
          </reference>
        </references>
      </pivotArea>
    </format>
    <format dxfId="52">
      <pivotArea outline="0" collapsedLevelsAreSubtotals="1" fieldPosition="0"/>
    </format>
    <format dxfId="51">
      <pivotArea field="6" type="button" dataOnly="0" labelOnly="1" outline="0" axis="axisRow" fieldPosition="0"/>
    </format>
    <format dxfId="50">
      <pivotArea dataOnly="0" labelOnly="1" fieldPosition="0">
        <references count="1">
          <reference field="6" count="0"/>
        </references>
      </pivotArea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CA895-F40B-47B9-88C5-248B5349BC7D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Category" colHeaderCaption="State">
  <location ref="A4:E14" firstHeaderRow="1" firstDataRow="2" firstDataCol="1" rowPageCount="2" colPageCount="1"/>
  <pivotFields count="25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  <pivotField numFmtId="165" showAll="0"/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22" item="0" hier="-1"/>
    <pageField fld="6" hier="-1"/>
  </pageFields>
  <dataFields count="1">
    <dataField name="% per Category" fld="0" subtotal="count" showDataAs="percentOfRow" baseField="16" baseItem="0" numFmtId="10"/>
  </dataFields>
  <formats count="21"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grandCol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field="16" type="button" dataOnly="0" labelOnly="1" outline="0" axis="axisRow" fieldPosition="0"/>
    </format>
    <format dxfId="39">
      <pivotArea outline="0" collapsedLevelsAreSubtotals="1" fieldPosition="0"/>
    </format>
    <format dxfId="38">
      <pivotArea dataOnly="0" labelOnly="1" fieldPosition="0">
        <references count="1">
          <reference field="16" count="0"/>
        </references>
      </pivotArea>
    </format>
    <format dxfId="37">
      <pivotArea dataOnly="0" labelOnly="1" grandRow="1" outline="0" fieldPosition="0"/>
    </format>
    <format dxfId="36">
      <pivotArea grandRow="1" outline="0" collapsedLevelsAreSubtotals="1" fieldPosition="0"/>
    </format>
    <format dxfId="35">
      <pivotArea dataOnly="0" labelOnly="1" grandRow="1" outline="0" fieldPosition="0"/>
    </format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outline="0" collapsedLevelsAreSubtotals="1" fieldPosition="0"/>
    </format>
    <format dxfId="29">
      <pivotArea field="16" type="button" dataOnly="0" labelOnly="1" outline="0" axis="axisRow" fieldPosition="0"/>
    </format>
    <format dxfId="28">
      <pivotArea dataOnly="0" labelOnly="1" fieldPosition="0">
        <references count="1">
          <reference field="16" count="0"/>
        </references>
      </pivotArea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1C4F4-B6CC-479F-B692-9F61F3E71B2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mpaign Duration (Wk)" colHeaderCaption="State">
  <location ref="A4:F20" firstHeaderRow="1" firstDataRow="2" firstDataCol="1" rowPageCount="1" colPageCount="1"/>
  <pivotFields count="26">
    <pivotField dataField="1" showAll="0"/>
    <pivotField showAll="0"/>
    <pivotField showAll="0"/>
    <pivotField numFmtId="4" showAll="0"/>
    <pivotField numFmtId="4" showAll="0"/>
    <pivotField axis="axisCol" showAll="0">
      <items count="5">
        <item x="0"/>
        <item x="3"/>
        <item x="2"/>
        <item x="1"/>
        <item t="default"/>
      </items>
    </pivotField>
    <pivotField name="Country" multipleItemSelectionAllowed="1"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15">
        <item x="13"/>
        <item x="1"/>
        <item x="2"/>
        <item x="5"/>
        <item x="0"/>
        <item x="4"/>
        <item x="3"/>
        <item x="6"/>
        <item x="9"/>
        <item x="7"/>
        <item x="10"/>
        <item x="8"/>
        <item x="12"/>
        <item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hier="-1"/>
  </pageFields>
  <dataFields count="1">
    <dataField name="No. of Campaigns" fld="0" subtotal="count" baseField="16" baseItem="0"/>
  </dataFields>
  <formats count="15"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field="16" type="button" dataOnly="0" labelOnly="1" outline="0"/>
    </format>
    <format dxfId="18">
      <pivotArea outline="0" collapsedLevelsAreSubtotals="1" fieldPosition="0"/>
    </format>
    <format dxfId="17">
      <pivotArea dataOnly="0" labelOnly="1" grandRow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field="16" type="button" dataOnly="0" labelOnly="1" outline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field="23" type="button" dataOnly="0" labelOnly="1" outline="0" axis="axisRow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67EFE-614F-4E06-B735-BAA7893189B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4:D508" firstHeaderRow="1" firstDataRow="2" firstDataCol="1"/>
  <pivotFields count="25">
    <pivotField dataField="1" showAll="0"/>
    <pivotField showAll="0"/>
    <pivotField showAll="0"/>
    <pivotField numFmtId="4" showAll="0"/>
    <pivotField numFmtId="4" showAll="0"/>
    <pivotField showAll="0">
      <items count="5">
        <item x="0"/>
        <item x="3"/>
        <item x="2"/>
        <item x="1"/>
        <item t="default"/>
      </items>
    </pivotField>
    <pivotField name="Country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No. of Campaigns" fld="0" subtotal="count" baseField="16" baseItem="0"/>
  </dataFields>
  <formats count="11">
    <format dxfId="10">
      <pivotArea field="5" type="button" dataOnly="0" labelOnly="1" outline="0"/>
    </format>
    <format dxfId="9">
      <pivotArea type="topRight" dataOnly="0" labelOnly="1" outline="0" fieldPosition="0"/>
    </format>
    <format dxfId="8">
      <pivotArea dataOnly="0" labelOnly="1" grandCol="1" outline="0" fieldPosition="0"/>
    </format>
    <format dxfId="7">
      <pivotArea dataOnly="0" labelOnly="1" grandCol="1" outline="0" fieldPosition="0"/>
    </format>
    <format dxfId="6">
      <pivotArea field="16" type="button" dataOnly="0" labelOnly="1" outline="0"/>
    </format>
    <format dxfId="5">
      <pivotArea outline="0" collapsedLevelsAreSubtotals="1" fieldPosition="0"/>
    </format>
    <format dxfId="4">
      <pivotArea dataOnly="0" labelOnly="1" grandRow="1" outline="0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field="16" type="button" dataOnly="0" labelOnly="1" outline="0"/>
    </format>
    <format dxfId="0">
      <pivotArea dataOnly="0" labelOnly="1" grandCol="1" outline="0" fieldPosition="0"/>
    </format>
  </formats>
  <chartFormats count="3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I1" zoomScale="80" zoomScaleNormal="80" workbookViewId="0">
      <pane ySplit="1" topLeftCell="A2" activePane="bottomLeft" state="frozen"/>
      <selection pane="bottomLeft" activeCell="H7" sqref="H7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4.85546875" style="6" bestFit="1" customWidth="1"/>
    <col min="5" max="5" width="13.85546875" style="6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1.42578125" bestFit="1" customWidth="1"/>
    <col min="15" max="15" width="20.7109375" bestFit="1" customWidth="1"/>
    <col min="16" max="16" width="23" bestFit="1" customWidth="1"/>
    <col min="17" max="17" width="14.85546875" bestFit="1" customWidth="1"/>
    <col min="18" max="18" width="19.140625" bestFit="1" customWidth="1"/>
    <col min="19" max="19" width="29.28515625" bestFit="1" customWidth="1"/>
    <col min="20" max="20" width="27.7109375" bestFit="1" customWidth="1"/>
    <col min="21" max="21" width="24.5703125" bestFit="1" customWidth="1"/>
    <col min="22" max="22" width="20.28515625" bestFit="1" customWidth="1"/>
    <col min="23" max="23" width="11.7109375" customWidth="1"/>
    <col min="24" max="24" width="20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8386</v>
      </c>
      <c r="V1" s="1" t="s">
        <v>8426</v>
      </c>
      <c r="W1" s="1" t="s">
        <v>8421</v>
      </c>
      <c r="X1" s="1" t="s">
        <v>8443</v>
      </c>
    </row>
    <row r="2" spans="1:24" ht="45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ROUND(E2/D2,0)</f>
        <v>1</v>
      </c>
      <c r="P2" s="9">
        <f>ROUND(IFERROR(E2/L2,0),2)</f>
        <v>63.92</v>
      </c>
      <c r="Q2" t="str">
        <f>LEFT(N2,FIND("/",N2)-1)</f>
        <v>film &amp; video</v>
      </c>
      <c r="R2" t="str">
        <f>RIGHT(N2,LEN(N2)-FIND("/",N2))</f>
        <v>television</v>
      </c>
      <c r="S2" s="22">
        <f>(((J2/60)/60)/24)+DATE(1970,1,1)</f>
        <v>42177.007071759261</v>
      </c>
      <c r="T2" s="22">
        <f>(((I2/60)/60)/24)+DATE(1970,1,1)</f>
        <v>42208.125</v>
      </c>
      <c r="U2">
        <f>YEAR(S2)</f>
        <v>2015</v>
      </c>
      <c r="V2" t="str">
        <f>IF(OR(F2="live",F2="successful"),"successful","unsuccessful")</f>
        <v>successful</v>
      </c>
      <c r="W2" t="str">
        <f>IF(OR(O2&lt;Outliers!$B$8,Data!O2&gt;Outliers!$B$9),"Yes","No")</f>
        <v>No</v>
      </c>
      <c r="X2">
        <f>ROUND(_xlfn.DAYS(T2,S2)/7,0)</f>
        <v>4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ROUND(E3/D3,0)</f>
        <v>1</v>
      </c>
      <c r="P3" s="9">
        <f t="shared" ref="P3:P66" si="1">ROUND(IFERROR(E3/L3,0),2)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22">
        <f t="shared" ref="S3:S66" si="4">(((J3/60)/60)/24)+DATE(1970,1,1)</f>
        <v>42766.600497685184</v>
      </c>
      <c r="T3" s="22">
        <f t="shared" ref="T3:T66" si="5">(((I3/60)/60)/24)+DATE(1970,1,1)</f>
        <v>42796.600497685184</v>
      </c>
      <c r="U3">
        <f t="shared" ref="U3:U66" si="6">YEAR(S3)</f>
        <v>2017</v>
      </c>
      <c r="V3" t="str">
        <f t="shared" ref="V3:V66" si="7">IF(OR(F3="live",F3="successful"),"successful","unsuccessful")</f>
        <v>successful</v>
      </c>
      <c r="W3" t="str">
        <f>IF(OR(O3&lt;Outliers!$B$8,Data!O3&gt;Outliers!$B$9),"Yes","No")</f>
        <v>No</v>
      </c>
      <c r="X3">
        <f t="shared" ref="X3:X66" si="8">ROUND(_xlfn.DAYS(T3,S3)/7,0)</f>
        <v>4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22">
        <f t="shared" si="4"/>
        <v>42405.702349537038</v>
      </c>
      <c r="T4" s="22">
        <f t="shared" si="5"/>
        <v>42415.702349537038</v>
      </c>
      <c r="U4">
        <f t="shared" si="6"/>
        <v>2016</v>
      </c>
      <c r="V4" t="str">
        <f t="shared" si="7"/>
        <v>successful</v>
      </c>
      <c r="W4" t="str">
        <f>IF(OR(O4&lt;Outliers!$B$8,Data!O4&gt;Outliers!$B$9),"Yes","No")</f>
        <v>No</v>
      </c>
      <c r="X4">
        <f t="shared" si="8"/>
        <v>1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</v>
      </c>
      <c r="P5" s="9">
        <f t="shared" si="1"/>
        <v>69.27</v>
      </c>
      <c r="Q5" t="str">
        <f t="shared" si="2"/>
        <v>film &amp; video</v>
      </c>
      <c r="R5" t="str">
        <f t="shared" si="3"/>
        <v>television</v>
      </c>
      <c r="S5" s="22">
        <f t="shared" si="4"/>
        <v>41828.515127314815</v>
      </c>
      <c r="T5" s="22">
        <f t="shared" si="5"/>
        <v>41858.515127314815</v>
      </c>
      <c r="U5">
        <f t="shared" si="6"/>
        <v>2014</v>
      </c>
      <c r="V5" t="str">
        <f t="shared" si="7"/>
        <v>successful</v>
      </c>
      <c r="W5" t="str">
        <f>IF(OR(O5&lt;Outliers!$B$8,Data!O5&gt;Outliers!$B$9),"Yes","No")</f>
        <v>No</v>
      </c>
      <c r="X5">
        <f t="shared" si="8"/>
        <v>4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</v>
      </c>
      <c r="P6" s="9">
        <f t="shared" si="1"/>
        <v>190.55</v>
      </c>
      <c r="Q6" t="str">
        <f t="shared" si="2"/>
        <v>film &amp; video</v>
      </c>
      <c r="R6" t="str">
        <f t="shared" si="3"/>
        <v>television</v>
      </c>
      <c r="S6" s="22">
        <f t="shared" si="4"/>
        <v>42327.834247685183</v>
      </c>
      <c r="T6" s="22">
        <f t="shared" si="5"/>
        <v>42357.834247685183</v>
      </c>
      <c r="U6">
        <f t="shared" si="6"/>
        <v>2015</v>
      </c>
      <c r="V6" t="str">
        <f t="shared" si="7"/>
        <v>successful</v>
      </c>
      <c r="W6" t="str">
        <f>IF(OR(O6&lt;Outliers!$B$8,Data!O6&gt;Outliers!$B$9),"Yes","No")</f>
        <v>No</v>
      </c>
      <c r="X6">
        <f t="shared" si="8"/>
        <v>4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</v>
      </c>
      <c r="P7" s="9">
        <f t="shared" si="1"/>
        <v>93.4</v>
      </c>
      <c r="Q7" t="str">
        <f t="shared" si="2"/>
        <v>film &amp; video</v>
      </c>
      <c r="R7" t="str">
        <f t="shared" si="3"/>
        <v>television</v>
      </c>
      <c r="S7" s="22">
        <f t="shared" si="4"/>
        <v>42563.932951388888</v>
      </c>
      <c r="T7" s="22">
        <f t="shared" si="5"/>
        <v>42580.232638888891</v>
      </c>
      <c r="U7">
        <f t="shared" si="6"/>
        <v>2016</v>
      </c>
      <c r="V7" t="str">
        <f t="shared" si="7"/>
        <v>successful</v>
      </c>
      <c r="W7" t="str">
        <f>IF(OR(O7&lt;Outliers!$B$8,Data!O7&gt;Outliers!$B$9),"Yes","No")</f>
        <v>No</v>
      </c>
      <c r="X7">
        <f t="shared" si="8"/>
        <v>2</v>
      </c>
    </row>
    <row r="8" spans="1:24" ht="45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</v>
      </c>
      <c r="P8" s="9">
        <f t="shared" si="1"/>
        <v>146.88</v>
      </c>
      <c r="Q8" t="str">
        <f t="shared" si="2"/>
        <v>film &amp; video</v>
      </c>
      <c r="R8" t="str">
        <f t="shared" si="3"/>
        <v>television</v>
      </c>
      <c r="S8" s="22">
        <f t="shared" si="4"/>
        <v>41794.072337962964</v>
      </c>
      <c r="T8" s="22">
        <f t="shared" si="5"/>
        <v>41804.072337962964</v>
      </c>
      <c r="U8">
        <f t="shared" si="6"/>
        <v>2014</v>
      </c>
      <c r="V8" t="str">
        <f t="shared" si="7"/>
        <v>successful</v>
      </c>
      <c r="W8" t="str">
        <f>IF(OR(O8&lt;Outliers!$B$8,Data!O8&gt;Outliers!$B$9),"Yes","No")</f>
        <v>No</v>
      </c>
      <c r="X8">
        <f t="shared" si="8"/>
        <v>1</v>
      </c>
    </row>
    <row r="9" spans="1:24" ht="45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</v>
      </c>
      <c r="P9" s="9">
        <f t="shared" si="1"/>
        <v>159.82</v>
      </c>
      <c r="Q9" t="str">
        <f t="shared" si="2"/>
        <v>film &amp; video</v>
      </c>
      <c r="R9" t="str">
        <f t="shared" si="3"/>
        <v>television</v>
      </c>
      <c r="S9" s="22">
        <f t="shared" si="4"/>
        <v>42516.047071759262</v>
      </c>
      <c r="T9" s="22">
        <f t="shared" si="5"/>
        <v>42556.047071759262</v>
      </c>
      <c r="U9">
        <f t="shared" si="6"/>
        <v>2016</v>
      </c>
      <c r="V9" t="str">
        <f t="shared" si="7"/>
        <v>successful</v>
      </c>
      <c r="W9" t="str">
        <f>IF(OR(O9&lt;Outliers!$B$8,Data!O9&gt;Outliers!$B$9),"Yes","No")</f>
        <v>No</v>
      </c>
      <c r="X9">
        <f t="shared" si="8"/>
        <v>6</v>
      </c>
    </row>
    <row r="10" spans="1:24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</v>
      </c>
      <c r="P10" s="9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22">
        <f t="shared" si="4"/>
        <v>42468.94458333333</v>
      </c>
      <c r="T10" s="22">
        <f t="shared" si="5"/>
        <v>42475.875</v>
      </c>
      <c r="U10">
        <f t="shared" si="6"/>
        <v>2016</v>
      </c>
      <c r="V10" t="str">
        <f t="shared" si="7"/>
        <v>successful</v>
      </c>
      <c r="W10" t="str">
        <f>IF(OR(O10&lt;Outliers!$B$8,Data!O10&gt;Outliers!$B$9),"Yes","No")</f>
        <v>No</v>
      </c>
      <c r="X10">
        <f t="shared" si="8"/>
        <v>1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</v>
      </c>
      <c r="P11" s="9">
        <f t="shared" si="1"/>
        <v>31.5</v>
      </c>
      <c r="Q11" t="str">
        <f t="shared" si="2"/>
        <v>film &amp; video</v>
      </c>
      <c r="R11" t="str">
        <f t="shared" si="3"/>
        <v>television</v>
      </c>
      <c r="S11" s="22">
        <f t="shared" si="4"/>
        <v>42447.103518518517</v>
      </c>
      <c r="T11" s="22">
        <f t="shared" si="5"/>
        <v>42477.103518518517</v>
      </c>
      <c r="U11">
        <f t="shared" si="6"/>
        <v>2016</v>
      </c>
      <c r="V11" t="str">
        <f t="shared" si="7"/>
        <v>successful</v>
      </c>
      <c r="W11" t="str">
        <f>IF(OR(O11&lt;Outliers!$B$8,Data!O11&gt;Outliers!$B$9),"Yes","No")</f>
        <v>No</v>
      </c>
      <c r="X11">
        <f t="shared" si="8"/>
        <v>4</v>
      </c>
    </row>
    <row r="12" spans="1:24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</v>
      </c>
      <c r="P12" s="9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22">
        <f t="shared" si="4"/>
        <v>41780.068043981482</v>
      </c>
      <c r="T12" s="22">
        <f t="shared" si="5"/>
        <v>41815.068043981482</v>
      </c>
      <c r="U12">
        <f t="shared" si="6"/>
        <v>2014</v>
      </c>
      <c r="V12" t="str">
        <f t="shared" si="7"/>
        <v>successful</v>
      </c>
      <c r="W12" t="str">
        <f>IF(OR(O12&lt;Outliers!$B$8,Data!O12&gt;Outliers!$B$9),"Yes","No")</f>
        <v>No</v>
      </c>
      <c r="X12">
        <f t="shared" si="8"/>
        <v>5</v>
      </c>
    </row>
    <row r="13" spans="1:24" ht="45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</v>
      </c>
      <c r="P13" s="9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22">
        <f t="shared" si="4"/>
        <v>42572.778495370367</v>
      </c>
      <c r="T13" s="22">
        <f t="shared" si="5"/>
        <v>42604.125</v>
      </c>
      <c r="U13">
        <f t="shared" si="6"/>
        <v>2016</v>
      </c>
      <c r="V13" t="str">
        <f t="shared" si="7"/>
        <v>successful</v>
      </c>
      <c r="W13" t="str">
        <f>IF(OR(O13&lt;Outliers!$B$8,Data!O13&gt;Outliers!$B$9),"Yes","No")</f>
        <v>No</v>
      </c>
      <c r="X13">
        <f t="shared" si="8"/>
        <v>5</v>
      </c>
    </row>
    <row r="14" spans="1:24" ht="45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2</v>
      </c>
      <c r="P14" s="9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22">
        <f t="shared" si="4"/>
        <v>41791.713252314818</v>
      </c>
      <c r="T14" s="22">
        <f t="shared" si="5"/>
        <v>41836.125</v>
      </c>
      <c r="U14">
        <f t="shared" si="6"/>
        <v>2014</v>
      </c>
      <c r="V14" t="str">
        <f t="shared" si="7"/>
        <v>successful</v>
      </c>
      <c r="W14" t="str">
        <f>IF(OR(O14&lt;Outliers!$B$8,Data!O14&gt;Outliers!$B$9),"Yes","No")</f>
        <v>No</v>
      </c>
      <c r="X14">
        <f t="shared" si="8"/>
        <v>6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2</v>
      </c>
      <c r="P15" s="9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22">
        <f t="shared" si="4"/>
        <v>42508.677187499998</v>
      </c>
      <c r="T15" s="22">
        <f t="shared" si="5"/>
        <v>42544.852083333331</v>
      </c>
      <c r="U15">
        <f t="shared" si="6"/>
        <v>2016</v>
      </c>
      <c r="V15" t="str">
        <f t="shared" si="7"/>
        <v>successful</v>
      </c>
      <c r="W15" t="str">
        <f>IF(OR(O15&lt;Outliers!$B$8,Data!O15&gt;Outliers!$B$9),"Yes","No")</f>
        <v>No</v>
      </c>
      <c r="X15">
        <f t="shared" si="8"/>
        <v>5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</v>
      </c>
      <c r="P16" s="9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22">
        <f t="shared" si="4"/>
        <v>41808.02648148148</v>
      </c>
      <c r="T16" s="22">
        <f t="shared" si="5"/>
        <v>41833.582638888889</v>
      </c>
      <c r="U16">
        <f t="shared" si="6"/>
        <v>2014</v>
      </c>
      <c r="V16" t="str">
        <f t="shared" si="7"/>
        <v>successful</v>
      </c>
      <c r="W16" t="str">
        <f>IF(OR(O16&lt;Outliers!$B$8,Data!O16&gt;Outliers!$B$9),"Yes","No")</f>
        <v>No</v>
      </c>
      <c r="X16">
        <f t="shared" si="8"/>
        <v>4</v>
      </c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</v>
      </c>
      <c r="P17" s="9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22">
        <f t="shared" si="4"/>
        <v>42256.391875000001</v>
      </c>
      <c r="T17" s="22">
        <f t="shared" si="5"/>
        <v>42274.843055555553</v>
      </c>
      <c r="U17">
        <f t="shared" si="6"/>
        <v>2015</v>
      </c>
      <c r="V17" t="str">
        <f t="shared" si="7"/>
        <v>successful</v>
      </c>
      <c r="W17" t="str">
        <f>IF(OR(O17&lt;Outliers!$B$8,Data!O17&gt;Outliers!$B$9),"Yes","No")</f>
        <v>No</v>
      </c>
      <c r="X17">
        <f t="shared" si="8"/>
        <v>3</v>
      </c>
    </row>
    <row r="18" spans="1:24" ht="45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</v>
      </c>
      <c r="P18" s="9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22">
        <f t="shared" si="4"/>
        <v>41760.796423611115</v>
      </c>
      <c r="T18" s="22">
        <f t="shared" si="5"/>
        <v>41806.229166666664</v>
      </c>
      <c r="U18">
        <f t="shared" si="6"/>
        <v>2014</v>
      </c>
      <c r="V18" t="str">
        <f t="shared" si="7"/>
        <v>successful</v>
      </c>
      <c r="W18" t="str">
        <f>IF(OR(O18&lt;Outliers!$B$8,Data!O18&gt;Outliers!$B$9),"Yes","No")</f>
        <v>No</v>
      </c>
      <c r="X18">
        <f t="shared" si="8"/>
        <v>7</v>
      </c>
    </row>
    <row r="19" spans="1:24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</v>
      </c>
      <c r="P19" s="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22">
        <f t="shared" si="4"/>
        <v>41917.731736111113</v>
      </c>
      <c r="T19" s="22">
        <f t="shared" si="5"/>
        <v>41947.773402777777</v>
      </c>
      <c r="U19">
        <f t="shared" si="6"/>
        <v>2014</v>
      </c>
      <c r="V19" t="str">
        <f t="shared" si="7"/>
        <v>successful</v>
      </c>
      <c r="W19" t="str">
        <f>IF(OR(O19&lt;Outliers!$B$8,Data!O19&gt;Outliers!$B$9),"Yes","No")</f>
        <v>No</v>
      </c>
      <c r="X19">
        <f t="shared" si="8"/>
        <v>4</v>
      </c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</v>
      </c>
      <c r="P20" s="9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22">
        <f t="shared" si="4"/>
        <v>41869.542314814818</v>
      </c>
      <c r="T20" s="22">
        <f t="shared" si="5"/>
        <v>41899.542314814818</v>
      </c>
      <c r="U20">
        <f t="shared" si="6"/>
        <v>2014</v>
      </c>
      <c r="V20" t="str">
        <f t="shared" si="7"/>
        <v>successful</v>
      </c>
      <c r="W20" t="str">
        <f>IF(OR(O20&lt;Outliers!$B$8,Data!O20&gt;Outliers!$B$9),"Yes","No")</f>
        <v>No</v>
      </c>
      <c r="X20">
        <f t="shared" si="8"/>
        <v>4</v>
      </c>
    </row>
    <row r="21" spans="1:24" ht="45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</v>
      </c>
      <c r="P21" s="9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22">
        <f t="shared" si="4"/>
        <v>42175.816365740742</v>
      </c>
      <c r="T21" s="22">
        <f t="shared" si="5"/>
        <v>42205.816365740742</v>
      </c>
      <c r="U21">
        <f t="shared" si="6"/>
        <v>2015</v>
      </c>
      <c r="V21" t="str">
        <f t="shared" si="7"/>
        <v>successful</v>
      </c>
      <c r="W21" t="str">
        <f>IF(OR(O21&lt;Outliers!$B$8,Data!O21&gt;Outliers!$B$9),"Yes","No")</f>
        <v>No</v>
      </c>
      <c r="X21">
        <f t="shared" si="8"/>
        <v>4</v>
      </c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2">
        <f t="shared" si="4"/>
        <v>42200.758240740746</v>
      </c>
      <c r="T22" s="22">
        <f t="shared" si="5"/>
        <v>42260.758240740746</v>
      </c>
      <c r="U22">
        <f t="shared" si="6"/>
        <v>2015</v>
      </c>
      <c r="V22" t="str">
        <f t="shared" si="7"/>
        <v>successful</v>
      </c>
      <c r="W22" t="str">
        <f>IF(OR(O22&lt;Outliers!$B$8,Data!O22&gt;Outliers!$B$9),"Yes","No")</f>
        <v>No</v>
      </c>
      <c r="X22">
        <f t="shared" si="8"/>
        <v>9</v>
      </c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</v>
      </c>
      <c r="P23" s="9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22">
        <f t="shared" si="4"/>
        <v>41878.627187500002</v>
      </c>
      <c r="T23" s="22">
        <f t="shared" si="5"/>
        <v>41908.627187500002</v>
      </c>
      <c r="U23">
        <f t="shared" si="6"/>
        <v>2014</v>
      </c>
      <c r="V23" t="str">
        <f t="shared" si="7"/>
        <v>successful</v>
      </c>
      <c r="W23" t="str">
        <f>IF(OR(O23&lt;Outliers!$B$8,Data!O23&gt;Outliers!$B$9),"Yes","No")</f>
        <v>No</v>
      </c>
      <c r="X23">
        <f t="shared" si="8"/>
        <v>4</v>
      </c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2">
        <f t="shared" si="4"/>
        <v>41989.91134259259</v>
      </c>
      <c r="T24" s="22">
        <f t="shared" si="5"/>
        <v>42005.332638888889</v>
      </c>
      <c r="U24">
        <f t="shared" si="6"/>
        <v>2014</v>
      </c>
      <c r="V24" t="str">
        <f t="shared" si="7"/>
        <v>successful</v>
      </c>
      <c r="W24" t="str">
        <f>IF(OR(O24&lt;Outliers!$B$8,Data!O24&gt;Outliers!$B$9),"Yes","No")</f>
        <v>No</v>
      </c>
      <c r="X24">
        <f t="shared" si="8"/>
        <v>2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</v>
      </c>
      <c r="P25" s="9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22">
        <f t="shared" si="4"/>
        <v>42097.778946759259</v>
      </c>
      <c r="T25" s="22">
        <f t="shared" si="5"/>
        <v>42124.638888888891</v>
      </c>
      <c r="U25">
        <f t="shared" si="6"/>
        <v>2015</v>
      </c>
      <c r="V25" t="str">
        <f t="shared" si="7"/>
        <v>successful</v>
      </c>
      <c r="W25" t="str">
        <f>IF(OR(O25&lt;Outliers!$B$8,Data!O25&gt;Outliers!$B$9),"Yes","No")</f>
        <v>No</v>
      </c>
      <c r="X25">
        <f t="shared" si="8"/>
        <v>4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</v>
      </c>
      <c r="P26" s="9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22">
        <f t="shared" si="4"/>
        <v>42229.820173611108</v>
      </c>
      <c r="T26" s="22">
        <f t="shared" si="5"/>
        <v>42262.818750000006</v>
      </c>
      <c r="U26">
        <f t="shared" si="6"/>
        <v>2015</v>
      </c>
      <c r="V26" t="str">
        <f t="shared" si="7"/>
        <v>successful</v>
      </c>
      <c r="W26" t="str">
        <f>IF(OR(O26&lt;Outliers!$B$8,Data!O26&gt;Outliers!$B$9),"Yes","No")</f>
        <v>No</v>
      </c>
      <c r="X26">
        <f t="shared" si="8"/>
        <v>5</v>
      </c>
    </row>
    <row r="27" spans="1:24" ht="45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</v>
      </c>
      <c r="P27" s="9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22">
        <f t="shared" si="4"/>
        <v>42318.025011574078</v>
      </c>
      <c r="T27" s="22">
        <f t="shared" si="5"/>
        <v>42378.025011574078</v>
      </c>
      <c r="U27">
        <f t="shared" si="6"/>
        <v>2015</v>
      </c>
      <c r="V27" t="str">
        <f t="shared" si="7"/>
        <v>successful</v>
      </c>
      <c r="W27" t="str">
        <f>IF(OR(O27&lt;Outliers!$B$8,Data!O27&gt;Outliers!$B$9),"Yes","No")</f>
        <v>No</v>
      </c>
      <c r="X27">
        <f t="shared" si="8"/>
        <v>9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2</v>
      </c>
      <c r="P28" s="9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22">
        <f t="shared" si="4"/>
        <v>41828.515555555554</v>
      </c>
      <c r="T28" s="22">
        <f t="shared" si="5"/>
        <v>41868.515555555554</v>
      </c>
      <c r="U28">
        <f t="shared" si="6"/>
        <v>2014</v>
      </c>
      <c r="V28" t="str">
        <f t="shared" si="7"/>
        <v>successful</v>
      </c>
      <c r="W28" t="str">
        <f>IF(OR(O28&lt;Outliers!$B$8,Data!O28&gt;Outliers!$B$9),"Yes","No")</f>
        <v>No</v>
      </c>
      <c r="X28">
        <f t="shared" si="8"/>
        <v>6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</v>
      </c>
      <c r="P29" s="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22">
        <f t="shared" si="4"/>
        <v>41929.164733796293</v>
      </c>
      <c r="T29" s="22">
        <f t="shared" si="5"/>
        <v>41959.206400462965</v>
      </c>
      <c r="U29">
        <f t="shared" si="6"/>
        <v>2014</v>
      </c>
      <c r="V29" t="str">
        <f t="shared" si="7"/>
        <v>successful</v>
      </c>
      <c r="W29" t="str">
        <f>IF(OR(O29&lt;Outliers!$B$8,Data!O29&gt;Outliers!$B$9),"Yes","No")</f>
        <v>No</v>
      </c>
      <c r="X29">
        <f t="shared" si="8"/>
        <v>4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</v>
      </c>
      <c r="P30" s="9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22">
        <f t="shared" si="4"/>
        <v>42324.96393518518</v>
      </c>
      <c r="T30" s="22">
        <f t="shared" si="5"/>
        <v>42354.96393518518</v>
      </c>
      <c r="U30">
        <f t="shared" si="6"/>
        <v>2015</v>
      </c>
      <c r="V30" t="str">
        <f t="shared" si="7"/>
        <v>successful</v>
      </c>
      <c r="W30" t="str">
        <f>IF(OR(O30&lt;Outliers!$B$8,Data!O30&gt;Outliers!$B$9),"Yes","No")</f>
        <v>No</v>
      </c>
      <c r="X30">
        <f t="shared" si="8"/>
        <v>4</v>
      </c>
    </row>
    <row r="31" spans="1:24" ht="45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</v>
      </c>
      <c r="P31" s="9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22">
        <f t="shared" si="4"/>
        <v>41812.67324074074</v>
      </c>
      <c r="T31" s="22">
        <f t="shared" si="5"/>
        <v>41842.67324074074</v>
      </c>
      <c r="U31">
        <f t="shared" si="6"/>
        <v>2014</v>
      </c>
      <c r="V31" t="str">
        <f t="shared" si="7"/>
        <v>successful</v>
      </c>
      <c r="W31" t="str">
        <f>IF(OR(O31&lt;Outliers!$B$8,Data!O31&gt;Outliers!$B$9),"Yes","No")</f>
        <v>No</v>
      </c>
      <c r="X31">
        <f t="shared" si="8"/>
        <v>4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</v>
      </c>
      <c r="P32" s="9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22">
        <f t="shared" si="4"/>
        <v>41842.292997685188</v>
      </c>
      <c r="T32" s="22">
        <f t="shared" si="5"/>
        <v>41872.292997685188</v>
      </c>
      <c r="U32">
        <f t="shared" si="6"/>
        <v>2014</v>
      </c>
      <c r="V32" t="str">
        <f t="shared" si="7"/>
        <v>successful</v>
      </c>
      <c r="W32" t="str">
        <f>IF(OR(O32&lt;Outliers!$B$8,Data!O32&gt;Outliers!$B$9),"Yes","No")</f>
        <v>No</v>
      </c>
      <c r="X32">
        <f t="shared" si="8"/>
        <v>4</v>
      </c>
    </row>
    <row r="33" spans="1:24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22">
        <f t="shared" si="4"/>
        <v>42376.79206018518</v>
      </c>
      <c r="T33" s="22">
        <f t="shared" si="5"/>
        <v>42394.79206018518</v>
      </c>
      <c r="U33">
        <f t="shared" si="6"/>
        <v>2016</v>
      </c>
      <c r="V33" t="str">
        <f t="shared" si="7"/>
        <v>successful</v>
      </c>
      <c r="W33" t="str">
        <f>IF(OR(O33&lt;Outliers!$B$8,Data!O33&gt;Outliers!$B$9),"Yes","No")</f>
        <v>No</v>
      </c>
      <c r="X33">
        <f t="shared" si="8"/>
        <v>3</v>
      </c>
    </row>
    <row r="34" spans="1:24" ht="45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</v>
      </c>
      <c r="P34" s="9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22">
        <f t="shared" si="4"/>
        <v>42461.627511574072</v>
      </c>
      <c r="T34" s="22">
        <f t="shared" si="5"/>
        <v>42503.165972222225</v>
      </c>
      <c r="U34">
        <f t="shared" si="6"/>
        <v>2016</v>
      </c>
      <c r="V34" t="str">
        <f t="shared" si="7"/>
        <v>successful</v>
      </c>
      <c r="W34" t="str">
        <f>IF(OR(O34&lt;Outliers!$B$8,Data!O34&gt;Outliers!$B$9),"Yes","No")</f>
        <v>No</v>
      </c>
      <c r="X34">
        <f t="shared" si="8"/>
        <v>6</v>
      </c>
    </row>
    <row r="35" spans="1:24" ht="45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2">
        <f t="shared" si="4"/>
        <v>42286.660891203705</v>
      </c>
      <c r="T35" s="22">
        <f t="shared" si="5"/>
        <v>42316.702557870376</v>
      </c>
      <c r="U35">
        <f t="shared" si="6"/>
        <v>2015</v>
      </c>
      <c r="V35" t="str">
        <f t="shared" si="7"/>
        <v>successful</v>
      </c>
      <c r="W35" t="str">
        <f>IF(OR(O35&lt;Outliers!$B$8,Data!O35&gt;Outliers!$B$9),"Yes","No")</f>
        <v>No</v>
      </c>
      <c r="X35">
        <f t="shared" si="8"/>
        <v>4</v>
      </c>
    </row>
    <row r="36" spans="1:24" ht="45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</v>
      </c>
      <c r="P36" s="9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22">
        <f t="shared" si="4"/>
        <v>41841.321770833332</v>
      </c>
      <c r="T36" s="22">
        <f t="shared" si="5"/>
        <v>41856.321770833332</v>
      </c>
      <c r="U36">
        <f t="shared" si="6"/>
        <v>2014</v>
      </c>
      <c r="V36" t="str">
        <f t="shared" si="7"/>
        <v>successful</v>
      </c>
      <c r="W36" t="str">
        <f>IF(OR(O36&lt;Outliers!$B$8,Data!O36&gt;Outliers!$B$9),"Yes","No")</f>
        <v>No</v>
      </c>
      <c r="X36">
        <f t="shared" si="8"/>
        <v>2</v>
      </c>
    </row>
    <row r="37" spans="1:24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2</v>
      </c>
      <c r="P37" s="9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22">
        <f t="shared" si="4"/>
        <v>42098.291828703703</v>
      </c>
      <c r="T37" s="22">
        <f t="shared" si="5"/>
        <v>42122</v>
      </c>
      <c r="U37">
        <f t="shared" si="6"/>
        <v>2015</v>
      </c>
      <c r="V37" t="str">
        <f t="shared" si="7"/>
        <v>successful</v>
      </c>
      <c r="W37" t="str">
        <f>IF(OR(O37&lt;Outliers!$B$8,Data!O37&gt;Outliers!$B$9),"Yes","No")</f>
        <v>No</v>
      </c>
      <c r="X37">
        <f t="shared" si="8"/>
        <v>3</v>
      </c>
    </row>
    <row r="38" spans="1:24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</v>
      </c>
      <c r="P38" s="9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22">
        <f t="shared" si="4"/>
        <v>42068.307002314818</v>
      </c>
      <c r="T38" s="22">
        <f t="shared" si="5"/>
        <v>42098.265335648146</v>
      </c>
      <c r="U38">
        <f t="shared" si="6"/>
        <v>2015</v>
      </c>
      <c r="V38" t="str">
        <f t="shared" si="7"/>
        <v>successful</v>
      </c>
      <c r="W38" t="str">
        <f>IF(OR(O38&lt;Outliers!$B$8,Data!O38&gt;Outliers!$B$9),"Yes","No")</f>
        <v>No</v>
      </c>
      <c r="X38">
        <f t="shared" si="8"/>
        <v>4</v>
      </c>
    </row>
    <row r="39" spans="1:24" ht="45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2</v>
      </c>
      <c r="P39" s="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22">
        <f t="shared" si="4"/>
        <v>42032.693043981482</v>
      </c>
      <c r="T39" s="22">
        <f t="shared" si="5"/>
        <v>42062.693043981482</v>
      </c>
      <c r="U39">
        <f t="shared" si="6"/>
        <v>2015</v>
      </c>
      <c r="V39" t="str">
        <f t="shared" si="7"/>
        <v>successful</v>
      </c>
      <c r="W39" t="str">
        <f>IF(OR(O39&lt;Outliers!$B$8,Data!O39&gt;Outliers!$B$9),"Yes","No")</f>
        <v>No</v>
      </c>
      <c r="X39">
        <f t="shared" si="8"/>
        <v>4</v>
      </c>
    </row>
    <row r="40" spans="1:24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</v>
      </c>
      <c r="P40" s="9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22">
        <f t="shared" si="4"/>
        <v>41375.057222222218</v>
      </c>
      <c r="T40" s="22">
        <f t="shared" si="5"/>
        <v>41405.057222222218</v>
      </c>
      <c r="U40">
        <f t="shared" si="6"/>
        <v>2013</v>
      </c>
      <c r="V40" t="str">
        <f t="shared" si="7"/>
        <v>successful</v>
      </c>
      <c r="W40" t="str">
        <f>IF(OR(O40&lt;Outliers!$B$8,Data!O40&gt;Outliers!$B$9),"Yes","No")</f>
        <v>No</v>
      </c>
      <c r="X40">
        <f t="shared" si="8"/>
        <v>4</v>
      </c>
    </row>
    <row r="41" spans="1:24" ht="45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</v>
      </c>
      <c r="P41" s="9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22">
        <f t="shared" si="4"/>
        <v>41754.047083333331</v>
      </c>
      <c r="T41" s="22">
        <f t="shared" si="5"/>
        <v>41784.957638888889</v>
      </c>
      <c r="U41">
        <f t="shared" si="6"/>
        <v>2014</v>
      </c>
      <c r="V41" t="str">
        <f t="shared" si="7"/>
        <v>successful</v>
      </c>
      <c r="W41" t="str">
        <f>IF(OR(O41&lt;Outliers!$B$8,Data!O41&gt;Outliers!$B$9),"Yes","No")</f>
        <v>No</v>
      </c>
      <c r="X41">
        <f t="shared" si="8"/>
        <v>4</v>
      </c>
    </row>
    <row r="42" spans="1:24" ht="45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</v>
      </c>
      <c r="P42" s="9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22">
        <f t="shared" si="4"/>
        <v>41789.21398148148</v>
      </c>
      <c r="T42" s="22">
        <f t="shared" si="5"/>
        <v>41809.166666666664</v>
      </c>
      <c r="U42">
        <f t="shared" si="6"/>
        <v>2014</v>
      </c>
      <c r="V42" t="str">
        <f t="shared" si="7"/>
        <v>successful</v>
      </c>
      <c r="W42" t="str">
        <f>IF(OR(O42&lt;Outliers!$B$8,Data!O42&gt;Outliers!$B$9),"Yes","No")</f>
        <v>No</v>
      </c>
      <c r="X42">
        <f t="shared" si="8"/>
        <v>3</v>
      </c>
    </row>
    <row r="43" spans="1:24" ht="45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22">
        <f t="shared" si="4"/>
        <v>41887.568912037037</v>
      </c>
      <c r="T43" s="22">
        <f t="shared" si="5"/>
        <v>41917.568912037037</v>
      </c>
      <c r="U43">
        <f t="shared" si="6"/>
        <v>2014</v>
      </c>
      <c r="V43" t="str">
        <f t="shared" si="7"/>
        <v>successful</v>
      </c>
      <c r="W43" t="str">
        <f>IF(OR(O43&lt;Outliers!$B$8,Data!O43&gt;Outliers!$B$9),"Yes","No")</f>
        <v>No</v>
      </c>
      <c r="X43">
        <f t="shared" si="8"/>
        <v>4</v>
      </c>
    </row>
    <row r="44" spans="1:24" ht="45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</v>
      </c>
      <c r="P44" s="9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22">
        <f t="shared" si="4"/>
        <v>41971.639189814814</v>
      </c>
      <c r="T44" s="22">
        <f t="shared" si="5"/>
        <v>42001.639189814814</v>
      </c>
      <c r="U44">
        <f t="shared" si="6"/>
        <v>2014</v>
      </c>
      <c r="V44" t="str">
        <f t="shared" si="7"/>
        <v>successful</v>
      </c>
      <c r="W44" t="str">
        <f>IF(OR(O44&lt;Outliers!$B$8,Data!O44&gt;Outliers!$B$9),"Yes","No")</f>
        <v>No</v>
      </c>
      <c r="X44">
        <f t="shared" si="8"/>
        <v>4</v>
      </c>
    </row>
    <row r="45" spans="1:24" ht="45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</v>
      </c>
      <c r="P45" s="9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22">
        <f t="shared" si="4"/>
        <v>41802.790347222224</v>
      </c>
      <c r="T45" s="22">
        <f t="shared" si="5"/>
        <v>41833</v>
      </c>
      <c r="U45">
        <f t="shared" si="6"/>
        <v>2014</v>
      </c>
      <c r="V45" t="str">
        <f t="shared" si="7"/>
        <v>successful</v>
      </c>
      <c r="W45" t="str">
        <f>IF(OR(O45&lt;Outliers!$B$8,Data!O45&gt;Outliers!$B$9),"Yes","No")</f>
        <v>Yes</v>
      </c>
      <c r="X45">
        <f t="shared" si="8"/>
        <v>4</v>
      </c>
    </row>
    <row r="46" spans="1:24" ht="45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22">
        <f t="shared" si="4"/>
        <v>41874.098807870374</v>
      </c>
      <c r="T46" s="22">
        <f t="shared" si="5"/>
        <v>41919.098807870374</v>
      </c>
      <c r="U46">
        <f t="shared" si="6"/>
        <v>2014</v>
      </c>
      <c r="V46" t="str">
        <f t="shared" si="7"/>
        <v>successful</v>
      </c>
      <c r="W46" t="str">
        <f>IF(OR(O46&lt;Outliers!$B$8,Data!O46&gt;Outliers!$B$9),"Yes","No")</f>
        <v>No</v>
      </c>
      <c r="X46">
        <f t="shared" si="8"/>
        <v>6</v>
      </c>
    </row>
    <row r="47" spans="1:24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</v>
      </c>
      <c r="P47" s="9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22">
        <f t="shared" si="4"/>
        <v>42457.623923611114</v>
      </c>
      <c r="T47" s="22">
        <f t="shared" si="5"/>
        <v>42487.623923611114</v>
      </c>
      <c r="U47">
        <f t="shared" si="6"/>
        <v>2016</v>
      </c>
      <c r="V47" t="str">
        <f t="shared" si="7"/>
        <v>successful</v>
      </c>
      <c r="W47" t="str">
        <f>IF(OR(O47&lt;Outliers!$B$8,Data!O47&gt;Outliers!$B$9),"Yes","No")</f>
        <v>No</v>
      </c>
      <c r="X47">
        <f t="shared" si="8"/>
        <v>4</v>
      </c>
    </row>
    <row r="48" spans="1:24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</v>
      </c>
      <c r="P48" s="9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22">
        <f t="shared" si="4"/>
        <v>42323.964976851858</v>
      </c>
      <c r="T48" s="22">
        <f t="shared" si="5"/>
        <v>42353.964976851858</v>
      </c>
      <c r="U48">
        <f t="shared" si="6"/>
        <v>2015</v>
      </c>
      <c r="V48" t="str">
        <f t="shared" si="7"/>
        <v>successful</v>
      </c>
      <c r="W48" t="str">
        <f>IF(OR(O48&lt;Outliers!$B$8,Data!O48&gt;Outliers!$B$9),"Yes","No")</f>
        <v>No</v>
      </c>
      <c r="X48">
        <f t="shared" si="8"/>
        <v>4</v>
      </c>
    </row>
    <row r="49" spans="1:24" ht="45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</v>
      </c>
      <c r="P49" s="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22">
        <f t="shared" si="4"/>
        <v>41932.819525462961</v>
      </c>
      <c r="T49" s="22">
        <f t="shared" si="5"/>
        <v>41992.861192129625</v>
      </c>
      <c r="U49">
        <f t="shared" si="6"/>
        <v>2014</v>
      </c>
      <c r="V49" t="str">
        <f t="shared" si="7"/>
        <v>successful</v>
      </c>
      <c r="W49" t="str">
        <f>IF(OR(O49&lt;Outliers!$B$8,Data!O49&gt;Outliers!$B$9),"Yes","No")</f>
        <v>No</v>
      </c>
      <c r="X49">
        <f t="shared" si="8"/>
        <v>9</v>
      </c>
    </row>
    <row r="50" spans="1:24" ht="45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</v>
      </c>
      <c r="P50" s="9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22">
        <f t="shared" si="4"/>
        <v>42033.516898148147</v>
      </c>
      <c r="T50" s="22">
        <f t="shared" si="5"/>
        <v>42064.5</v>
      </c>
      <c r="U50">
        <f t="shared" si="6"/>
        <v>2015</v>
      </c>
      <c r="V50" t="str">
        <f t="shared" si="7"/>
        <v>successful</v>
      </c>
      <c r="W50" t="str">
        <f>IF(OR(O50&lt;Outliers!$B$8,Data!O50&gt;Outliers!$B$9),"Yes","No")</f>
        <v>No</v>
      </c>
      <c r="X50">
        <f t="shared" si="8"/>
        <v>4</v>
      </c>
    </row>
    <row r="51" spans="1:24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22">
        <f t="shared" si="4"/>
        <v>42271.176446759258</v>
      </c>
      <c r="T51" s="22">
        <f t="shared" si="5"/>
        <v>42301.176446759258</v>
      </c>
      <c r="U51">
        <f t="shared" si="6"/>
        <v>2015</v>
      </c>
      <c r="V51" t="str">
        <f t="shared" si="7"/>
        <v>successful</v>
      </c>
      <c r="W51" t="str">
        <f>IF(OR(O51&lt;Outliers!$B$8,Data!O51&gt;Outliers!$B$9),"Yes","No")</f>
        <v>No</v>
      </c>
      <c r="X51">
        <f t="shared" si="8"/>
        <v>4</v>
      </c>
    </row>
    <row r="52" spans="1:24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22">
        <f t="shared" si="4"/>
        <v>41995.752986111111</v>
      </c>
      <c r="T52" s="22">
        <f t="shared" si="5"/>
        <v>42034.708333333328</v>
      </c>
      <c r="U52">
        <f t="shared" si="6"/>
        <v>2014</v>
      </c>
      <c r="V52" t="str">
        <f t="shared" si="7"/>
        <v>successful</v>
      </c>
      <c r="W52" t="str">
        <f>IF(OR(O52&lt;Outliers!$B$8,Data!O52&gt;Outliers!$B$9),"Yes","No")</f>
        <v>No</v>
      </c>
      <c r="X52">
        <f t="shared" si="8"/>
        <v>6</v>
      </c>
    </row>
    <row r="53" spans="1:24" ht="45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</v>
      </c>
      <c r="P53" s="9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22">
        <f t="shared" si="4"/>
        <v>42196.928668981483</v>
      </c>
      <c r="T53" s="22">
        <f t="shared" si="5"/>
        <v>42226.928668981483</v>
      </c>
      <c r="U53">
        <f t="shared" si="6"/>
        <v>2015</v>
      </c>
      <c r="V53" t="str">
        <f t="shared" si="7"/>
        <v>successful</v>
      </c>
      <c r="W53" t="str">
        <f>IF(OR(O53&lt;Outliers!$B$8,Data!O53&gt;Outliers!$B$9),"Yes","No")</f>
        <v>No</v>
      </c>
      <c r="X53">
        <f t="shared" si="8"/>
        <v>4</v>
      </c>
    </row>
    <row r="54" spans="1:24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</v>
      </c>
      <c r="P54" s="9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22">
        <f t="shared" si="4"/>
        <v>41807.701921296299</v>
      </c>
      <c r="T54" s="22">
        <f t="shared" si="5"/>
        <v>41837.701921296299</v>
      </c>
      <c r="U54">
        <f t="shared" si="6"/>
        <v>2014</v>
      </c>
      <c r="V54" t="str">
        <f t="shared" si="7"/>
        <v>successful</v>
      </c>
      <c r="W54" t="str">
        <f>IF(OR(O54&lt;Outliers!$B$8,Data!O54&gt;Outliers!$B$9),"Yes","No")</f>
        <v>No</v>
      </c>
      <c r="X54">
        <f t="shared" si="8"/>
        <v>4</v>
      </c>
    </row>
    <row r="55" spans="1:24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</v>
      </c>
      <c r="P55" s="9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22">
        <f t="shared" si="4"/>
        <v>41719.549131944441</v>
      </c>
      <c r="T55" s="22">
        <f t="shared" si="5"/>
        <v>41733.916666666664</v>
      </c>
      <c r="U55">
        <f t="shared" si="6"/>
        <v>2014</v>
      </c>
      <c r="V55" t="str">
        <f t="shared" si="7"/>
        <v>successful</v>
      </c>
      <c r="W55" t="str">
        <f>IF(OR(O55&lt;Outliers!$B$8,Data!O55&gt;Outliers!$B$9),"Yes","No")</f>
        <v>No</v>
      </c>
      <c r="X55">
        <f t="shared" si="8"/>
        <v>2</v>
      </c>
    </row>
    <row r="56" spans="1:24" ht="45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</v>
      </c>
      <c r="P56" s="9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22">
        <f t="shared" si="4"/>
        <v>42333.713206018518</v>
      </c>
      <c r="T56" s="22">
        <f t="shared" si="5"/>
        <v>42363.713206018518</v>
      </c>
      <c r="U56">
        <f t="shared" si="6"/>
        <v>2015</v>
      </c>
      <c r="V56" t="str">
        <f t="shared" si="7"/>
        <v>successful</v>
      </c>
      <c r="W56" t="str">
        <f>IF(OR(O56&lt;Outliers!$B$8,Data!O56&gt;Outliers!$B$9),"Yes","No")</f>
        <v>No</v>
      </c>
      <c r="X56">
        <f t="shared" si="8"/>
        <v>4</v>
      </c>
    </row>
    <row r="57" spans="1:24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</v>
      </c>
      <c r="P57" s="9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22">
        <f t="shared" si="4"/>
        <v>42496.968935185185</v>
      </c>
      <c r="T57" s="22">
        <f t="shared" si="5"/>
        <v>42517.968935185185</v>
      </c>
      <c r="U57">
        <f t="shared" si="6"/>
        <v>2016</v>
      </c>
      <c r="V57" t="str">
        <f t="shared" si="7"/>
        <v>successful</v>
      </c>
      <c r="W57" t="str">
        <f>IF(OR(O57&lt;Outliers!$B$8,Data!O57&gt;Outliers!$B$9),"Yes","No")</f>
        <v>No</v>
      </c>
      <c r="X57">
        <f t="shared" si="8"/>
        <v>3</v>
      </c>
    </row>
    <row r="58" spans="1:24" ht="30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</v>
      </c>
      <c r="P58" s="9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22">
        <f t="shared" si="4"/>
        <v>42149.548888888887</v>
      </c>
      <c r="T58" s="22">
        <f t="shared" si="5"/>
        <v>42163.666666666672</v>
      </c>
      <c r="U58">
        <f t="shared" si="6"/>
        <v>2015</v>
      </c>
      <c r="V58" t="str">
        <f t="shared" si="7"/>
        <v>successful</v>
      </c>
      <c r="W58" t="str">
        <f>IF(OR(O58&lt;Outliers!$B$8,Data!O58&gt;Outliers!$B$9),"Yes","No")</f>
        <v>No</v>
      </c>
      <c r="X58">
        <f t="shared" si="8"/>
        <v>2</v>
      </c>
    </row>
    <row r="59" spans="1:24" ht="45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</v>
      </c>
      <c r="P59" s="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22">
        <f t="shared" si="4"/>
        <v>42089.83289351852</v>
      </c>
      <c r="T59" s="22">
        <f t="shared" si="5"/>
        <v>42119.83289351852</v>
      </c>
      <c r="U59">
        <f t="shared" si="6"/>
        <v>2015</v>
      </c>
      <c r="V59" t="str">
        <f t="shared" si="7"/>
        <v>successful</v>
      </c>
      <c r="W59" t="str">
        <f>IF(OR(O59&lt;Outliers!$B$8,Data!O59&gt;Outliers!$B$9),"Yes","No")</f>
        <v>No</v>
      </c>
      <c r="X59">
        <f t="shared" si="8"/>
        <v>4</v>
      </c>
    </row>
    <row r="60" spans="1:24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</v>
      </c>
      <c r="P60" s="9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22">
        <f t="shared" si="4"/>
        <v>41932.745046296295</v>
      </c>
      <c r="T60" s="22">
        <f t="shared" si="5"/>
        <v>41962.786712962959</v>
      </c>
      <c r="U60">
        <f t="shared" si="6"/>
        <v>2014</v>
      </c>
      <c r="V60" t="str">
        <f t="shared" si="7"/>
        <v>successful</v>
      </c>
      <c r="W60" t="str">
        <f>IF(OR(O60&lt;Outliers!$B$8,Data!O60&gt;Outliers!$B$9),"Yes","No")</f>
        <v>No</v>
      </c>
      <c r="X60">
        <f t="shared" si="8"/>
        <v>4</v>
      </c>
    </row>
    <row r="61" spans="1:24" ht="45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</v>
      </c>
      <c r="P61" s="9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22">
        <f t="shared" si="4"/>
        <v>42230.23583333334</v>
      </c>
      <c r="T61" s="22">
        <f t="shared" si="5"/>
        <v>42261.875</v>
      </c>
      <c r="U61">
        <f t="shared" si="6"/>
        <v>2015</v>
      </c>
      <c r="V61" t="str">
        <f t="shared" si="7"/>
        <v>successful</v>
      </c>
      <c r="W61" t="str">
        <f>IF(OR(O61&lt;Outliers!$B$8,Data!O61&gt;Outliers!$B$9),"Yes","No")</f>
        <v>No</v>
      </c>
      <c r="X61">
        <f t="shared" si="8"/>
        <v>4</v>
      </c>
    </row>
    <row r="62" spans="1:24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</v>
      </c>
      <c r="P62" s="9">
        <f t="shared" si="1"/>
        <v>43.04</v>
      </c>
      <c r="Q62" t="str">
        <f t="shared" si="2"/>
        <v>film &amp; video</v>
      </c>
      <c r="R62" t="str">
        <f t="shared" si="3"/>
        <v>shorts</v>
      </c>
      <c r="S62" s="22">
        <f t="shared" si="4"/>
        <v>41701.901817129627</v>
      </c>
      <c r="T62" s="22">
        <f t="shared" si="5"/>
        <v>41721</v>
      </c>
      <c r="U62">
        <f t="shared" si="6"/>
        <v>2014</v>
      </c>
      <c r="V62" t="str">
        <f t="shared" si="7"/>
        <v>successful</v>
      </c>
      <c r="W62" t="str">
        <f>IF(OR(O62&lt;Outliers!$B$8,Data!O62&gt;Outliers!$B$9),"Yes","No")</f>
        <v>No</v>
      </c>
      <c r="X62">
        <f t="shared" si="8"/>
        <v>3</v>
      </c>
    </row>
    <row r="63" spans="1:24" ht="45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</v>
      </c>
      <c r="P63" s="9">
        <f t="shared" si="1"/>
        <v>322.39</v>
      </c>
      <c r="Q63" t="str">
        <f t="shared" si="2"/>
        <v>film &amp; video</v>
      </c>
      <c r="R63" t="str">
        <f t="shared" si="3"/>
        <v>shorts</v>
      </c>
      <c r="S63" s="22">
        <f t="shared" si="4"/>
        <v>41409.814317129632</v>
      </c>
      <c r="T63" s="22">
        <f t="shared" si="5"/>
        <v>41431.814317129632</v>
      </c>
      <c r="U63">
        <f t="shared" si="6"/>
        <v>2013</v>
      </c>
      <c r="V63" t="str">
        <f t="shared" si="7"/>
        <v>successful</v>
      </c>
      <c r="W63" t="str">
        <f>IF(OR(O63&lt;Outliers!$B$8,Data!O63&gt;Outliers!$B$9),"Yes","No")</f>
        <v>No</v>
      </c>
      <c r="X63">
        <f t="shared" si="8"/>
        <v>3</v>
      </c>
    </row>
    <row r="64" spans="1:24" ht="45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2</v>
      </c>
      <c r="P64" s="9">
        <f t="shared" si="1"/>
        <v>96.71</v>
      </c>
      <c r="Q64" t="str">
        <f t="shared" si="2"/>
        <v>film &amp; video</v>
      </c>
      <c r="R64" t="str">
        <f t="shared" si="3"/>
        <v>shorts</v>
      </c>
      <c r="S64" s="22">
        <f t="shared" si="4"/>
        <v>41311.799513888887</v>
      </c>
      <c r="T64" s="22">
        <f t="shared" si="5"/>
        <v>41336.799513888887</v>
      </c>
      <c r="U64">
        <f t="shared" si="6"/>
        <v>2013</v>
      </c>
      <c r="V64" t="str">
        <f t="shared" si="7"/>
        <v>successful</v>
      </c>
      <c r="W64" t="str">
        <f>IF(OR(O64&lt;Outliers!$B$8,Data!O64&gt;Outliers!$B$9),"Yes","No")</f>
        <v>No</v>
      </c>
      <c r="X64">
        <f t="shared" si="8"/>
        <v>4</v>
      </c>
    </row>
    <row r="65" spans="1:24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</v>
      </c>
      <c r="P65" s="9">
        <f t="shared" si="1"/>
        <v>35.47</v>
      </c>
      <c r="Q65" t="str">
        <f t="shared" si="2"/>
        <v>film &amp; video</v>
      </c>
      <c r="R65" t="str">
        <f t="shared" si="3"/>
        <v>shorts</v>
      </c>
      <c r="S65" s="22">
        <f t="shared" si="4"/>
        <v>41612.912187499998</v>
      </c>
      <c r="T65" s="22">
        <f t="shared" si="5"/>
        <v>41636.207638888889</v>
      </c>
      <c r="U65">
        <f t="shared" si="6"/>
        <v>2013</v>
      </c>
      <c r="V65" t="str">
        <f t="shared" si="7"/>
        <v>successful</v>
      </c>
      <c r="W65" t="str">
        <f>IF(OR(O65&lt;Outliers!$B$8,Data!O65&gt;Outliers!$B$9),"Yes","No")</f>
        <v>No</v>
      </c>
      <c r="X65">
        <f t="shared" si="8"/>
        <v>3</v>
      </c>
    </row>
    <row r="66" spans="1:24" ht="45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2</v>
      </c>
      <c r="P66" s="9">
        <f t="shared" si="1"/>
        <v>86.67</v>
      </c>
      <c r="Q66" t="str">
        <f t="shared" si="2"/>
        <v>film &amp; video</v>
      </c>
      <c r="R66" t="str">
        <f t="shared" si="3"/>
        <v>shorts</v>
      </c>
      <c r="S66" s="22">
        <f t="shared" si="4"/>
        <v>41433.01829861111</v>
      </c>
      <c r="T66" s="22">
        <f t="shared" si="5"/>
        <v>41463.01829861111</v>
      </c>
      <c r="U66">
        <f t="shared" si="6"/>
        <v>2013</v>
      </c>
      <c r="V66" t="str">
        <f t="shared" si="7"/>
        <v>successful</v>
      </c>
      <c r="W66" t="str">
        <f>IF(OR(O66&lt;Outliers!$B$8,Data!O66&gt;Outliers!$B$9),"Yes","No")</f>
        <v>No</v>
      </c>
      <c r="X66">
        <f t="shared" si="8"/>
        <v>4</v>
      </c>
    </row>
    <row r="67" spans="1:24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9">ROUND(E67/D67,0)</f>
        <v>1</v>
      </c>
      <c r="P67" s="9">
        <f t="shared" ref="P67:P130" si="10">ROUND(IFERROR(E67/L67,0),2)</f>
        <v>132.05000000000001</v>
      </c>
      <c r="Q67" t="str">
        <f t="shared" ref="Q67:Q130" si="11">LEFT(N67,FIND("/",N67)-1)</f>
        <v>film &amp; video</v>
      </c>
      <c r="R67" t="str">
        <f t="shared" ref="R67:R130" si="12">RIGHT(N67,LEN(N67)-FIND("/",N67))</f>
        <v>shorts</v>
      </c>
      <c r="S67" s="22">
        <f t="shared" ref="S67:S130" si="13">(((J67/60)/60)/24)+DATE(1970,1,1)</f>
        <v>41835.821226851855</v>
      </c>
      <c r="T67" s="22">
        <f t="shared" ref="T67:T130" si="14">(((I67/60)/60)/24)+DATE(1970,1,1)</f>
        <v>41862.249305555553</v>
      </c>
      <c r="U67">
        <f t="shared" ref="U67:U130" si="15">YEAR(S67)</f>
        <v>2014</v>
      </c>
      <c r="V67" t="str">
        <f t="shared" ref="V67:V130" si="16">IF(OR(F67="live",F67="successful"),"successful","unsuccessful")</f>
        <v>successful</v>
      </c>
      <c r="W67" t="str">
        <f>IF(OR(O67&lt;Outliers!$B$8,Data!O67&gt;Outliers!$B$9),"Yes","No")</f>
        <v>No</v>
      </c>
      <c r="X67">
        <f t="shared" ref="X67:X130" si="17">ROUND(_xlfn.DAYS(T67,S67)/7,0)</f>
        <v>4</v>
      </c>
    </row>
    <row r="68" spans="1:24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9"/>
        <v>1</v>
      </c>
      <c r="P68" s="9">
        <f t="shared" si="10"/>
        <v>91.23</v>
      </c>
      <c r="Q68" t="str">
        <f t="shared" si="11"/>
        <v>film &amp; video</v>
      </c>
      <c r="R68" t="str">
        <f t="shared" si="12"/>
        <v>shorts</v>
      </c>
      <c r="S68" s="22">
        <f t="shared" si="13"/>
        <v>42539.849768518514</v>
      </c>
      <c r="T68" s="22">
        <f t="shared" si="14"/>
        <v>42569.849768518514</v>
      </c>
      <c r="U68">
        <f t="shared" si="15"/>
        <v>2016</v>
      </c>
      <c r="V68" t="str">
        <f t="shared" si="16"/>
        <v>successful</v>
      </c>
      <c r="W68" t="str">
        <f>IF(OR(O68&lt;Outliers!$B$8,Data!O68&gt;Outliers!$B$9),"Yes","No")</f>
        <v>No</v>
      </c>
      <c r="X68">
        <f t="shared" si="17"/>
        <v>4</v>
      </c>
    </row>
    <row r="69" spans="1:24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9"/>
        <v>1</v>
      </c>
      <c r="P69" s="9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22">
        <f t="shared" si="13"/>
        <v>41075.583379629628</v>
      </c>
      <c r="T69" s="22">
        <f t="shared" si="14"/>
        <v>41105.583379629628</v>
      </c>
      <c r="U69">
        <f t="shared" si="15"/>
        <v>2012</v>
      </c>
      <c r="V69" t="str">
        <f t="shared" si="16"/>
        <v>successful</v>
      </c>
      <c r="W69" t="str">
        <f>IF(OR(O69&lt;Outliers!$B$8,Data!O69&gt;Outliers!$B$9),"Yes","No")</f>
        <v>No</v>
      </c>
      <c r="X69">
        <f t="shared" si="17"/>
        <v>4</v>
      </c>
    </row>
    <row r="70" spans="1:24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9"/>
        <v>1</v>
      </c>
      <c r="P70" s="9">
        <f t="shared" si="10"/>
        <v>21.19</v>
      </c>
      <c r="Q70" t="str">
        <f t="shared" si="11"/>
        <v>film &amp; video</v>
      </c>
      <c r="R70" t="str">
        <f t="shared" si="12"/>
        <v>shorts</v>
      </c>
      <c r="S70" s="22">
        <f t="shared" si="13"/>
        <v>41663.569340277776</v>
      </c>
      <c r="T70" s="22">
        <f t="shared" si="14"/>
        <v>41693.569340277776</v>
      </c>
      <c r="U70">
        <f t="shared" si="15"/>
        <v>2014</v>
      </c>
      <c r="V70" t="str">
        <f t="shared" si="16"/>
        <v>successful</v>
      </c>
      <c r="W70" t="str">
        <f>IF(OR(O70&lt;Outliers!$B$8,Data!O70&gt;Outliers!$B$9),"Yes","No")</f>
        <v>No</v>
      </c>
      <c r="X70">
        <f t="shared" si="17"/>
        <v>4</v>
      </c>
    </row>
    <row r="71" spans="1:24" ht="45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9"/>
        <v>1</v>
      </c>
      <c r="P71" s="9">
        <f t="shared" si="10"/>
        <v>62.33</v>
      </c>
      <c r="Q71" t="str">
        <f t="shared" si="11"/>
        <v>film &amp; video</v>
      </c>
      <c r="R71" t="str">
        <f t="shared" si="12"/>
        <v>shorts</v>
      </c>
      <c r="S71" s="22">
        <f t="shared" si="13"/>
        <v>40786.187789351854</v>
      </c>
      <c r="T71" s="22">
        <f t="shared" si="14"/>
        <v>40818.290972222225</v>
      </c>
      <c r="U71">
        <f t="shared" si="15"/>
        <v>2011</v>
      </c>
      <c r="V71" t="str">
        <f t="shared" si="16"/>
        <v>successful</v>
      </c>
      <c r="W71" t="str">
        <f>IF(OR(O71&lt;Outliers!$B$8,Data!O71&gt;Outliers!$B$9),"Yes","No")</f>
        <v>No</v>
      </c>
      <c r="X71">
        <f t="shared" si="17"/>
        <v>5</v>
      </c>
    </row>
    <row r="72" spans="1:24" ht="45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9"/>
        <v>1</v>
      </c>
      <c r="P72" s="9">
        <f t="shared" si="10"/>
        <v>37.409999999999997</v>
      </c>
      <c r="Q72" t="str">
        <f t="shared" si="11"/>
        <v>film &amp; video</v>
      </c>
      <c r="R72" t="str">
        <f t="shared" si="12"/>
        <v>shorts</v>
      </c>
      <c r="S72" s="22">
        <f t="shared" si="13"/>
        <v>40730.896354166667</v>
      </c>
      <c r="T72" s="22">
        <f t="shared" si="14"/>
        <v>40790.896354166667</v>
      </c>
      <c r="U72">
        <f t="shared" si="15"/>
        <v>2011</v>
      </c>
      <c r="V72" t="str">
        <f t="shared" si="16"/>
        <v>successful</v>
      </c>
      <c r="W72" t="str">
        <f>IF(OR(O72&lt;Outliers!$B$8,Data!O72&gt;Outliers!$B$9),"Yes","No")</f>
        <v>No</v>
      </c>
      <c r="X72">
        <f t="shared" si="17"/>
        <v>9</v>
      </c>
    </row>
    <row r="73" spans="1:24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9"/>
        <v>1</v>
      </c>
      <c r="P73" s="9">
        <f t="shared" si="10"/>
        <v>69.72</v>
      </c>
      <c r="Q73" t="str">
        <f t="shared" si="11"/>
        <v>film &amp; video</v>
      </c>
      <c r="R73" t="str">
        <f t="shared" si="12"/>
        <v>shorts</v>
      </c>
      <c r="S73" s="22">
        <f t="shared" si="13"/>
        <v>40997.271493055552</v>
      </c>
      <c r="T73" s="22">
        <f t="shared" si="14"/>
        <v>41057.271493055552</v>
      </c>
      <c r="U73">
        <f t="shared" si="15"/>
        <v>2012</v>
      </c>
      <c r="V73" t="str">
        <f t="shared" si="16"/>
        <v>successful</v>
      </c>
      <c r="W73" t="str">
        <f>IF(OR(O73&lt;Outliers!$B$8,Data!O73&gt;Outliers!$B$9),"Yes","No")</f>
        <v>No</v>
      </c>
      <c r="X73">
        <f t="shared" si="17"/>
        <v>9</v>
      </c>
    </row>
    <row r="74" spans="1:24" ht="45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9"/>
        <v>1</v>
      </c>
      <c r="P74" s="9">
        <f t="shared" si="10"/>
        <v>58.17</v>
      </c>
      <c r="Q74" t="str">
        <f t="shared" si="11"/>
        <v>film &amp; video</v>
      </c>
      <c r="R74" t="str">
        <f t="shared" si="12"/>
        <v>shorts</v>
      </c>
      <c r="S74" s="22">
        <f t="shared" si="13"/>
        <v>41208.010196759256</v>
      </c>
      <c r="T74" s="22">
        <f t="shared" si="14"/>
        <v>41228</v>
      </c>
      <c r="U74">
        <f t="shared" si="15"/>
        <v>2012</v>
      </c>
      <c r="V74" t="str">
        <f t="shared" si="16"/>
        <v>successful</v>
      </c>
      <c r="W74" t="str">
        <f>IF(OR(O74&lt;Outliers!$B$8,Data!O74&gt;Outliers!$B$9),"Yes","No")</f>
        <v>No</v>
      </c>
      <c r="X74">
        <f t="shared" si="17"/>
        <v>3</v>
      </c>
    </row>
    <row r="75" spans="1:24" ht="45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9"/>
        <v>1</v>
      </c>
      <c r="P75" s="9">
        <f t="shared" si="10"/>
        <v>50</v>
      </c>
      <c r="Q75" t="str">
        <f t="shared" si="11"/>
        <v>film &amp; video</v>
      </c>
      <c r="R75" t="str">
        <f t="shared" si="12"/>
        <v>shorts</v>
      </c>
      <c r="S75" s="22">
        <f t="shared" si="13"/>
        <v>40587.75675925926</v>
      </c>
      <c r="T75" s="22">
        <f t="shared" si="14"/>
        <v>40666.165972222225</v>
      </c>
      <c r="U75">
        <f t="shared" si="15"/>
        <v>2011</v>
      </c>
      <c r="V75" t="str">
        <f t="shared" si="16"/>
        <v>successful</v>
      </c>
      <c r="W75" t="str">
        <f>IF(OR(O75&lt;Outliers!$B$8,Data!O75&gt;Outliers!$B$9),"Yes","No")</f>
        <v>No</v>
      </c>
      <c r="X75">
        <f t="shared" si="17"/>
        <v>11</v>
      </c>
    </row>
    <row r="76" spans="1:24" ht="45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9"/>
        <v>1</v>
      </c>
      <c r="P76" s="9">
        <f t="shared" si="10"/>
        <v>19.47</v>
      </c>
      <c r="Q76" t="str">
        <f t="shared" si="11"/>
        <v>film &amp; video</v>
      </c>
      <c r="R76" t="str">
        <f t="shared" si="12"/>
        <v>shorts</v>
      </c>
      <c r="S76" s="22">
        <f t="shared" si="13"/>
        <v>42360.487210648149</v>
      </c>
      <c r="T76" s="22">
        <f t="shared" si="14"/>
        <v>42390.487210648149</v>
      </c>
      <c r="U76">
        <f t="shared" si="15"/>
        <v>2015</v>
      </c>
      <c r="V76" t="str">
        <f t="shared" si="16"/>
        <v>successful</v>
      </c>
      <c r="W76" t="str">
        <f>IF(OR(O76&lt;Outliers!$B$8,Data!O76&gt;Outliers!$B$9),"Yes","No")</f>
        <v>No</v>
      </c>
      <c r="X76">
        <f t="shared" si="17"/>
        <v>4</v>
      </c>
    </row>
    <row r="77" spans="1:24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9"/>
        <v>1</v>
      </c>
      <c r="P77" s="9">
        <f t="shared" si="10"/>
        <v>85.96</v>
      </c>
      <c r="Q77" t="str">
        <f t="shared" si="11"/>
        <v>film &amp; video</v>
      </c>
      <c r="R77" t="str">
        <f t="shared" si="12"/>
        <v>shorts</v>
      </c>
      <c r="S77" s="22">
        <f t="shared" si="13"/>
        <v>41357.209166666667</v>
      </c>
      <c r="T77" s="22">
        <f t="shared" si="14"/>
        <v>41387.209166666667</v>
      </c>
      <c r="U77">
        <f t="shared" si="15"/>
        <v>2013</v>
      </c>
      <c r="V77" t="str">
        <f t="shared" si="16"/>
        <v>successful</v>
      </c>
      <c r="W77" t="str">
        <f>IF(OR(O77&lt;Outliers!$B$8,Data!O77&gt;Outliers!$B$9),"Yes","No")</f>
        <v>No</v>
      </c>
      <c r="X77">
        <f t="shared" si="17"/>
        <v>4</v>
      </c>
    </row>
    <row r="78" spans="1:24" ht="45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9"/>
        <v>2</v>
      </c>
      <c r="P78" s="9">
        <f t="shared" si="10"/>
        <v>30.67</v>
      </c>
      <c r="Q78" t="str">
        <f t="shared" si="11"/>
        <v>film &amp; video</v>
      </c>
      <c r="R78" t="str">
        <f t="shared" si="12"/>
        <v>shorts</v>
      </c>
      <c r="S78" s="22">
        <f t="shared" si="13"/>
        <v>40844.691643518519</v>
      </c>
      <c r="T78" s="22">
        <f t="shared" si="14"/>
        <v>40904.733310185184</v>
      </c>
      <c r="U78">
        <f t="shared" si="15"/>
        <v>2011</v>
      </c>
      <c r="V78" t="str">
        <f t="shared" si="16"/>
        <v>successful</v>
      </c>
      <c r="W78" t="str">
        <f>IF(OR(O78&lt;Outliers!$B$8,Data!O78&gt;Outliers!$B$9),"Yes","No")</f>
        <v>No</v>
      </c>
      <c r="X78">
        <f t="shared" si="17"/>
        <v>9</v>
      </c>
    </row>
    <row r="79" spans="1:24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9"/>
        <v>4</v>
      </c>
      <c r="P79" s="9">
        <f t="shared" si="10"/>
        <v>60.38</v>
      </c>
      <c r="Q79" t="str">
        <f t="shared" si="11"/>
        <v>film &amp; video</v>
      </c>
      <c r="R79" t="str">
        <f t="shared" si="12"/>
        <v>shorts</v>
      </c>
      <c r="S79" s="22">
        <f t="shared" si="13"/>
        <v>40997.144872685189</v>
      </c>
      <c r="T79" s="22">
        <f t="shared" si="14"/>
        <v>41050.124305555553</v>
      </c>
      <c r="U79">
        <f t="shared" si="15"/>
        <v>2012</v>
      </c>
      <c r="V79" t="str">
        <f t="shared" si="16"/>
        <v>successful</v>
      </c>
      <c r="W79" t="str">
        <f>IF(OR(O79&lt;Outliers!$B$8,Data!O79&gt;Outliers!$B$9),"Yes","No")</f>
        <v>Yes</v>
      </c>
      <c r="X79">
        <f t="shared" si="17"/>
        <v>8</v>
      </c>
    </row>
    <row r="80" spans="1:24" ht="90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9"/>
        <v>27</v>
      </c>
      <c r="P80" s="9">
        <f t="shared" si="10"/>
        <v>38.6</v>
      </c>
      <c r="Q80" t="str">
        <f t="shared" si="11"/>
        <v>film &amp; video</v>
      </c>
      <c r="R80" t="str">
        <f t="shared" si="12"/>
        <v>shorts</v>
      </c>
      <c r="S80" s="22">
        <f t="shared" si="13"/>
        <v>42604.730567129634</v>
      </c>
      <c r="T80" s="22">
        <f t="shared" si="14"/>
        <v>42614.730567129634</v>
      </c>
      <c r="U80">
        <f t="shared" si="15"/>
        <v>2016</v>
      </c>
      <c r="V80" t="str">
        <f t="shared" si="16"/>
        <v>successful</v>
      </c>
      <c r="W80" t="str">
        <f>IF(OR(O80&lt;Outliers!$B$8,Data!O80&gt;Outliers!$B$9),"Yes","No")</f>
        <v>Yes</v>
      </c>
      <c r="X80">
        <f t="shared" si="17"/>
        <v>1</v>
      </c>
    </row>
    <row r="81" spans="1:24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9"/>
        <v>1</v>
      </c>
      <c r="P81" s="9">
        <f t="shared" si="10"/>
        <v>40.270000000000003</v>
      </c>
      <c r="Q81" t="str">
        <f t="shared" si="11"/>
        <v>film &amp; video</v>
      </c>
      <c r="R81" t="str">
        <f t="shared" si="12"/>
        <v>shorts</v>
      </c>
      <c r="S81" s="22">
        <f t="shared" si="13"/>
        <v>41724.776539351849</v>
      </c>
      <c r="T81" s="22">
        <f t="shared" si="14"/>
        <v>41754.776539351849</v>
      </c>
      <c r="U81">
        <f t="shared" si="15"/>
        <v>2014</v>
      </c>
      <c r="V81" t="str">
        <f t="shared" si="16"/>
        <v>successful</v>
      </c>
      <c r="W81" t="str">
        <f>IF(OR(O81&lt;Outliers!$B$8,Data!O81&gt;Outliers!$B$9),"Yes","No")</f>
        <v>No</v>
      </c>
      <c r="X81">
        <f t="shared" si="17"/>
        <v>4</v>
      </c>
    </row>
    <row r="82" spans="1:24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9"/>
        <v>1</v>
      </c>
      <c r="P82" s="9">
        <f t="shared" si="10"/>
        <v>273.83</v>
      </c>
      <c r="Q82" t="str">
        <f t="shared" si="11"/>
        <v>film &amp; video</v>
      </c>
      <c r="R82" t="str">
        <f t="shared" si="12"/>
        <v>shorts</v>
      </c>
      <c r="S82" s="22">
        <f t="shared" si="13"/>
        <v>41583.083981481483</v>
      </c>
      <c r="T82" s="22">
        <f t="shared" si="14"/>
        <v>41618.083981481483</v>
      </c>
      <c r="U82">
        <f t="shared" si="15"/>
        <v>2013</v>
      </c>
      <c r="V82" t="str">
        <f t="shared" si="16"/>
        <v>successful</v>
      </c>
      <c r="W82" t="str">
        <f>IF(OR(O82&lt;Outliers!$B$8,Data!O82&gt;Outliers!$B$9),"Yes","No")</f>
        <v>No</v>
      </c>
      <c r="X82">
        <f t="shared" si="17"/>
        <v>5</v>
      </c>
    </row>
    <row r="83" spans="1:24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9"/>
        <v>2</v>
      </c>
      <c r="P83" s="9">
        <f t="shared" si="10"/>
        <v>53.04</v>
      </c>
      <c r="Q83" t="str">
        <f t="shared" si="11"/>
        <v>film &amp; video</v>
      </c>
      <c r="R83" t="str">
        <f t="shared" si="12"/>
        <v>shorts</v>
      </c>
      <c r="S83" s="22">
        <f t="shared" si="13"/>
        <v>41100.158877314818</v>
      </c>
      <c r="T83" s="22">
        <f t="shared" si="14"/>
        <v>41104.126388888886</v>
      </c>
      <c r="U83">
        <f t="shared" si="15"/>
        <v>2012</v>
      </c>
      <c r="V83" t="str">
        <f t="shared" si="16"/>
        <v>successful</v>
      </c>
      <c r="W83" t="str">
        <f>IF(OR(O83&lt;Outliers!$B$8,Data!O83&gt;Outliers!$B$9),"Yes","No")</f>
        <v>No</v>
      </c>
      <c r="X83">
        <f t="shared" si="17"/>
        <v>1</v>
      </c>
    </row>
    <row r="84" spans="1:24" ht="45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9"/>
        <v>1</v>
      </c>
      <c r="P84" s="9">
        <f t="shared" si="10"/>
        <v>40.01</v>
      </c>
      <c r="Q84" t="str">
        <f t="shared" si="11"/>
        <v>film &amp; video</v>
      </c>
      <c r="R84" t="str">
        <f t="shared" si="12"/>
        <v>shorts</v>
      </c>
      <c r="S84" s="22">
        <f t="shared" si="13"/>
        <v>40795.820150462961</v>
      </c>
      <c r="T84" s="22">
        <f t="shared" si="14"/>
        <v>40825.820150462961</v>
      </c>
      <c r="U84">
        <f t="shared" si="15"/>
        <v>2011</v>
      </c>
      <c r="V84" t="str">
        <f t="shared" si="16"/>
        <v>successful</v>
      </c>
      <c r="W84" t="str">
        <f>IF(OR(O84&lt;Outliers!$B$8,Data!O84&gt;Outliers!$B$9),"Yes","No")</f>
        <v>No</v>
      </c>
      <c r="X84">
        <f t="shared" si="17"/>
        <v>4</v>
      </c>
    </row>
    <row r="85" spans="1:24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9"/>
        <v>1</v>
      </c>
      <c r="P85" s="9">
        <f t="shared" si="10"/>
        <v>15.77</v>
      </c>
      <c r="Q85" t="str">
        <f t="shared" si="11"/>
        <v>film &amp; video</v>
      </c>
      <c r="R85" t="str">
        <f t="shared" si="12"/>
        <v>shorts</v>
      </c>
      <c r="S85" s="22">
        <f t="shared" si="13"/>
        <v>42042.615613425922</v>
      </c>
      <c r="T85" s="22">
        <f t="shared" si="14"/>
        <v>42057.479166666672</v>
      </c>
      <c r="U85">
        <f t="shared" si="15"/>
        <v>2015</v>
      </c>
      <c r="V85" t="str">
        <f t="shared" si="16"/>
        <v>successful</v>
      </c>
      <c r="W85" t="str">
        <f>IF(OR(O85&lt;Outliers!$B$8,Data!O85&gt;Outliers!$B$9),"Yes","No")</f>
        <v>No</v>
      </c>
      <c r="X85">
        <f t="shared" si="17"/>
        <v>2</v>
      </c>
    </row>
    <row r="86" spans="1:24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9"/>
        <v>1</v>
      </c>
      <c r="P86" s="9">
        <f t="shared" si="10"/>
        <v>71.430000000000007</v>
      </c>
      <c r="Q86" t="str">
        <f t="shared" si="11"/>
        <v>film &amp; video</v>
      </c>
      <c r="R86" t="str">
        <f t="shared" si="12"/>
        <v>shorts</v>
      </c>
      <c r="S86" s="22">
        <f t="shared" si="13"/>
        <v>40648.757939814815</v>
      </c>
      <c r="T86" s="22">
        <f t="shared" si="14"/>
        <v>40678.757939814815</v>
      </c>
      <c r="U86">
        <f t="shared" si="15"/>
        <v>2011</v>
      </c>
      <c r="V86" t="str">
        <f t="shared" si="16"/>
        <v>successful</v>
      </c>
      <c r="W86" t="str">
        <f>IF(OR(O86&lt;Outliers!$B$8,Data!O86&gt;Outliers!$B$9),"Yes","No")</f>
        <v>No</v>
      </c>
      <c r="X86">
        <f t="shared" si="17"/>
        <v>4</v>
      </c>
    </row>
    <row r="87" spans="1:24" ht="45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9"/>
        <v>1</v>
      </c>
      <c r="P87" s="9">
        <f t="shared" si="10"/>
        <v>71.709999999999994</v>
      </c>
      <c r="Q87" t="str">
        <f t="shared" si="11"/>
        <v>film &amp; video</v>
      </c>
      <c r="R87" t="str">
        <f t="shared" si="12"/>
        <v>shorts</v>
      </c>
      <c r="S87" s="22">
        <f t="shared" si="13"/>
        <v>40779.125428240739</v>
      </c>
      <c r="T87" s="22">
        <f t="shared" si="14"/>
        <v>40809.125428240739</v>
      </c>
      <c r="U87">
        <f t="shared" si="15"/>
        <v>2011</v>
      </c>
      <c r="V87" t="str">
        <f t="shared" si="16"/>
        <v>successful</v>
      </c>
      <c r="W87" t="str">
        <f>IF(OR(O87&lt;Outliers!$B$8,Data!O87&gt;Outliers!$B$9),"Yes","No")</f>
        <v>No</v>
      </c>
      <c r="X87">
        <f t="shared" si="17"/>
        <v>4</v>
      </c>
    </row>
    <row r="88" spans="1:24" ht="4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9"/>
        <v>1</v>
      </c>
      <c r="P88" s="9">
        <f t="shared" si="10"/>
        <v>375.76</v>
      </c>
      <c r="Q88" t="str">
        <f t="shared" si="11"/>
        <v>film &amp; video</v>
      </c>
      <c r="R88" t="str">
        <f t="shared" si="12"/>
        <v>shorts</v>
      </c>
      <c r="S88" s="22">
        <f t="shared" si="13"/>
        <v>42291.556076388893</v>
      </c>
      <c r="T88" s="22">
        <f t="shared" si="14"/>
        <v>42365.59774305555</v>
      </c>
      <c r="U88">
        <f t="shared" si="15"/>
        <v>2015</v>
      </c>
      <c r="V88" t="str">
        <f t="shared" si="16"/>
        <v>successful</v>
      </c>
      <c r="W88" t="str">
        <f>IF(OR(O88&lt;Outliers!$B$8,Data!O88&gt;Outliers!$B$9),"Yes","No")</f>
        <v>No</v>
      </c>
      <c r="X88">
        <f t="shared" si="17"/>
        <v>11</v>
      </c>
    </row>
    <row r="89" spans="1:24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9"/>
        <v>1</v>
      </c>
      <c r="P89" s="9">
        <f t="shared" si="10"/>
        <v>104.6</v>
      </c>
      <c r="Q89" t="str">
        <f t="shared" si="11"/>
        <v>film &amp; video</v>
      </c>
      <c r="R89" t="str">
        <f t="shared" si="12"/>
        <v>shorts</v>
      </c>
      <c r="S89" s="22">
        <f t="shared" si="13"/>
        <v>40322.53938657407</v>
      </c>
      <c r="T89" s="22">
        <f t="shared" si="14"/>
        <v>40332.070138888892</v>
      </c>
      <c r="U89">
        <f t="shared" si="15"/>
        <v>2010</v>
      </c>
      <c r="V89" t="str">
        <f t="shared" si="16"/>
        <v>successful</v>
      </c>
      <c r="W89" t="str">
        <f>IF(OR(O89&lt;Outliers!$B$8,Data!O89&gt;Outliers!$B$9),"Yes","No")</f>
        <v>No</v>
      </c>
      <c r="X89">
        <f t="shared" si="17"/>
        <v>1</v>
      </c>
    </row>
    <row r="90" spans="1:24" ht="45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9"/>
        <v>1</v>
      </c>
      <c r="P90" s="9">
        <f t="shared" si="10"/>
        <v>60</v>
      </c>
      <c r="Q90" t="str">
        <f t="shared" si="11"/>
        <v>film &amp; video</v>
      </c>
      <c r="R90" t="str">
        <f t="shared" si="12"/>
        <v>shorts</v>
      </c>
      <c r="S90" s="22">
        <f t="shared" si="13"/>
        <v>41786.65892361111</v>
      </c>
      <c r="T90" s="22">
        <f t="shared" si="14"/>
        <v>41812.65892361111</v>
      </c>
      <c r="U90">
        <f t="shared" si="15"/>
        <v>2014</v>
      </c>
      <c r="V90" t="str">
        <f t="shared" si="16"/>
        <v>successful</v>
      </c>
      <c r="W90" t="str">
        <f>IF(OR(O90&lt;Outliers!$B$8,Data!O90&gt;Outliers!$B$9),"Yes","No")</f>
        <v>No</v>
      </c>
      <c r="X90">
        <f t="shared" si="17"/>
        <v>4</v>
      </c>
    </row>
    <row r="91" spans="1:24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9"/>
        <v>1</v>
      </c>
      <c r="P91" s="9">
        <f t="shared" si="10"/>
        <v>123.29</v>
      </c>
      <c r="Q91" t="str">
        <f t="shared" si="11"/>
        <v>film &amp; video</v>
      </c>
      <c r="R91" t="str">
        <f t="shared" si="12"/>
        <v>shorts</v>
      </c>
      <c r="S91" s="22">
        <f t="shared" si="13"/>
        <v>41402.752222222225</v>
      </c>
      <c r="T91" s="22">
        <f t="shared" si="14"/>
        <v>41427.752222222225</v>
      </c>
      <c r="U91">
        <f t="shared" si="15"/>
        <v>2013</v>
      </c>
      <c r="V91" t="str">
        <f t="shared" si="16"/>
        <v>successful</v>
      </c>
      <c r="W91" t="str">
        <f>IF(OR(O91&lt;Outliers!$B$8,Data!O91&gt;Outliers!$B$9),"Yes","No")</f>
        <v>No</v>
      </c>
      <c r="X91">
        <f t="shared" si="17"/>
        <v>4</v>
      </c>
    </row>
    <row r="92" spans="1:24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9"/>
        <v>1</v>
      </c>
      <c r="P92" s="9">
        <f t="shared" si="10"/>
        <v>31.38</v>
      </c>
      <c r="Q92" t="str">
        <f t="shared" si="11"/>
        <v>film &amp; video</v>
      </c>
      <c r="R92" t="str">
        <f t="shared" si="12"/>
        <v>shorts</v>
      </c>
      <c r="S92" s="22">
        <f t="shared" si="13"/>
        <v>40706.297442129631</v>
      </c>
      <c r="T92" s="22">
        <f t="shared" si="14"/>
        <v>40736.297442129631</v>
      </c>
      <c r="U92">
        <f t="shared" si="15"/>
        <v>2011</v>
      </c>
      <c r="V92" t="str">
        <f t="shared" si="16"/>
        <v>successful</v>
      </c>
      <c r="W92" t="str">
        <f>IF(OR(O92&lt;Outliers!$B$8,Data!O92&gt;Outliers!$B$9),"Yes","No")</f>
        <v>No</v>
      </c>
      <c r="X92">
        <f t="shared" si="17"/>
        <v>4</v>
      </c>
    </row>
    <row r="93" spans="1:24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9"/>
        <v>1</v>
      </c>
      <c r="P93" s="9">
        <f t="shared" si="10"/>
        <v>78.260000000000005</v>
      </c>
      <c r="Q93" t="str">
        <f t="shared" si="11"/>
        <v>film &amp; video</v>
      </c>
      <c r="R93" t="str">
        <f t="shared" si="12"/>
        <v>shorts</v>
      </c>
      <c r="S93" s="22">
        <f t="shared" si="13"/>
        <v>40619.402361111112</v>
      </c>
      <c r="T93" s="22">
        <f t="shared" si="14"/>
        <v>40680.402361111112</v>
      </c>
      <c r="U93">
        <f t="shared" si="15"/>
        <v>2011</v>
      </c>
      <c r="V93" t="str">
        <f t="shared" si="16"/>
        <v>successful</v>
      </c>
      <c r="W93" t="str">
        <f>IF(OR(O93&lt;Outliers!$B$8,Data!O93&gt;Outliers!$B$9),"Yes","No")</f>
        <v>No</v>
      </c>
      <c r="X93">
        <f t="shared" si="17"/>
        <v>9</v>
      </c>
    </row>
    <row r="94" spans="1:24" ht="45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9"/>
        <v>1</v>
      </c>
      <c r="P94" s="9">
        <f t="shared" si="10"/>
        <v>122.33</v>
      </c>
      <c r="Q94" t="str">
        <f t="shared" si="11"/>
        <v>film &amp; video</v>
      </c>
      <c r="R94" t="str">
        <f t="shared" si="12"/>
        <v>shorts</v>
      </c>
      <c r="S94" s="22">
        <f t="shared" si="13"/>
        <v>42721.198877314819</v>
      </c>
      <c r="T94" s="22">
        <f t="shared" si="14"/>
        <v>42767.333333333328</v>
      </c>
      <c r="U94">
        <f t="shared" si="15"/>
        <v>2016</v>
      </c>
      <c r="V94" t="str">
        <f t="shared" si="16"/>
        <v>successful</v>
      </c>
      <c r="W94" t="str">
        <f>IF(OR(O94&lt;Outliers!$B$8,Data!O94&gt;Outliers!$B$9),"Yes","No")</f>
        <v>No</v>
      </c>
      <c r="X94">
        <f t="shared" si="17"/>
        <v>7</v>
      </c>
    </row>
    <row r="95" spans="1:24" ht="45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9"/>
        <v>1</v>
      </c>
      <c r="P95" s="9">
        <f t="shared" si="10"/>
        <v>73.73</v>
      </c>
      <c r="Q95" t="str">
        <f t="shared" si="11"/>
        <v>film &amp; video</v>
      </c>
      <c r="R95" t="str">
        <f t="shared" si="12"/>
        <v>shorts</v>
      </c>
      <c r="S95" s="22">
        <f t="shared" si="13"/>
        <v>41065.858067129629</v>
      </c>
      <c r="T95" s="22">
        <f t="shared" si="14"/>
        <v>41093.875</v>
      </c>
      <c r="U95">
        <f t="shared" si="15"/>
        <v>2012</v>
      </c>
      <c r="V95" t="str">
        <f t="shared" si="16"/>
        <v>successful</v>
      </c>
      <c r="W95" t="str">
        <f>IF(OR(O95&lt;Outliers!$B$8,Data!O95&gt;Outliers!$B$9),"Yes","No")</f>
        <v>No</v>
      </c>
      <c r="X95">
        <f t="shared" si="17"/>
        <v>4</v>
      </c>
    </row>
    <row r="96" spans="1:24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9"/>
        <v>1</v>
      </c>
      <c r="P96" s="9">
        <f t="shared" si="10"/>
        <v>21.67</v>
      </c>
      <c r="Q96" t="str">
        <f t="shared" si="11"/>
        <v>film &amp; video</v>
      </c>
      <c r="R96" t="str">
        <f t="shared" si="12"/>
        <v>shorts</v>
      </c>
      <c r="S96" s="22">
        <f t="shared" si="13"/>
        <v>41716.717847222222</v>
      </c>
      <c r="T96" s="22">
        <f t="shared" si="14"/>
        <v>41736.717847222222</v>
      </c>
      <c r="U96">
        <f t="shared" si="15"/>
        <v>2014</v>
      </c>
      <c r="V96" t="str">
        <f t="shared" si="16"/>
        <v>successful</v>
      </c>
      <c r="W96" t="str">
        <f>IF(OR(O96&lt;Outliers!$B$8,Data!O96&gt;Outliers!$B$9),"Yes","No")</f>
        <v>No</v>
      </c>
      <c r="X96">
        <f t="shared" si="17"/>
        <v>3</v>
      </c>
    </row>
    <row r="97" spans="1:24" ht="45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9"/>
        <v>1</v>
      </c>
      <c r="P97" s="9">
        <f t="shared" si="10"/>
        <v>21.9</v>
      </c>
      <c r="Q97" t="str">
        <f t="shared" si="11"/>
        <v>film &amp; video</v>
      </c>
      <c r="R97" t="str">
        <f t="shared" si="12"/>
        <v>shorts</v>
      </c>
      <c r="S97" s="22">
        <f t="shared" si="13"/>
        <v>40935.005104166667</v>
      </c>
      <c r="T97" s="22">
        <f t="shared" si="14"/>
        <v>40965.005104166667</v>
      </c>
      <c r="U97">
        <f t="shared" si="15"/>
        <v>2012</v>
      </c>
      <c r="V97" t="str">
        <f t="shared" si="16"/>
        <v>successful</v>
      </c>
      <c r="W97" t="str">
        <f>IF(OR(O97&lt;Outliers!$B$8,Data!O97&gt;Outliers!$B$9),"Yes","No")</f>
        <v>No</v>
      </c>
      <c r="X97">
        <f t="shared" si="17"/>
        <v>4</v>
      </c>
    </row>
    <row r="98" spans="1:24" ht="45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9"/>
        <v>1</v>
      </c>
      <c r="P98" s="9">
        <f t="shared" si="10"/>
        <v>50.59</v>
      </c>
      <c r="Q98" t="str">
        <f t="shared" si="11"/>
        <v>film &amp; video</v>
      </c>
      <c r="R98" t="str">
        <f t="shared" si="12"/>
        <v>shorts</v>
      </c>
      <c r="S98" s="22">
        <f t="shared" si="13"/>
        <v>40324.662511574075</v>
      </c>
      <c r="T98" s="22">
        <f t="shared" si="14"/>
        <v>40391.125</v>
      </c>
      <c r="U98">
        <f t="shared" si="15"/>
        <v>2010</v>
      </c>
      <c r="V98" t="str">
        <f t="shared" si="16"/>
        <v>successful</v>
      </c>
      <c r="W98" t="str">
        <f>IF(OR(O98&lt;Outliers!$B$8,Data!O98&gt;Outliers!$B$9),"Yes","No")</f>
        <v>No</v>
      </c>
      <c r="X98">
        <f t="shared" si="17"/>
        <v>10</v>
      </c>
    </row>
    <row r="99" spans="1:24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9"/>
        <v>1</v>
      </c>
      <c r="P99" s="9">
        <f t="shared" si="10"/>
        <v>53.13</v>
      </c>
      <c r="Q99" t="str">
        <f t="shared" si="11"/>
        <v>film &amp; video</v>
      </c>
      <c r="R99" t="str">
        <f t="shared" si="12"/>
        <v>shorts</v>
      </c>
      <c r="S99" s="22">
        <f t="shared" si="13"/>
        <v>40706.135208333333</v>
      </c>
      <c r="T99" s="22">
        <f t="shared" si="14"/>
        <v>40736.135208333333</v>
      </c>
      <c r="U99">
        <f t="shared" si="15"/>
        <v>2011</v>
      </c>
      <c r="V99" t="str">
        <f t="shared" si="16"/>
        <v>successful</v>
      </c>
      <c r="W99" t="str">
        <f>IF(OR(O99&lt;Outliers!$B$8,Data!O99&gt;Outliers!$B$9),"Yes","No")</f>
        <v>No</v>
      </c>
      <c r="X99">
        <f t="shared" si="17"/>
        <v>4</v>
      </c>
    </row>
    <row r="100" spans="1:2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9"/>
        <v>1</v>
      </c>
      <c r="P100" s="9">
        <f t="shared" si="10"/>
        <v>56.67</v>
      </c>
      <c r="Q100" t="str">
        <f t="shared" si="11"/>
        <v>film &amp; video</v>
      </c>
      <c r="R100" t="str">
        <f t="shared" si="12"/>
        <v>shorts</v>
      </c>
      <c r="S100" s="22">
        <f t="shared" si="13"/>
        <v>41214.79483796296</v>
      </c>
      <c r="T100" s="22">
        <f t="shared" si="14"/>
        <v>41250.979166666664</v>
      </c>
      <c r="U100">
        <f t="shared" si="15"/>
        <v>2012</v>
      </c>
      <c r="V100" t="str">
        <f t="shared" si="16"/>
        <v>successful</v>
      </c>
      <c r="W100" t="str">
        <f>IF(OR(O100&lt;Outliers!$B$8,Data!O100&gt;Outliers!$B$9),"Yes","No")</f>
        <v>No</v>
      </c>
      <c r="X100">
        <f t="shared" si="17"/>
        <v>5</v>
      </c>
    </row>
    <row r="101" spans="1:24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9"/>
        <v>1</v>
      </c>
      <c r="P101" s="9">
        <f t="shared" si="10"/>
        <v>40.78</v>
      </c>
      <c r="Q101" t="str">
        <f t="shared" si="11"/>
        <v>film &amp; video</v>
      </c>
      <c r="R101" t="str">
        <f t="shared" si="12"/>
        <v>shorts</v>
      </c>
      <c r="S101" s="22">
        <f t="shared" si="13"/>
        <v>41631.902766203704</v>
      </c>
      <c r="T101" s="22">
        <f t="shared" si="14"/>
        <v>41661.902766203704</v>
      </c>
      <c r="U101">
        <f t="shared" si="15"/>
        <v>2013</v>
      </c>
      <c r="V101" t="str">
        <f t="shared" si="16"/>
        <v>successful</v>
      </c>
      <c r="W101" t="str">
        <f>IF(OR(O101&lt;Outliers!$B$8,Data!O101&gt;Outliers!$B$9),"Yes","No")</f>
        <v>No</v>
      </c>
      <c r="X101">
        <f t="shared" si="17"/>
        <v>4</v>
      </c>
    </row>
    <row r="102" spans="1:24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9"/>
        <v>1</v>
      </c>
      <c r="P102" s="9">
        <f t="shared" si="10"/>
        <v>192.31</v>
      </c>
      <c r="Q102" t="str">
        <f t="shared" si="11"/>
        <v>film &amp; video</v>
      </c>
      <c r="R102" t="str">
        <f t="shared" si="12"/>
        <v>shorts</v>
      </c>
      <c r="S102" s="22">
        <f t="shared" si="13"/>
        <v>41197.753310185188</v>
      </c>
      <c r="T102" s="22">
        <f t="shared" si="14"/>
        <v>41217.794976851852</v>
      </c>
      <c r="U102">
        <f t="shared" si="15"/>
        <v>2012</v>
      </c>
      <c r="V102" t="str">
        <f t="shared" si="16"/>
        <v>successful</v>
      </c>
      <c r="W102" t="str">
        <f>IF(OR(O102&lt;Outliers!$B$8,Data!O102&gt;Outliers!$B$9),"Yes","No")</f>
        <v>No</v>
      </c>
      <c r="X102">
        <f t="shared" si="17"/>
        <v>3</v>
      </c>
    </row>
    <row r="103" spans="1:24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9"/>
        <v>1</v>
      </c>
      <c r="P103" s="9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22">
        <f t="shared" si="13"/>
        <v>41274.776736111111</v>
      </c>
      <c r="T103" s="22">
        <f t="shared" si="14"/>
        <v>41298.776736111111</v>
      </c>
      <c r="U103">
        <f t="shared" si="15"/>
        <v>2012</v>
      </c>
      <c r="V103" t="str">
        <f t="shared" si="16"/>
        <v>successful</v>
      </c>
      <c r="W103" t="str">
        <f>IF(OR(O103&lt;Outliers!$B$8,Data!O103&gt;Outliers!$B$9),"Yes","No")</f>
        <v>No</v>
      </c>
      <c r="X103">
        <f t="shared" si="17"/>
        <v>3</v>
      </c>
    </row>
    <row r="104" spans="1:24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9"/>
        <v>1</v>
      </c>
      <c r="P104" s="9">
        <f t="shared" si="10"/>
        <v>117.92</v>
      </c>
      <c r="Q104" t="str">
        <f t="shared" si="11"/>
        <v>film &amp; video</v>
      </c>
      <c r="R104" t="str">
        <f t="shared" si="12"/>
        <v>shorts</v>
      </c>
      <c r="S104" s="22">
        <f t="shared" si="13"/>
        <v>40505.131168981483</v>
      </c>
      <c r="T104" s="22">
        <f t="shared" si="14"/>
        <v>40535.131168981483</v>
      </c>
      <c r="U104">
        <f t="shared" si="15"/>
        <v>2010</v>
      </c>
      <c r="V104" t="str">
        <f t="shared" si="16"/>
        <v>successful</v>
      </c>
      <c r="W104" t="str">
        <f>IF(OR(O104&lt;Outliers!$B$8,Data!O104&gt;Outliers!$B$9),"Yes","No")</f>
        <v>No</v>
      </c>
      <c r="X104">
        <f t="shared" si="17"/>
        <v>4</v>
      </c>
    </row>
    <row r="105" spans="1:2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9"/>
        <v>1</v>
      </c>
      <c r="P105" s="9">
        <f t="shared" si="10"/>
        <v>27.9</v>
      </c>
      <c r="Q105" t="str">
        <f t="shared" si="11"/>
        <v>film &amp; video</v>
      </c>
      <c r="R105" t="str">
        <f t="shared" si="12"/>
        <v>shorts</v>
      </c>
      <c r="S105" s="22">
        <f t="shared" si="13"/>
        <v>41682.805902777778</v>
      </c>
      <c r="T105" s="22">
        <f t="shared" si="14"/>
        <v>41705.805902777778</v>
      </c>
      <c r="U105">
        <f t="shared" si="15"/>
        <v>2014</v>
      </c>
      <c r="V105" t="str">
        <f t="shared" si="16"/>
        <v>successful</v>
      </c>
      <c r="W105" t="str">
        <f>IF(OR(O105&lt;Outliers!$B$8,Data!O105&gt;Outliers!$B$9),"Yes","No")</f>
        <v>No</v>
      </c>
      <c r="X105">
        <f t="shared" si="17"/>
        <v>3</v>
      </c>
    </row>
    <row r="106" spans="1:2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9"/>
        <v>1</v>
      </c>
      <c r="P106" s="9">
        <f t="shared" si="10"/>
        <v>60</v>
      </c>
      <c r="Q106" t="str">
        <f t="shared" si="11"/>
        <v>film &amp; video</v>
      </c>
      <c r="R106" t="str">
        <f t="shared" si="12"/>
        <v>shorts</v>
      </c>
      <c r="S106" s="22">
        <f t="shared" si="13"/>
        <v>40612.695208333331</v>
      </c>
      <c r="T106" s="22">
        <f t="shared" si="14"/>
        <v>40636.041666666664</v>
      </c>
      <c r="U106">
        <f t="shared" si="15"/>
        <v>2011</v>
      </c>
      <c r="V106" t="str">
        <f t="shared" si="16"/>
        <v>successful</v>
      </c>
      <c r="W106" t="str">
        <f>IF(OR(O106&lt;Outliers!$B$8,Data!O106&gt;Outliers!$B$9),"Yes","No")</f>
        <v>No</v>
      </c>
      <c r="X106">
        <f t="shared" si="17"/>
        <v>3</v>
      </c>
    </row>
    <row r="107" spans="1:2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9"/>
        <v>1</v>
      </c>
      <c r="P107" s="9">
        <f t="shared" si="10"/>
        <v>39.380000000000003</v>
      </c>
      <c r="Q107" t="str">
        <f t="shared" si="11"/>
        <v>film &amp; video</v>
      </c>
      <c r="R107" t="str">
        <f t="shared" si="12"/>
        <v>shorts</v>
      </c>
      <c r="S107" s="22">
        <f t="shared" si="13"/>
        <v>42485.724768518514</v>
      </c>
      <c r="T107" s="22">
        <f t="shared" si="14"/>
        <v>42504</v>
      </c>
      <c r="U107">
        <f t="shared" si="15"/>
        <v>2016</v>
      </c>
      <c r="V107" t="str">
        <f t="shared" si="16"/>
        <v>successful</v>
      </c>
      <c r="W107" t="str">
        <f>IF(OR(O107&lt;Outliers!$B$8,Data!O107&gt;Outliers!$B$9),"Yes","No")</f>
        <v>No</v>
      </c>
      <c r="X107">
        <f t="shared" si="17"/>
        <v>3</v>
      </c>
    </row>
    <row r="108" spans="1:24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9"/>
        <v>1</v>
      </c>
      <c r="P108" s="9">
        <f t="shared" si="10"/>
        <v>186.11</v>
      </c>
      <c r="Q108" t="str">
        <f t="shared" si="11"/>
        <v>film &amp; video</v>
      </c>
      <c r="R108" t="str">
        <f t="shared" si="12"/>
        <v>shorts</v>
      </c>
      <c r="S108" s="22">
        <f t="shared" si="13"/>
        <v>40987.776631944449</v>
      </c>
      <c r="T108" s="22">
        <f t="shared" si="14"/>
        <v>41001.776631944449</v>
      </c>
      <c r="U108">
        <f t="shared" si="15"/>
        <v>2012</v>
      </c>
      <c r="V108" t="str">
        <f t="shared" si="16"/>
        <v>successful</v>
      </c>
      <c r="W108" t="str">
        <f>IF(OR(O108&lt;Outliers!$B$8,Data!O108&gt;Outliers!$B$9),"Yes","No")</f>
        <v>No</v>
      </c>
      <c r="X108">
        <f t="shared" si="17"/>
        <v>2</v>
      </c>
    </row>
    <row r="109" spans="1:24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9"/>
        <v>1</v>
      </c>
      <c r="P109" s="9">
        <f t="shared" si="10"/>
        <v>111.38</v>
      </c>
      <c r="Q109" t="str">
        <f t="shared" si="11"/>
        <v>film &amp; video</v>
      </c>
      <c r="R109" t="str">
        <f t="shared" si="12"/>
        <v>shorts</v>
      </c>
      <c r="S109" s="22">
        <f t="shared" si="13"/>
        <v>40635.982488425929</v>
      </c>
      <c r="T109" s="22">
        <f t="shared" si="14"/>
        <v>40657.982488425929</v>
      </c>
      <c r="U109">
        <f t="shared" si="15"/>
        <v>2011</v>
      </c>
      <c r="V109" t="str">
        <f t="shared" si="16"/>
        <v>successful</v>
      </c>
      <c r="W109" t="str">
        <f>IF(OR(O109&lt;Outliers!$B$8,Data!O109&gt;Outliers!$B$9),"Yes","No")</f>
        <v>No</v>
      </c>
      <c r="X109">
        <f t="shared" si="17"/>
        <v>3</v>
      </c>
    </row>
    <row r="110" spans="1:2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9"/>
        <v>2</v>
      </c>
      <c r="P110" s="9">
        <f t="shared" si="10"/>
        <v>78.72</v>
      </c>
      <c r="Q110" t="str">
        <f t="shared" si="11"/>
        <v>film &amp; video</v>
      </c>
      <c r="R110" t="str">
        <f t="shared" si="12"/>
        <v>shorts</v>
      </c>
      <c r="S110" s="22">
        <f t="shared" si="13"/>
        <v>41365.613078703704</v>
      </c>
      <c r="T110" s="22">
        <f t="shared" si="14"/>
        <v>41425.613078703704</v>
      </c>
      <c r="U110">
        <f t="shared" si="15"/>
        <v>2013</v>
      </c>
      <c r="V110" t="str">
        <f t="shared" si="16"/>
        <v>successful</v>
      </c>
      <c r="W110" t="str">
        <f>IF(OR(O110&lt;Outliers!$B$8,Data!O110&gt;Outliers!$B$9),"Yes","No")</f>
        <v>No</v>
      </c>
      <c r="X110">
        <f t="shared" si="17"/>
        <v>9</v>
      </c>
    </row>
    <row r="111" spans="1:2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9"/>
        <v>2</v>
      </c>
      <c r="P111" s="9">
        <f t="shared" si="10"/>
        <v>46.7</v>
      </c>
      <c r="Q111" t="str">
        <f t="shared" si="11"/>
        <v>film &amp; video</v>
      </c>
      <c r="R111" t="str">
        <f t="shared" si="12"/>
        <v>shorts</v>
      </c>
      <c r="S111" s="22">
        <f t="shared" si="13"/>
        <v>40570.025810185187</v>
      </c>
      <c r="T111" s="22">
        <f t="shared" si="14"/>
        <v>40600.025810185187</v>
      </c>
      <c r="U111">
        <f t="shared" si="15"/>
        <v>2011</v>
      </c>
      <c r="V111" t="str">
        <f t="shared" si="16"/>
        <v>successful</v>
      </c>
      <c r="W111" t="str">
        <f>IF(OR(O111&lt;Outliers!$B$8,Data!O111&gt;Outliers!$B$9),"Yes","No")</f>
        <v>No</v>
      </c>
      <c r="X111">
        <f t="shared" si="17"/>
        <v>4</v>
      </c>
    </row>
    <row r="112" spans="1:2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9"/>
        <v>1</v>
      </c>
      <c r="P112" s="9">
        <f t="shared" si="10"/>
        <v>65.38</v>
      </c>
      <c r="Q112" t="str">
        <f t="shared" si="11"/>
        <v>film &amp; video</v>
      </c>
      <c r="R112" t="str">
        <f t="shared" si="12"/>
        <v>shorts</v>
      </c>
      <c r="S112" s="22">
        <f t="shared" si="13"/>
        <v>41557.949687500004</v>
      </c>
      <c r="T112" s="22">
        <f t="shared" si="14"/>
        <v>41592.249305555553</v>
      </c>
      <c r="U112">
        <f t="shared" si="15"/>
        <v>2013</v>
      </c>
      <c r="V112" t="str">
        <f t="shared" si="16"/>
        <v>successful</v>
      </c>
      <c r="W112" t="str">
        <f>IF(OR(O112&lt;Outliers!$B$8,Data!O112&gt;Outliers!$B$9),"Yes","No")</f>
        <v>No</v>
      </c>
      <c r="X112">
        <f t="shared" si="17"/>
        <v>5</v>
      </c>
    </row>
    <row r="113" spans="1:2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9"/>
        <v>2</v>
      </c>
      <c r="P113" s="9">
        <f t="shared" si="10"/>
        <v>102.08</v>
      </c>
      <c r="Q113" t="str">
        <f t="shared" si="11"/>
        <v>film &amp; video</v>
      </c>
      <c r="R113" t="str">
        <f t="shared" si="12"/>
        <v>shorts</v>
      </c>
      <c r="S113" s="22">
        <f t="shared" si="13"/>
        <v>42125.333182870367</v>
      </c>
      <c r="T113" s="22">
        <f t="shared" si="14"/>
        <v>42155.333182870367</v>
      </c>
      <c r="U113">
        <f t="shared" si="15"/>
        <v>2015</v>
      </c>
      <c r="V113" t="str">
        <f t="shared" si="16"/>
        <v>successful</v>
      </c>
      <c r="W113" t="str">
        <f>IF(OR(O113&lt;Outliers!$B$8,Data!O113&gt;Outliers!$B$9),"Yes","No")</f>
        <v>No</v>
      </c>
      <c r="X113">
        <f t="shared" si="17"/>
        <v>4</v>
      </c>
    </row>
    <row r="114" spans="1:24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9"/>
        <v>1</v>
      </c>
      <c r="P114" s="9">
        <f t="shared" si="10"/>
        <v>64.2</v>
      </c>
      <c r="Q114" t="str">
        <f t="shared" si="11"/>
        <v>film &amp; video</v>
      </c>
      <c r="R114" t="str">
        <f t="shared" si="12"/>
        <v>shorts</v>
      </c>
      <c r="S114" s="22">
        <f t="shared" si="13"/>
        <v>41718.043032407404</v>
      </c>
      <c r="T114" s="22">
        <f t="shared" si="14"/>
        <v>41742.083333333336</v>
      </c>
      <c r="U114">
        <f t="shared" si="15"/>
        <v>2014</v>
      </c>
      <c r="V114" t="str">
        <f t="shared" si="16"/>
        <v>successful</v>
      </c>
      <c r="W114" t="str">
        <f>IF(OR(O114&lt;Outliers!$B$8,Data!O114&gt;Outliers!$B$9),"Yes","No")</f>
        <v>No</v>
      </c>
      <c r="X114">
        <f t="shared" si="17"/>
        <v>3</v>
      </c>
    </row>
    <row r="115" spans="1:2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9"/>
        <v>1</v>
      </c>
      <c r="P115" s="9">
        <f t="shared" si="10"/>
        <v>90.38</v>
      </c>
      <c r="Q115" t="str">
        <f t="shared" si="11"/>
        <v>film &amp; video</v>
      </c>
      <c r="R115" t="str">
        <f t="shared" si="12"/>
        <v>shorts</v>
      </c>
      <c r="S115" s="22">
        <f t="shared" si="13"/>
        <v>40753.758425925924</v>
      </c>
      <c r="T115" s="22">
        <f t="shared" si="14"/>
        <v>40761.625</v>
      </c>
      <c r="U115">
        <f t="shared" si="15"/>
        <v>2011</v>
      </c>
      <c r="V115" t="str">
        <f t="shared" si="16"/>
        <v>successful</v>
      </c>
      <c r="W115" t="str">
        <f>IF(OR(O115&lt;Outliers!$B$8,Data!O115&gt;Outliers!$B$9),"Yes","No")</f>
        <v>No</v>
      </c>
      <c r="X115">
        <f t="shared" si="17"/>
        <v>1</v>
      </c>
    </row>
    <row r="116" spans="1:24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9"/>
        <v>1</v>
      </c>
      <c r="P116" s="9">
        <f t="shared" si="10"/>
        <v>88.57</v>
      </c>
      <c r="Q116" t="str">
        <f t="shared" si="11"/>
        <v>film &amp; video</v>
      </c>
      <c r="R116" t="str">
        <f t="shared" si="12"/>
        <v>shorts</v>
      </c>
      <c r="S116" s="22">
        <f t="shared" si="13"/>
        <v>40861.27416666667</v>
      </c>
      <c r="T116" s="22">
        <f t="shared" si="14"/>
        <v>40921.27416666667</v>
      </c>
      <c r="U116">
        <f t="shared" si="15"/>
        <v>2011</v>
      </c>
      <c r="V116" t="str">
        <f t="shared" si="16"/>
        <v>successful</v>
      </c>
      <c r="W116" t="str">
        <f>IF(OR(O116&lt;Outliers!$B$8,Data!O116&gt;Outliers!$B$9),"Yes","No")</f>
        <v>No</v>
      </c>
      <c r="X116">
        <f t="shared" si="17"/>
        <v>9</v>
      </c>
    </row>
    <row r="117" spans="1:24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9"/>
        <v>1</v>
      </c>
      <c r="P117" s="9">
        <f t="shared" si="10"/>
        <v>28.73</v>
      </c>
      <c r="Q117" t="str">
        <f t="shared" si="11"/>
        <v>film &amp; video</v>
      </c>
      <c r="R117" t="str">
        <f t="shared" si="12"/>
        <v>shorts</v>
      </c>
      <c r="S117" s="22">
        <f t="shared" si="13"/>
        <v>40918.738935185182</v>
      </c>
      <c r="T117" s="22">
        <f t="shared" si="14"/>
        <v>40943.738935185182</v>
      </c>
      <c r="U117">
        <f t="shared" si="15"/>
        <v>2012</v>
      </c>
      <c r="V117" t="str">
        <f t="shared" si="16"/>
        <v>successful</v>
      </c>
      <c r="W117" t="str">
        <f>IF(OR(O117&lt;Outliers!$B$8,Data!O117&gt;Outliers!$B$9),"Yes","No")</f>
        <v>No</v>
      </c>
      <c r="X117">
        <f t="shared" si="17"/>
        <v>4</v>
      </c>
    </row>
    <row r="118" spans="1:24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9"/>
        <v>1</v>
      </c>
      <c r="P118" s="9">
        <f t="shared" si="10"/>
        <v>69.790000000000006</v>
      </c>
      <c r="Q118" t="str">
        <f t="shared" si="11"/>
        <v>film &amp; video</v>
      </c>
      <c r="R118" t="str">
        <f t="shared" si="12"/>
        <v>shorts</v>
      </c>
      <c r="S118" s="22">
        <f t="shared" si="13"/>
        <v>40595.497164351851</v>
      </c>
      <c r="T118" s="22">
        <f t="shared" si="14"/>
        <v>40641.455497685187</v>
      </c>
      <c r="U118">
        <f t="shared" si="15"/>
        <v>2011</v>
      </c>
      <c r="V118" t="str">
        <f t="shared" si="16"/>
        <v>successful</v>
      </c>
      <c r="W118" t="str">
        <f>IF(OR(O118&lt;Outliers!$B$8,Data!O118&gt;Outliers!$B$9),"Yes","No")</f>
        <v>No</v>
      </c>
      <c r="X118">
        <f t="shared" si="17"/>
        <v>7</v>
      </c>
    </row>
    <row r="119" spans="1:2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9"/>
        <v>1</v>
      </c>
      <c r="P119" s="9">
        <f t="shared" si="10"/>
        <v>167.49</v>
      </c>
      <c r="Q119" t="str">
        <f t="shared" si="11"/>
        <v>film &amp; video</v>
      </c>
      <c r="R119" t="str">
        <f t="shared" si="12"/>
        <v>shorts</v>
      </c>
      <c r="S119" s="22">
        <f t="shared" si="13"/>
        <v>40248.834999999999</v>
      </c>
      <c r="T119" s="22">
        <f t="shared" si="14"/>
        <v>40338.791666666664</v>
      </c>
      <c r="U119">
        <f t="shared" si="15"/>
        <v>2010</v>
      </c>
      <c r="V119" t="str">
        <f t="shared" si="16"/>
        <v>successful</v>
      </c>
      <c r="W119" t="str">
        <f>IF(OR(O119&lt;Outliers!$B$8,Data!O119&gt;Outliers!$B$9),"Yes","No")</f>
        <v>No</v>
      </c>
      <c r="X119">
        <f t="shared" si="17"/>
        <v>13</v>
      </c>
    </row>
    <row r="120" spans="1:24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9"/>
        <v>1</v>
      </c>
      <c r="P120" s="9">
        <f t="shared" si="10"/>
        <v>144.91</v>
      </c>
      <c r="Q120" t="str">
        <f t="shared" si="11"/>
        <v>film &amp; video</v>
      </c>
      <c r="R120" t="str">
        <f t="shared" si="12"/>
        <v>shorts</v>
      </c>
      <c r="S120" s="22">
        <f t="shared" si="13"/>
        <v>40723.053657407407</v>
      </c>
      <c r="T120" s="22">
        <f t="shared" si="14"/>
        <v>40753.053657407407</v>
      </c>
      <c r="U120">
        <f t="shared" si="15"/>
        <v>2011</v>
      </c>
      <c r="V120" t="str">
        <f t="shared" si="16"/>
        <v>successful</v>
      </c>
      <c r="W120" t="str">
        <f>IF(OR(O120&lt;Outliers!$B$8,Data!O120&gt;Outliers!$B$9),"Yes","No")</f>
        <v>No</v>
      </c>
      <c r="X120">
        <f t="shared" si="17"/>
        <v>4</v>
      </c>
    </row>
    <row r="121" spans="1:24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9"/>
        <v>1</v>
      </c>
      <c r="P121" s="9">
        <f t="shared" si="10"/>
        <v>91.84</v>
      </c>
      <c r="Q121" t="str">
        <f t="shared" si="11"/>
        <v>film &amp; video</v>
      </c>
      <c r="R121" t="str">
        <f t="shared" si="12"/>
        <v>shorts</v>
      </c>
      <c r="S121" s="22">
        <f t="shared" si="13"/>
        <v>40739.069282407407</v>
      </c>
      <c r="T121" s="22">
        <f t="shared" si="14"/>
        <v>40768.958333333336</v>
      </c>
      <c r="U121">
        <f t="shared" si="15"/>
        <v>2011</v>
      </c>
      <c r="V121" t="str">
        <f t="shared" si="16"/>
        <v>successful</v>
      </c>
      <c r="W121" t="str">
        <f>IF(OR(O121&lt;Outliers!$B$8,Data!O121&gt;Outliers!$B$9),"Yes","No")</f>
        <v>No</v>
      </c>
      <c r="X121">
        <f t="shared" si="17"/>
        <v>4</v>
      </c>
    </row>
    <row r="122" spans="1:24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9"/>
        <v>0</v>
      </c>
      <c r="P122" s="9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22">
        <f t="shared" si="13"/>
        <v>42616.049849537041</v>
      </c>
      <c r="T122" s="22">
        <f t="shared" si="14"/>
        <v>42646.049849537041</v>
      </c>
      <c r="U122">
        <f t="shared" si="15"/>
        <v>2016</v>
      </c>
      <c r="V122" t="str">
        <f t="shared" si="16"/>
        <v>unsuccessful</v>
      </c>
      <c r="W122" t="str">
        <f>IF(OR(O122&lt;Outliers!$B$8,Data!O122&gt;Outliers!$B$9),"Yes","No")</f>
        <v>No</v>
      </c>
      <c r="X122">
        <f t="shared" si="17"/>
        <v>4</v>
      </c>
    </row>
    <row r="123" spans="1:24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9"/>
        <v>0</v>
      </c>
      <c r="P123" s="9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22">
        <f t="shared" si="13"/>
        <v>42096.704976851848</v>
      </c>
      <c r="T123" s="22">
        <f t="shared" si="14"/>
        <v>42112.427777777775</v>
      </c>
      <c r="U123">
        <f t="shared" si="15"/>
        <v>2015</v>
      </c>
      <c r="V123" t="str">
        <f t="shared" si="16"/>
        <v>unsuccessful</v>
      </c>
      <c r="W123" t="str">
        <f>IF(OR(O123&lt;Outliers!$B$8,Data!O123&gt;Outliers!$B$9),"Yes","No")</f>
        <v>No</v>
      </c>
      <c r="X123">
        <f t="shared" si="17"/>
        <v>2</v>
      </c>
    </row>
    <row r="124" spans="1:24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9"/>
        <v>0</v>
      </c>
      <c r="P124" s="9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22">
        <f t="shared" si="13"/>
        <v>42593.431793981479</v>
      </c>
      <c r="T124" s="22">
        <f t="shared" si="14"/>
        <v>42653.431793981479</v>
      </c>
      <c r="U124">
        <f t="shared" si="15"/>
        <v>2016</v>
      </c>
      <c r="V124" t="str">
        <f t="shared" si="16"/>
        <v>unsuccessful</v>
      </c>
      <c r="W124" t="str">
        <f>IF(OR(O124&lt;Outliers!$B$8,Data!O124&gt;Outliers!$B$9),"Yes","No")</f>
        <v>No</v>
      </c>
      <c r="X124">
        <f t="shared" si="17"/>
        <v>9</v>
      </c>
    </row>
    <row r="125" spans="1:24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9"/>
        <v>0</v>
      </c>
      <c r="P125" s="9">
        <f t="shared" si="10"/>
        <v>25.17</v>
      </c>
      <c r="Q125" t="str">
        <f t="shared" si="11"/>
        <v>film &amp; video</v>
      </c>
      <c r="R125" t="str">
        <f t="shared" si="12"/>
        <v>science fiction</v>
      </c>
      <c r="S125" s="22">
        <f t="shared" si="13"/>
        <v>41904.781990740739</v>
      </c>
      <c r="T125" s="22">
        <f t="shared" si="14"/>
        <v>41940.916666666664</v>
      </c>
      <c r="U125">
        <f t="shared" si="15"/>
        <v>2014</v>
      </c>
      <c r="V125" t="str">
        <f t="shared" si="16"/>
        <v>unsuccessful</v>
      </c>
      <c r="W125" t="str">
        <f>IF(OR(O125&lt;Outliers!$B$8,Data!O125&gt;Outliers!$B$9),"Yes","No")</f>
        <v>No</v>
      </c>
      <c r="X125">
        <f t="shared" si="17"/>
        <v>5</v>
      </c>
    </row>
    <row r="126" spans="1:2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9"/>
        <v>0</v>
      </c>
      <c r="P126" s="9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22">
        <f t="shared" si="13"/>
        <v>42114.928726851853</v>
      </c>
      <c r="T126" s="22">
        <f t="shared" si="14"/>
        <v>42139.928726851853</v>
      </c>
      <c r="U126">
        <f t="shared" si="15"/>
        <v>2015</v>
      </c>
      <c r="V126" t="str">
        <f t="shared" si="16"/>
        <v>unsuccessful</v>
      </c>
      <c r="W126" t="str">
        <f>IF(OR(O126&lt;Outliers!$B$8,Data!O126&gt;Outliers!$B$9),"Yes","No")</f>
        <v>No</v>
      </c>
      <c r="X126">
        <f t="shared" si="17"/>
        <v>4</v>
      </c>
    </row>
    <row r="127" spans="1:24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9"/>
        <v>0</v>
      </c>
      <c r="P127" s="9">
        <f t="shared" si="10"/>
        <v>11.67</v>
      </c>
      <c r="Q127" t="str">
        <f t="shared" si="11"/>
        <v>film &amp; video</v>
      </c>
      <c r="R127" t="str">
        <f t="shared" si="12"/>
        <v>science fiction</v>
      </c>
      <c r="S127" s="22">
        <f t="shared" si="13"/>
        <v>42709.993981481486</v>
      </c>
      <c r="T127" s="22">
        <f t="shared" si="14"/>
        <v>42769.993981481486</v>
      </c>
      <c r="U127">
        <f t="shared" si="15"/>
        <v>2016</v>
      </c>
      <c r="V127" t="str">
        <f t="shared" si="16"/>
        <v>unsuccessful</v>
      </c>
      <c r="W127" t="str">
        <f>IF(OR(O127&lt;Outliers!$B$8,Data!O127&gt;Outliers!$B$9),"Yes","No")</f>
        <v>No</v>
      </c>
      <c r="X127">
        <f t="shared" si="17"/>
        <v>9</v>
      </c>
    </row>
    <row r="128" spans="1:24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9"/>
        <v>0</v>
      </c>
      <c r="P128" s="9">
        <f t="shared" si="10"/>
        <v>106.69</v>
      </c>
      <c r="Q128" t="str">
        <f t="shared" si="11"/>
        <v>film &amp; video</v>
      </c>
      <c r="R128" t="str">
        <f t="shared" si="12"/>
        <v>science fiction</v>
      </c>
      <c r="S128" s="22">
        <f t="shared" si="13"/>
        <v>42135.589548611111</v>
      </c>
      <c r="T128" s="22">
        <f t="shared" si="14"/>
        <v>42166.083333333328</v>
      </c>
      <c r="U128">
        <f t="shared" si="15"/>
        <v>2015</v>
      </c>
      <c r="V128" t="str">
        <f t="shared" si="16"/>
        <v>unsuccessful</v>
      </c>
      <c r="W128" t="str">
        <f>IF(OR(O128&lt;Outliers!$B$8,Data!O128&gt;Outliers!$B$9),"Yes","No")</f>
        <v>No</v>
      </c>
      <c r="X128">
        <f t="shared" si="17"/>
        <v>4</v>
      </c>
    </row>
    <row r="129" spans="1:24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9"/>
        <v>0</v>
      </c>
      <c r="P129" s="9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22">
        <f t="shared" si="13"/>
        <v>42067.62431712963</v>
      </c>
      <c r="T129" s="22">
        <f t="shared" si="14"/>
        <v>42097.582650462966</v>
      </c>
      <c r="U129">
        <f t="shared" si="15"/>
        <v>2015</v>
      </c>
      <c r="V129" t="str">
        <f t="shared" si="16"/>
        <v>unsuccessful</v>
      </c>
      <c r="W129" t="str">
        <f>IF(OR(O129&lt;Outliers!$B$8,Data!O129&gt;Outliers!$B$9),"Yes","No")</f>
        <v>No</v>
      </c>
      <c r="X129">
        <f t="shared" si="17"/>
        <v>4</v>
      </c>
    </row>
    <row r="130" spans="1:2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9"/>
        <v>0</v>
      </c>
      <c r="P130" s="9">
        <f t="shared" si="10"/>
        <v>311.17</v>
      </c>
      <c r="Q130" t="str">
        <f t="shared" si="11"/>
        <v>film &amp; video</v>
      </c>
      <c r="R130" t="str">
        <f t="shared" si="12"/>
        <v>science fiction</v>
      </c>
      <c r="S130" s="22">
        <f t="shared" si="13"/>
        <v>42628.22792824074</v>
      </c>
      <c r="T130" s="22">
        <f t="shared" si="14"/>
        <v>42663.22792824074</v>
      </c>
      <c r="U130">
        <f t="shared" si="15"/>
        <v>2016</v>
      </c>
      <c r="V130" t="str">
        <f t="shared" si="16"/>
        <v>unsuccessful</v>
      </c>
      <c r="W130" t="str">
        <f>IF(OR(O130&lt;Outliers!$B$8,Data!O130&gt;Outliers!$B$9),"Yes","No")</f>
        <v>No</v>
      </c>
      <c r="X130">
        <f t="shared" si="17"/>
        <v>5</v>
      </c>
    </row>
    <row r="131" spans="1:24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8">ROUND(E131/D131,0)</f>
        <v>0</v>
      </c>
      <c r="P131" s="9">
        <f t="shared" ref="P131:P194" si="19">ROUND(IFERROR(E131/L131,0),2)</f>
        <v>0</v>
      </c>
      <c r="Q131" t="str">
        <f t="shared" ref="Q131:Q194" si="20">LEFT(N131,FIND("/",N131)-1)</f>
        <v>film &amp; video</v>
      </c>
      <c r="R131" t="str">
        <f t="shared" ref="R131:R194" si="21">RIGHT(N131,LEN(N131)-FIND("/",N131))</f>
        <v>science fiction</v>
      </c>
      <c r="S131" s="22">
        <f t="shared" ref="S131:S194" si="22">(((J131/60)/60)/24)+DATE(1970,1,1)</f>
        <v>41882.937303240738</v>
      </c>
      <c r="T131" s="22">
        <f t="shared" ref="T131:T194" si="23">(((I131/60)/60)/24)+DATE(1970,1,1)</f>
        <v>41942.937303240738</v>
      </c>
      <c r="U131">
        <f t="shared" ref="U131:U194" si="24">YEAR(S131)</f>
        <v>2014</v>
      </c>
      <c r="V131" t="str">
        <f t="shared" ref="V131:V194" si="25">IF(OR(F131="live",F131="successful"),"successful","unsuccessful")</f>
        <v>unsuccessful</v>
      </c>
      <c r="W131" t="str">
        <f>IF(OR(O131&lt;Outliers!$B$8,Data!O131&gt;Outliers!$B$9),"Yes","No")</f>
        <v>No</v>
      </c>
      <c r="X131">
        <f t="shared" ref="X131:X194" si="26">ROUND(_xlfn.DAYS(T131,S131)/7,0)</f>
        <v>9</v>
      </c>
    </row>
    <row r="132" spans="1:24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8"/>
        <v>0</v>
      </c>
      <c r="P132" s="9">
        <f t="shared" si="19"/>
        <v>0</v>
      </c>
      <c r="Q132" t="str">
        <f t="shared" si="20"/>
        <v>film &amp; video</v>
      </c>
      <c r="R132" t="str">
        <f t="shared" si="21"/>
        <v>science fiction</v>
      </c>
      <c r="S132" s="22">
        <f t="shared" si="22"/>
        <v>41778.915416666663</v>
      </c>
      <c r="T132" s="22">
        <f t="shared" si="23"/>
        <v>41806.844444444447</v>
      </c>
      <c r="U132">
        <f t="shared" si="24"/>
        <v>2014</v>
      </c>
      <c r="V132" t="str">
        <f t="shared" si="25"/>
        <v>unsuccessful</v>
      </c>
      <c r="W132" t="str">
        <f>IF(OR(O132&lt;Outliers!$B$8,Data!O132&gt;Outliers!$B$9),"Yes","No")</f>
        <v>No</v>
      </c>
      <c r="X132">
        <f t="shared" si="26"/>
        <v>4</v>
      </c>
    </row>
    <row r="133" spans="1:24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8"/>
        <v>0</v>
      </c>
      <c r="P133" s="9">
        <f t="shared" si="19"/>
        <v>0</v>
      </c>
      <c r="Q133" t="str">
        <f t="shared" si="20"/>
        <v>film &amp; video</v>
      </c>
      <c r="R133" t="str">
        <f t="shared" si="21"/>
        <v>science fiction</v>
      </c>
      <c r="S133" s="22">
        <f t="shared" si="22"/>
        <v>42541.837511574078</v>
      </c>
      <c r="T133" s="22">
        <f t="shared" si="23"/>
        <v>42557</v>
      </c>
      <c r="U133">
        <f t="shared" si="24"/>
        <v>2016</v>
      </c>
      <c r="V133" t="str">
        <f t="shared" si="25"/>
        <v>unsuccessful</v>
      </c>
      <c r="W133" t="str">
        <f>IF(OR(O133&lt;Outliers!$B$8,Data!O133&gt;Outliers!$B$9),"Yes","No")</f>
        <v>No</v>
      </c>
      <c r="X133">
        <f t="shared" si="26"/>
        <v>2</v>
      </c>
    </row>
    <row r="134" spans="1:24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8"/>
        <v>0</v>
      </c>
      <c r="P134" s="9">
        <f t="shared" si="19"/>
        <v>94.51</v>
      </c>
      <c r="Q134" t="str">
        <f t="shared" si="20"/>
        <v>film &amp; video</v>
      </c>
      <c r="R134" t="str">
        <f t="shared" si="21"/>
        <v>science fiction</v>
      </c>
      <c r="S134" s="22">
        <f t="shared" si="22"/>
        <v>41905.812581018516</v>
      </c>
      <c r="T134" s="22">
        <f t="shared" si="23"/>
        <v>41950.854247685187</v>
      </c>
      <c r="U134">
        <f t="shared" si="24"/>
        <v>2014</v>
      </c>
      <c r="V134" t="str">
        <f t="shared" si="25"/>
        <v>unsuccessful</v>
      </c>
      <c r="W134" t="str">
        <f>IF(OR(O134&lt;Outliers!$B$8,Data!O134&gt;Outliers!$B$9),"Yes","No")</f>
        <v>No</v>
      </c>
      <c r="X134">
        <f t="shared" si="26"/>
        <v>6</v>
      </c>
    </row>
    <row r="135" spans="1:24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8"/>
        <v>0</v>
      </c>
      <c r="P135" s="9">
        <f t="shared" si="19"/>
        <v>0</v>
      </c>
      <c r="Q135" t="str">
        <f t="shared" si="20"/>
        <v>film &amp; video</v>
      </c>
      <c r="R135" t="str">
        <f t="shared" si="21"/>
        <v>science fiction</v>
      </c>
      <c r="S135" s="22">
        <f t="shared" si="22"/>
        <v>42491.80768518518</v>
      </c>
      <c r="T135" s="22">
        <f t="shared" si="23"/>
        <v>42521.729861111111</v>
      </c>
      <c r="U135">
        <f t="shared" si="24"/>
        <v>2016</v>
      </c>
      <c r="V135" t="str">
        <f t="shared" si="25"/>
        <v>unsuccessful</v>
      </c>
      <c r="W135" t="str">
        <f>IF(OR(O135&lt;Outliers!$B$8,Data!O135&gt;Outliers!$B$9),"Yes","No")</f>
        <v>No</v>
      </c>
      <c r="X135">
        <f t="shared" si="26"/>
        <v>4</v>
      </c>
    </row>
    <row r="136" spans="1:2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8"/>
        <v>0</v>
      </c>
      <c r="P136" s="9">
        <f t="shared" si="19"/>
        <v>0</v>
      </c>
      <c r="Q136" t="str">
        <f t="shared" si="20"/>
        <v>film &amp; video</v>
      </c>
      <c r="R136" t="str">
        <f t="shared" si="21"/>
        <v>science fiction</v>
      </c>
      <c r="S136" s="22">
        <f t="shared" si="22"/>
        <v>42221.909930555557</v>
      </c>
      <c r="T136" s="22">
        <f t="shared" si="23"/>
        <v>42251.708333333328</v>
      </c>
      <c r="U136">
        <f t="shared" si="24"/>
        <v>2015</v>
      </c>
      <c r="V136" t="str">
        <f t="shared" si="25"/>
        <v>unsuccessful</v>
      </c>
      <c r="W136" t="str">
        <f>IF(OR(O136&lt;Outliers!$B$8,Data!O136&gt;Outliers!$B$9),"Yes","No")</f>
        <v>No</v>
      </c>
      <c r="X136">
        <f t="shared" si="26"/>
        <v>4</v>
      </c>
    </row>
    <row r="137" spans="1:2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8"/>
        <v>0</v>
      </c>
      <c r="P137" s="9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22">
        <f t="shared" si="22"/>
        <v>41788.381909722222</v>
      </c>
      <c r="T137" s="22">
        <f t="shared" si="23"/>
        <v>41821.791666666664</v>
      </c>
      <c r="U137">
        <f t="shared" si="24"/>
        <v>2014</v>
      </c>
      <c r="V137" t="str">
        <f t="shared" si="25"/>
        <v>unsuccessful</v>
      </c>
      <c r="W137" t="str">
        <f>IF(OR(O137&lt;Outliers!$B$8,Data!O137&gt;Outliers!$B$9),"Yes","No")</f>
        <v>No</v>
      </c>
      <c r="X137">
        <f t="shared" si="26"/>
        <v>5</v>
      </c>
    </row>
    <row r="138" spans="1:24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8"/>
        <v>0</v>
      </c>
      <c r="P138" s="9">
        <f t="shared" si="19"/>
        <v>0</v>
      </c>
      <c r="Q138" t="str">
        <f t="shared" si="20"/>
        <v>film &amp; video</v>
      </c>
      <c r="R138" t="str">
        <f t="shared" si="21"/>
        <v>science fiction</v>
      </c>
      <c r="S138" s="22">
        <f t="shared" si="22"/>
        <v>42096.410115740742</v>
      </c>
      <c r="T138" s="22">
        <f t="shared" si="23"/>
        <v>42140.427777777775</v>
      </c>
      <c r="U138">
        <f t="shared" si="24"/>
        <v>2015</v>
      </c>
      <c r="V138" t="str">
        <f t="shared" si="25"/>
        <v>unsuccessful</v>
      </c>
      <c r="W138" t="str">
        <f>IF(OR(O138&lt;Outliers!$B$8,Data!O138&gt;Outliers!$B$9),"Yes","No")</f>
        <v>No</v>
      </c>
      <c r="X138">
        <f t="shared" si="26"/>
        <v>6</v>
      </c>
    </row>
    <row r="139" spans="1:24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8"/>
        <v>0</v>
      </c>
      <c r="P139" s="9">
        <f t="shared" si="19"/>
        <v>0</v>
      </c>
      <c r="Q139" t="str">
        <f t="shared" si="20"/>
        <v>film &amp; video</v>
      </c>
      <c r="R139" t="str">
        <f t="shared" si="21"/>
        <v>science fiction</v>
      </c>
      <c r="S139" s="22">
        <f t="shared" si="22"/>
        <v>42239.573993055557</v>
      </c>
      <c r="T139" s="22">
        <f t="shared" si="23"/>
        <v>42289.573993055557</v>
      </c>
      <c r="U139">
        <f t="shared" si="24"/>
        <v>2015</v>
      </c>
      <c r="V139" t="str">
        <f t="shared" si="25"/>
        <v>unsuccessful</v>
      </c>
      <c r="W139" t="str">
        <f>IF(OR(O139&lt;Outliers!$B$8,Data!O139&gt;Outliers!$B$9),"Yes","No")</f>
        <v>No</v>
      </c>
      <c r="X139">
        <f t="shared" si="26"/>
        <v>7</v>
      </c>
    </row>
    <row r="140" spans="1:24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8"/>
        <v>0</v>
      </c>
      <c r="P140" s="9">
        <f t="shared" si="19"/>
        <v>81.239999999999995</v>
      </c>
      <c r="Q140" t="str">
        <f t="shared" si="20"/>
        <v>film &amp; video</v>
      </c>
      <c r="R140" t="str">
        <f t="shared" si="21"/>
        <v>science fiction</v>
      </c>
      <c r="S140" s="22">
        <f t="shared" si="22"/>
        <v>42186.257418981477</v>
      </c>
      <c r="T140" s="22">
        <f t="shared" si="23"/>
        <v>42217.207638888889</v>
      </c>
      <c r="U140">
        <f t="shared" si="24"/>
        <v>2015</v>
      </c>
      <c r="V140" t="str">
        <f t="shared" si="25"/>
        <v>unsuccessful</v>
      </c>
      <c r="W140" t="str">
        <f>IF(OR(O140&lt;Outliers!$B$8,Data!O140&gt;Outliers!$B$9),"Yes","No")</f>
        <v>No</v>
      </c>
      <c r="X140">
        <f t="shared" si="26"/>
        <v>4</v>
      </c>
    </row>
    <row r="141" spans="1:2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8"/>
        <v>1</v>
      </c>
      <c r="P141" s="9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22">
        <f t="shared" si="22"/>
        <v>42187.920972222222</v>
      </c>
      <c r="T141" s="22">
        <f t="shared" si="23"/>
        <v>42197.920972222222</v>
      </c>
      <c r="U141">
        <f t="shared" si="24"/>
        <v>2015</v>
      </c>
      <c r="V141" t="str">
        <f t="shared" si="25"/>
        <v>unsuccessful</v>
      </c>
      <c r="W141" t="str">
        <f>IF(OR(O141&lt;Outliers!$B$8,Data!O141&gt;Outliers!$B$9),"Yes","No")</f>
        <v>No</v>
      </c>
      <c r="X141">
        <f t="shared" si="26"/>
        <v>1</v>
      </c>
    </row>
    <row r="142" spans="1:24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8"/>
        <v>0</v>
      </c>
      <c r="P142" s="9">
        <f t="shared" si="19"/>
        <v>0</v>
      </c>
      <c r="Q142" t="str">
        <f t="shared" si="20"/>
        <v>film &amp; video</v>
      </c>
      <c r="R142" t="str">
        <f t="shared" si="21"/>
        <v>science fiction</v>
      </c>
      <c r="S142" s="22">
        <f t="shared" si="22"/>
        <v>42053.198287037041</v>
      </c>
      <c r="T142" s="22">
        <f t="shared" si="23"/>
        <v>42083.15662037037</v>
      </c>
      <c r="U142">
        <f t="shared" si="24"/>
        <v>2015</v>
      </c>
      <c r="V142" t="str">
        <f t="shared" si="25"/>
        <v>unsuccessful</v>
      </c>
      <c r="W142" t="str">
        <f>IF(OR(O142&lt;Outliers!$B$8,Data!O142&gt;Outliers!$B$9),"Yes","No")</f>
        <v>No</v>
      </c>
      <c r="X142">
        <f t="shared" si="26"/>
        <v>4</v>
      </c>
    </row>
    <row r="143" spans="1:2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8"/>
        <v>0</v>
      </c>
      <c r="P143" s="9">
        <f t="shared" si="19"/>
        <v>46.18</v>
      </c>
      <c r="Q143" t="str">
        <f t="shared" si="20"/>
        <v>film &amp; video</v>
      </c>
      <c r="R143" t="str">
        <f t="shared" si="21"/>
        <v>science fiction</v>
      </c>
      <c r="S143" s="22">
        <f t="shared" si="22"/>
        <v>42110.153043981481</v>
      </c>
      <c r="T143" s="22">
        <f t="shared" si="23"/>
        <v>42155.153043981481</v>
      </c>
      <c r="U143">
        <f t="shared" si="24"/>
        <v>2015</v>
      </c>
      <c r="V143" t="str">
        <f t="shared" si="25"/>
        <v>unsuccessful</v>
      </c>
      <c r="W143" t="str">
        <f>IF(OR(O143&lt;Outliers!$B$8,Data!O143&gt;Outliers!$B$9),"Yes","No")</f>
        <v>No</v>
      </c>
      <c r="X143">
        <f t="shared" si="26"/>
        <v>6</v>
      </c>
    </row>
    <row r="144" spans="1:24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8"/>
        <v>0</v>
      </c>
      <c r="P144" s="9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22">
        <f t="shared" si="22"/>
        <v>41938.893263888887</v>
      </c>
      <c r="T144" s="22">
        <f t="shared" si="23"/>
        <v>41959.934930555552</v>
      </c>
      <c r="U144">
        <f t="shared" si="24"/>
        <v>2014</v>
      </c>
      <c r="V144" t="str">
        <f t="shared" si="25"/>
        <v>unsuccessful</v>
      </c>
      <c r="W144" t="str">
        <f>IF(OR(O144&lt;Outliers!$B$8,Data!O144&gt;Outliers!$B$9),"Yes","No")</f>
        <v>No</v>
      </c>
      <c r="X144">
        <f t="shared" si="26"/>
        <v>3</v>
      </c>
    </row>
    <row r="145" spans="1:24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8"/>
        <v>0</v>
      </c>
      <c r="P145" s="9">
        <f t="shared" si="19"/>
        <v>0</v>
      </c>
      <c r="Q145" t="str">
        <f t="shared" si="20"/>
        <v>film &amp; video</v>
      </c>
      <c r="R145" t="str">
        <f t="shared" si="21"/>
        <v>science fiction</v>
      </c>
      <c r="S145" s="22">
        <f t="shared" si="22"/>
        <v>42559.064143518524</v>
      </c>
      <c r="T145" s="22">
        <f t="shared" si="23"/>
        <v>42616.246527777781</v>
      </c>
      <c r="U145">
        <f t="shared" si="24"/>
        <v>2016</v>
      </c>
      <c r="V145" t="str">
        <f t="shared" si="25"/>
        <v>unsuccessful</v>
      </c>
      <c r="W145" t="str">
        <f>IF(OR(O145&lt;Outliers!$B$8,Data!O145&gt;Outliers!$B$9),"Yes","No")</f>
        <v>No</v>
      </c>
      <c r="X145">
        <f t="shared" si="26"/>
        <v>8</v>
      </c>
    </row>
    <row r="146" spans="1:2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8"/>
        <v>0</v>
      </c>
      <c r="P146" s="9">
        <f t="shared" si="19"/>
        <v>55.95</v>
      </c>
      <c r="Q146" t="str">
        <f t="shared" si="20"/>
        <v>film &amp; video</v>
      </c>
      <c r="R146" t="str">
        <f t="shared" si="21"/>
        <v>science fiction</v>
      </c>
      <c r="S146" s="22">
        <f t="shared" si="22"/>
        <v>42047.762407407412</v>
      </c>
      <c r="T146" s="22">
        <f t="shared" si="23"/>
        <v>42107.72074074074</v>
      </c>
      <c r="U146">
        <f t="shared" si="24"/>
        <v>2015</v>
      </c>
      <c r="V146" t="str">
        <f t="shared" si="25"/>
        <v>unsuccessful</v>
      </c>
      <c r="W146" t="str">
        <f>IF(OR(O146&lt;Outliers!$B$8,Data!O146&gt;Outliers!$B$9),"Yes","No")</f>
        <v>No</v>
      </c>
      <c r="X146">
        <f t="shared" si="26"/>
        <v>9</v>
      </c>
    </row>
    <row r="147" spans="1:24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8"/>
        <v>0</v>
      </c>
      <c r="P147" s="9">
        <f t="shared" si="19"/>
        <v>37.56</v>
      </c>
      <c r="Q147" t="str">
        <f t="shared" si="20"/>
        <v>film &amp; video</v>
      </c>
      <c r="R147" t="str">
        <f t="shared" si="21"/>
        <v>science fiction</v>
      </c>
      <c r="S147" s="22">
        <f t="shared" si="22"/>
        <v>42200.542268518519</v>
      </c>
      <c r="T147" s="22">
        <f t="shared" si="23"/>
        <v>42227.542268518519</v>
      </c>
      <c r="U147">
        <f t="shared" si="24"/>
        <v>2015</v>
      </c>
      <c r="V147" t="str">
        <f t="shared" si="25"/>
        <v>unsuccessful</v>
      </c>
      <c r="W147" t="str">
        <f>IF(OR(O147&lt;Outliers!$B$8,Data!O147&gt;Outliers!$B$9),"Yes","No")</f>
        <v>No</v>
      </c>
      <c r="X147">
        <f t="shared" si="26"/>
        <v>4</v>
      </c>
    </row>
    <row r="148" spans="1:24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8"/>
        <v>0</v>
      </c>
      <c r="P148" s="9">
        <f t="shared" si="19"/>
        <v>38.33</v>
      </c>
      <c r="Q148" t="str">
        <f t="shared" si="20"/>
        <v>film &amp; video</v>
      </c>
      <c r="R148" t="str">
        <f t="shared" si="21"/>
        <v>science fiction</v>
      </c>
      <c r="S148" s="22">
        <f t="shared" si="22"/>
        <v>42693.016180555554</v>
      </c>
      <c r="T148" s="22">
        <f t="shared" si="23"/>
        <v>42753.016180555554</v>
      </c>
      <c r="U148">
        <f t="shared" si="24"/>
        <v>2016</v>
      </c>
      <c r="V148" t="str">
        <f t="shared" si="25"/>
        <v>unsuccessful</v>
      </c>
      <c r="W148" t="str">
        <f>IF(OR(O148&lt;Outliers!$B$8,Data!O148&gt;Outliers!$B$9),"Yes","No")</f>
        <v>No</v>
      </c>
      <c r="X148">
        <f t="shared" si="26"/>
        <v>9</v>
      </c>
    </row>
    <row r="149" spans="1:2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8"/>
        <v>0</v>
      </c>
      <c r="P149" s="9">
        <f t="shared" si="19"/>
        <v>0</v>
      </c>
      <c r="Q149" t="str">
        <f t="shared" si="20"/>
        <v>film &amp; video</v>
      </c>
      <c r="R149" t="str">
        <f t="shared" si="21"/>
        <v>science fiction</v>
      </c>
      <c r="S149" s="22">
        <f t="shared" si="22"/>
        <v>41969.767824074079</v>
      </c>
      <c r="T149" s="22">
        <f t="shared" si="23"/>
        <v>42012.762499999997</v>
      </c>
      <c r="U149">
        <f t="shared" si="24"/>
        <v>2014</v>
      </c>
      <c r="V149" t="str">
        <f t="shared" si="25"/>
        <v>unsuccessful</v>
      </c>
      <c r="W149" t="str">
        <f>IF(OR(O149&lt;Outliers!$B$8,Data!O149&gt;Outliers!$B$9),"Yes","No")</f>
        <v>No</v>
      </c>
      <c r="X149">
        <f t="shared" si="26"/>
        <v>6</v>
      </c>
    </row>
    <row r="150" spans="1:24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8"/>
        <v>0</v>
      </c>
      <c r="P150" s="9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22">
        <f t="shared" si="22"/>
        <v>42397.281666666662</v>
      </c>
      <c r="T150" s="22">
        <f t="shared" si="23"/>
        <v>42427.281666666662</v>
      </c>
      <c r="U150">
        <f t="shared" si="24"/>
        <v>2016</v>
      </c>
      <c r="V150" t="str">
        <f t="shared" si="25"/>
        <v>unsuccessful</v>
      </c>
      <c r="W150" t="str">
        <f>IF(OR(O150&lt;Outliers!$B$8,Data!O150&gt;Outliers!$B$9),"Yes","No")</f>
        <v>No</v>
      </c>
      <c r="X150">
        <f t="shared" si="26"/>
        <v>4</v>
      </c>
    </row>
    <row r="151" spans="1:24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8"/>
        <v>0</v>
      </c>
      <c r="P151" s="9">
        <f t="shared" si="19"/>
        <v>15.33</v>
      </c>
      <c r="Q151" t="str">
        <f t="shared" si="20"/>
        <v>film &amp; video</v>
      </c>
      <c r="R151" t="str">
        <f t="shared" si="21"/>
        <v>science fiction</v>
      </c>
      <c r="S151" s="22">
        <f t="shared" si="22"/>
        <v>41968.172106481477</v>
      </c>
      <c r="T151" s="22">
        <f t="shared" si="23"/>
        <v>41998.333333333328</v>
      </c>
      <c r="U151">
        <f t="shared" si="24"/>
        <v>2014</v>
      </c>
      <c r="V151" t="str">
        <f t="shared" si="25"/>
        <v>unsuccessful</v>
      </c>
      <c r="W151" t="str">
        <f>IF(OR(O151&lt;Outliers!$B$8,Data!O151&gt;Outliers!$B$9),"Yes","No")</f>
        <v>No</v>
      </c>
      <c r="X151">
        <f t="shared" si="26"/>
        <v>4</v>
      </c>
    </row>
    <row r="152" spans="1:2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8"/>
        <v>0</v>
      </c>
      <c r="P152" s="9">
        <f t="shared" si="19"/>
        <v>449.43</v>
      </c>
      <c r="Q152" t="str">
        <f t="shared" si="20"/>
        <v>film &amp; video</v>
      </c>
      <c r="R152" t="str">
        <f t="shared" si="21"/>
        <v>science fiction</v>
      </c>
      <c r="S152" s="22">
        <f t="shared" si="22"/>
        <v>42090.161828703705</v>
      </c>
      <c r="T152" s="22">
        <f t="shared" si="23"/>
        <v>42150.161828703705</v>
      </c>
      <c r="U152">
        <f t="shared" si="24"/>
        <v>2015</v>
      </c>
      <c r="V152" t="str">
        <f t="shared" si="25"/>
        <v>unsuccessful</v>
      </c>
      <c r="W152" t="str">
        <f>IF(OR(O152&lt;Outliers!$B$8,Data!O152&gt;Outliers!$B$9),"Yes","No")</f>
        <v>No</v>
      </c>
      <c r="X152">
        <f t="shared" si="26"/>
        <v>9</v>
      </c>
    </row>
    <row r="153" spans="1:24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8"/>
        <v>0</v>
      </c>
      <c r="P153" s="9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22">
        <f t="shared" si="22"/>
        <v>42113.550821759258</v>
      </c>
      <c r="T153" s="22">
        <f t="shared" si="23"/>
        <v>42173.550821759258</v>
      </c>
      <c r="U153">
        <f t="shared" si="24"/>
        <v>2015</v>
      </c>
      <c r="V153" t="str">
        <f t="shared" si="25"/>
        <v>unsuccessful</v>
      </c>
      <c r="W153" t="str">
        <f>IF(OR(O153&lt;Outliers!$B$8,Data!O153&gt;Outliers!$B$9),"Yes","No")</f>
        <v>No</v>
      </c>
      <c r="X153">
        <f t="shared" si="26"/>
        <v>9</v>
      </c>
    </row>
    <row r="154" spans="1:2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8"/>
        <v>0</v>
      </c>
      <c r="P154" s="9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22">
        <f t="shared" si="22"/>
        <v>41875.077546296299</v>
      </c>
      <c r="T154" s="22">
        <f t="shared" si="23"/>
        <v>41905.077546296299</v>
      </c>
      <c r="U154">
        <f t="shared" si="24"/>
        <v>2014</v>
      </c>
      <c r="V154" t="str">
        <f t="shared" si="25"/>
        <v>unsuccessful</v>
      </c>
      <c r="W154" t="str">
        <f>IF(OR(O154&lt;Outliers!$B$8,Data!O154&gt;Outliers!$B$9),"Yes","No")</f>
        <v>No</v>
      </c>
      <c r="X154">
        <f t="shared" si="26"/>
        <v>4</v>
      </c>
    </row>
    <row r="155" spans="1:2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8"/>
        <v>0</v>
      </c>
      <c r="P155" s="9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22">
        <f t="shared" si="22"/>
        <v>41933.586157407408</v>
      </c>
      <c r="T155" s="22">
        <f t="shared" si="23"/>
        <v>41975.627824074079</v>
      </c>
      <c r="U155">
        <f t="shared" si="24"/>
        <v>2014</v>
      </c>
      <c r="V155" t="str">
        <f t="shared" si="25"/>
        <v>unsuccessful</v>
      </c>
      <c r="W155" t="str">
        <f>IF(OR(O155&lt;Outliers!$B$8,Data!O155&gt;Outliers!$B$9),"Yes","No")</f>
        <v>No</v>
      </c>
      <c r="X155">
        <f t="shared" si="26"/>
        <v>6</v>
      </c>
    </row>
    <row r="156" spans="1:24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8"/>
        <v>0</v>
      </c>
      <c r="P156" s="9">
        <f t="shared" si="19"/>
        <v>13.33</v>
      </c>
      <c r="Q156" t="str">
        <f t="shared" si="20"/>
        <v>film &amp; video</v>
      </c>
      <c r="R156" t="str">
        <f t="shared" si="21"/>
        <v>science fiction</v>
      </c>
      <c r="S156" s="22">
        <f t="shared" si="22"/>
        <v>42115.547395833331</v>
      </c>
      <c r="T156" s="22">
        <f t="shared" si="23"/>
        <v>42158.547395833331</v>
      </c>
      <c r="U156">
        <f t="shared" si="24"/>
        <v>2015</v>
      </c>
      <c r="V156" t="str">
        <f t="shared" si="25"/>
        <v>unsuccessful</v>
      </c>
      <c r="W156" t="str">
        <f>IF(OR(O156&lt;Outliers!$B$8,Data!O156&gt;Outliers!$B$9),"Yes","No")</f>
        <v>No</v>
      </c>
      <c r="X156">
        <f t="shared" si="26"/>
        <v>6</v>
      </c>
    </row>
    <row r="157" spans="1:2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8"/>
        <v>0</v>
      </c>
      <c r="P157" s="9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22">
        <f t="shared" si="22"/>
        <v>42168.559432870374</v>
      </c>
      <c r="T157" s="22">
        <f t="shared" si="23"/>
        <v>42208.559432870374</v>
      </c>
      <c r="U157">
        <f t="shared" si="24"/>
        <v>2015</v>
      </c>
      <c r="V157" t="str">
        <f t="shared" si="25"/>
        <v>unsuccessful</v>
      </c>
      <c r="W157" t="str">
        <f>IF(OR(O157&lt;Outliers!$B$8,Data!O157&gt;Outliers!$B$9),"Yes","No")</f>
        <v>No</v>
      </c>
      <c r="X157">
        <f t="shared" si="26"/>
        <v>6</v>
      </c>
    </row>
    <row r="158" spans="1:2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8"/>
        <v>0</v>
      </c>
      <c r="P158" s="9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22">
        <f t="shared" si="22"/>
        <v>41794.124953703707</v>
      </c>
      <c r="T158" s="22">
        <f t="shared" si="23"/>
        <v>41854.124953703707</v>
      </c>
      <c r="U158">
        <f t="shared" si="24"/>
        <v>2014</v>
      </c>
      <c r="V158" t="str">
        <f t="shared" si="25"/>
        <v>unsuccessful</v>
      </c>
      <c r="W158" t="str">
        <f>IF(OR(O158&lt;Outliers!$B$8,Data!O158&gt;Outliers!$B$9),"Yes","No")</f>
        <v>No</v>
      </c>
      <c r="X158">
        <f t="shared" si="26"/>
        <v>9</v>
      </c>
    </row>
    <row r="159" spans="1:2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8"/>
        <v>0</v>
      </c>
      <c r="P159" s="9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22">
        <f t="shared" si="22"/>
        <v>42396.911712962959</v>
      </c>
      <c r="T159" s="22">
        <f t="shared" si="23"/>
        <v>42426.911712962959</v>
      </c>
      <c r="U159">
        <f t="shared" si="24"/>
        <v>2016</v>
      </c>
      <c r="V159" t="str">
        <f t="shared" si="25"/>
        <v>unsuccessful</v>
      </c>
      <c r="W159" t="str">
        <f>IF(OR(O159&lt;Outliers!$B$8,Data!O159&gt;Outliers!$B$9),"Yes","No")</f>
        <v>No</v>
      </c>
      <c r="X159">
        <f t="shared" si="26"/>
        <v>4</v>
      </c>
    </row>
    <row r="160" spans="1:24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8"/>
        <v>0</v>
      </c>
      <c r="P160" s="9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22">
        <f t="shared" si="22"/>
        <v>41904.07671296296</v>
      </c>
      <c r="T160" s="22">
        <f t="shared" si="23"/>
        <v>41934.07671296296</v>
      </c>
      <c r="U160">
        <f t="shared" si="24"/>
        <v>2014</v>
      </c>
      <c r="V160" t="str">
        <f t="shared" si="25"/>
        <v>unsuccessful</v>
      </c>
      <c r="W160" t="str">
        <f>IF(OR(O160&lt;Outliers!$B$8,Data!O160&gt;Outliers!$B$9),"Yes","No")</f>
        <v>No</v>
      </c>
      <c r="X160">
        <f t="shared" si="26"/>
        <v>4</v>
      </c>
    </row>
    <row r="161" spans="1:24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8"/>
        <v>0</v>
      </c>
      <c r="P161" s="9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22">
        <f t="shared" si="22"/>
        <v>42514.434548611112</v>
      </c>
      <c r="T161" s="22">
        <f t="shared" si="23"/>
        <v>42554.434548611112</v>
      </c>
      <c r="U161">
        <f t="shared" si="24"/>
        <v>2016</v>
      </c>
      <c r="V161" t="str">
        <f t="shared" si="25"/>
        <v>unsuccessful</v>
      </c>
      <c r="W161" t="str">
        <f>IF(OR(O161&lt;Outliers!$B$8,Data!O161&gt;Outliers!$B$9),"Yes","No")</f>
        <v>No</v>
      </c>
      <c r="X161">
        <f t="shared" si="26"/>
        <v>6</v>
      </c>
    </row>
    <row r="162" spans="1:24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8"/>
        <v>0</v>
      </c>
      <c r="P162" s="9">
        <f t="shared" si="19"/>
        <v>0</v>
      </c>
      <c r="Q162" t="str">
        <f t="shared" si="20"/>
        <v>film &amp; video</v>
      </c>
      <c r="R162" t="str">
        <f t="shared" si="21"/>
        <v>drama</v>
      </c>
      <c r="S162" s="22">
        <f t="shared" si="22"/>
        <v>42171.913090277783</v>
      </c>
      <c r="T162" s="22">
        <f t="shared" si="23"/>
        <v>42231.913090277783</v>
      </c>
      <c r="U162">
        <f t="shared" si="24"/>
        <v>2015</v>
      </c>
      <c r="V162" t="str">
        <f t="shared" si="25"/>
        <v>unsuccessful</v>
      </c>
      <c r="W162" t="str">
        <f>IF(OR(O162&lt;Outliers!$B$8,Data!O162&gt;Outliers!$B$9),"Yes","No")</f>
        <v>No</v>
      </c>
      <c r="X162">
        <f t="shared" si="26"/>
        <v>9</v>
      </c>
    </row>
    <row r="163" spans="1:24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8"/>
        <v>0</v>
      </c>
      <c r="P163" s="9">
        <f t="shared" si="19"/>
        <v>5</v>
      </c>
      <c r="Q163" t="str">
        <f t="shared" si="20"/>
        <v>film &amp; video</v>
      </c>
      <c r="R163" t="str">
        <f t="shared" si="21"/>
        <v>drama</v>
      </c>
      <c r="S163" s="22">
        <f t="shared" si="22"/>
        <v>41792.687442129631</v>
      </c>
      <c r="T163" s="22">
        <f t="shared" si="23"/>
        <v>41822.687442129631</v>
      </c>
      <c r="U163">
        <f t="shared" si="24"/>
        <v>2014</v>
      </c>
      <c r="V163" t="str">
        <f t="shared" si="25"/>
        <v>unsuccessful</v>
      </c>
      <c r="W163" t="str">
        <f>IF(OR(O163&lt;Outliers!$B$8,Data!O163&gt;Outliers!$B$9),"Yes","No")</f>
        <v>No</v>
      </c>
      <c r="X163">
        <f t="shared" si="26"/>
        <v>4</v>
      </c>
    </row>
    <row r="164" spans="1:2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8"/>
        <v>0</v>
      </c>
      <c r="P164" s="9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22">
        <f t="shared" si="22"/>
        <v>41835.126805555556</v>
      </c>
      <c r="T164" s="22">
        <f t="shared" si="23"/>
        <v>41867.987500000003</v>
      </c>
      <c r="U164">
        <f t="shared" si="24"/>
        <v>2014</v>
      </c>
      <c r="V164" t="str">
        <f t="shared" si="25"/>
        <v>unsuccessful</v>
      </c>
      <c r="W164" t="str">
        <f>IF(OR(O164&lt;Outliers!$B$8,Data!O164&gt;Outliers!$B$9),"Yes","No")</f>
        <v>No</v>
      </c>
      <c r="X164">
        <f t="shared" si="26"/>
        <v>5</v>
      </c>
    </row>
    <row r="165" spans="1:2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8"/>
        <v>0</v>
      </c>
      <c r="P165" s="9">
        <f t="shared" si="19"/>
        <v>0</v>
      </c>
      <c r="Q165" t="str">
        <f t="shared" si="20"/>
        <v>film &amp; video</v>
      </c>
      <c r="R165" t="str">
        <f t="shared" si="21"/>
        <v>drama</v>
      </c>
      <c r="S165" s="22">
        <f t="shared" si="22"/>
        <v>42243.961273148147</v>
      </c>
      <c r="T165" s="22">
        <f t="shared" si="23"/>
        <v>42278</v>
      </c>
      <c r="U165">
        <f t="shared" si="24"/>
        <v>2015</v>
      </c>
      <c r="V165" t="str">
        <f t="shared" si="25"/>
        <v>unsuccessful</v>
      </c>
      <c r="W165" t="str">
        <f>IF(OR(O165&lt;Outliers!$B$8,Data!O165&gt;Outliers!$B$9),"Yes","No")</f>
        <v>No</v>
      </c>
      <c r="X165">
        <f t="shared" si="26"/>
        <v>5</v>
      </c>
    </row>
    <row r="166" spans="1:24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8"/>
        <v>0</v>
      </c>
      <c r="P166" s="9">
        <f t="shared" si="19"/>
        <v>91.43</v>
      </c>
      <c r="Q166" t="str">
        <f t="shared" si="20"/>
        <v>film &amp; video</v>
      </c>
      <c r="R166" t="str">
        <f t="shared" si="21"/>
        <v>drama</v>
      </c>
      <c r="S166" s="22">
        <f t="shared" si="22"/>
        <v>41841.762743055559</v>
      </c>
      <c r="T166" s="22">
        <f t="shared" si="23"/>
        <v>41901.762743055559</v>
      </c>
      <c r="U166">
        <f t="shared" si="24"/>
        <v>2014</v>
      </c>
      <c r="V166" t="str">
        <f t="shared" si="25"/>
        <v>unsuccessful</v>
      </c>
      <c r="W166" t="str">
        <f>IF(OR(O166&lt;Outliers!$B$8,Data!O166&gt;Outliers!$B$9),"Yes","No")</f>
        <v>No</v>
      </c>
      <c r="X166">
        <f t="shared" si="26"/>
        <v>9</v>
      </c>
    </row>
    <row r="167" spans="1:2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8"/>
        <v>0</v>
      </c>
      <c r="P167" s="9">
        <f t="shared" si="19"/>
        <v>0</v>
      </c>
      <c r="Q167" t="str">
        <f t="shared" si="20"/>
        <v>film &amp; video</v>
      </c>
      <c r="R167" t="str">
        <f t="shared" si="21"/>
        <v>drama</v>
      </c>
      <c r="S167" s="22">
        <f t="shared" si="22"/>
        <v>42351.658842592587</v>
      </c>
      <c r="T167" s="22">
        <f t="shared" si="23"/>
        <v>42381.658842592587</v>
      </c>
      <c r="U167">
        <f t="shared" si="24"/>
        <v>2015</v>
      </c>
      <c r="V167" t="str">
        <f t="shared" si="25"/>
        <v>unsuccessful</v>
      </c>
      <c r="W167" t="str">
        <f>IF(OR(O167&lt;Outliers!$B$8,Data!O167&gt;Outliers!$B$9),"Yes","No")</f>
        <v>No</v>
      </c>
      <c r="X167">
        <f t="shared" si="26"/>
        <v>4</v>
      </c>
    </row>
    <row r="168" spans="1:2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8"/>
        <v>1</v>
      </c>
      <c r="P168" s="9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22">
        <f t="shared" si="22"/>
        <v>42721.075949074075</v>
      </c>
      <c r="T168" s="22">
        <f t="shared" si="23"/>
        <v>42751.075949074075</v>
      </c>
      <c r="U168">
        <f t="shared" si="24"/>
        <v>2016</v>
      </c>
      <c r="V168" t="str">
        <f t="shared" si="25"/>
        <v>unsuccessful</v>
      </c>
      <c r="W168" t="str">
        <f>IF(OR(O168&lt;Outliers!$B$8,Data!O168&gt;Outliers!$B$9),"Yes","No")</f>
        <v>No</v>
      </c>
      <c r="X168">
        <f t="shared" si="26"/>
        <v>4</v>
      </c>
    </row>
    <row r="169" spans="1:2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8"/>
        <v>0</v>
      </c>
      <c r="P169" s="9">
        <f t="shared" si="19"/>
        <v>5.5</v>
      </c>
      <c r="Q169" t="str">
        <f t="shared" si="20"/>
        <v>film &amp; video</v>
      </c>
      <c r="R169" t="str">
        <f t="shared" si="21"/>
        <v>drama</v>
      </c>
      <c r="S169" s="22">
        <f t="shared" si="22"/>
        <v>42160.927488425921</v>
      </c>
      <c r="T169" s="22">
        <f t="shared" si="23"/>
        <v>42220.927488425921</v>
      </c>
      <c r="U169">
        <f t="shared" si="24"/>
        <v>2015</v>
      </c>
      <c r="V169" t="str">
        <f t="shared" si="25"/>
        <v>unsuccessful</v>
      </c>
      <c r="W169" t="str">
        <f>IF(OR(O169&lt;Outliers!$B$8,Data!O169&gt;Outliers!$B$9),"Yes","No")</f>
        <v>No</v>
      </c>
      <c r="X169">
        <f t="shared" si="26"/>
        <v>9</v>
      </c>
    </row>
    <row r="170" spans="1:24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8"/>
        <v>0</v>
      </c>
      <c r="P170" s="9">
        <f t="shared" si="19"/>
        <v>108.33</v>
      </c>
      <c r="Q170" t="str">
        <f t="shared" si="20"/>
        <v>film &amp; video</v>
      </c>
      <c r="R170" t="str">
        <f t="shared" si="21"/>
        <v>drama</v>
      </c>
      <c r="S170" s="22">
        <f t="shared" si="22"/>
        <v>42052.83530092593</v>
      </c>
      <c r="T170" s="22">
        <f t="shared" si="23"/>
        <v>42082.793634259258</v>
      </c>
      <c r="U170">
        <f t="shared" si="24"/>
        <v>2015</v>
      </c>
      <c r="V170" t="str">
        <f t="shared" si="25"/>
        <v>unsuccessful</v>
      </c>
      <c r="W170" t="str">
        <f>IF(OR(O170&lt;Outliers!$B$8,Data!O170&gt;Outliers!$B$9),"Yes","No")</f>
        <v>No</v>
      </c>
      <c r="X170">
        <f t="shared" si="26"/>
        <v>4</v>
      </c>
    </row>
    <row r="171" spans="1:24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8"/>
        <v>0</v>
      </c>
      <c r="P171" s="9">
        <f t="shared" si="19"/>
        <v>56</v>
      </c>
      <c r="Q171" t="str">
        <f t="shared" si="20"/>
        <v>film &amp; video</v>
      </c>
      <c r="R171" t="str">
        <f t="shared" si="21"/>
        <v>drama</v>
      </c>
      <c r="S171" s="22">
        <f t="shared" si="22"/>
        <v>41900.505312499998</v>
      </c>
      <c r="T171" s="22">
        <f t="shared" si="23"/>
        <v>41930.505312499998</v>
      </c>
      <c r="U171">
        <f t="shared" si="24"/>
        <v>2014</v>
      </c>
      <c r="V171" t="str">
        <f t="shared" si="25"/>
        <v>unsuccessful</v>
      </c>
      <c r="W171" t="str">
        <f>IF(OR(O171&lt;Outliers!$B$8,Data!O171&gt;Outliers!$B$9),"Yes","No")</f>
        <v>No</v>
      </c>
      <c r="X171">
        <f t="shared" si="26"/>
        <v>4</v>
      </c>
    </row>
    <row r="172" spans="1:24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8"/>
        <v>0</v>
      </c>
      <c r="P172" s="9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22">
        <f t="shared" si="22"/>
        <v>42216.977812500001</v>
      </c>
      <c r="T172" s="22">
        <f t="shared" si="23"/>
        <v>42246.227777777778</v>
      </c>
      <c r="U172">
        <f t="shared" si="24"/>
        <v>2015</v>
      </c>
      <c r="V172" t="str">
        <f t="shared" si="25"/>
        <v>unsuccessful</v>
      </c>
      <c r="W172" t="str">
        <f>IF(OR(O172&lt;Outliers!$B$8,Data!O172&gt;Outliers!$B$9),"Yes","No")</f>
        <v>No</v>
      </c>
      <c r="X172">
        <f t="shared" si="26"/>
        <v>4</v>
      </c>
    </row>
    <row r="173" spans="1:2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8"/>
        <v>0</v>
      </c>
      <c r="P173" s="9">
        <f t="shared" si="19"/>
        <v>1</v>
      </c>
      <c r="Q173" t="str">
        <f t="shared" si="20"/>
        <v>film &amp; video</v>
      </c>
      <c r="R173" t="str">
        <f t="shared" si="21"/>
        <v>drama</v>
      </c>
      <c r="S173" s="22">
        <f t="shared" si="22"/>
        <v>42534.180717592593</v>
      </c>
      <c r="T173" s="22">
        <f t="shared" si="23"/>
        <v>42594.180717592593</v>
      </c>
      <c r="U173">
        <f t="shared" si="24"/>
        <v>2016</v>
      </c>
      <c r="V173" t="str">
        <f t="shared" si="25"/>
        <v>unsuccessful</v>
      </c>
      <c r="W173" t="str">
        <f>IF(OR(O173&lt;Outliers!$B$8,Data!O173&gt;Outliers!$B$9),"Yes","No")</f>
        <v>No</v>
      </c>
      <c r="X173">
        <f t="shared" si="26"/>
        <v>9</v>
      </c>
    </row>
    <row r="174" spans="1:2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8"/>
        <v>0</v>
      </c>
      <c r="P174" s="9">
        <f t="shared" si="19"/>
        <v>0</v>
      </c>
      <c r="Q174" t="str">
        <f t="shared" si="20"/>
        <v>film &amp; video</v>
      </c>
      <c r="R174" t="str">
        <f t="shared" si="21"/>
        <v>drama</v>
      </c>
      <c r="S174" s="22">
        <f t="shared" si="22"/>
        <v>42047.394942129627</v>
      </c>
      <c r="T174" s="22">
        <f t="shared" si="23"/>
        <v>42082.353275462956</v>
      </c>
      <c r="U174">
        <f t="shared" si="24"/>
        <v>2015</v>
      </c>
      <c r="V174" t="str">
        <f t="shared" si="25"/>
        <v>unsuccessful</v>
      </c>
      <c r="W174" t="str">
        <f>IF(OR(O174&lt;Outliers!$B$8,Data!O174&gt;Outliers!$B$9),"Yes","No")</f>
        <v>No</v>
      </c>
      <c r="X174">
        <f t="shared" si="26"/>
        <v>5</v>
      </c>
    </row>
    <row r="175" spans="1:2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8"/>
        <v>0</v>
      </c>
      <c r="P175" s="9">
        <f t="shared" si="19"/>
        <v>0</v>
      </c>
      <c r="Q175" t="str">
        <f t="shared" si="20"/>
        <v>film &amp; video</v>
      </c>
      <c r="R175" t="str">
        <f t="shared" si="21"/>
        <v>drama</v>
      </c>
      <c r="S175" s="22">
        <f t="shared" si="22"/>
        <v>42033.573009259257</v>
      </c>
      <c r="T175" s="22">
        <f t="shared" si="23"/>
        <v>42063.573009259257</v>
      </c>
      <c r="U175">
        <f t="shared" si="24"/>
        <v>2015</v>
      </c>
      <c r="V175" t="str">
        <f t="shared" si="25"/>
        <v>unsuccessful</v>
      </c>
      <c r="W175" t="str">
        <f>IF(OR(O175&lt;Outliers!$B$8,Data!O175&gt;Outliers!$B$9),"Yes","No")</f>
        <v>No</v>
      </c>
      <c r="X175">
        <f t="shared" si="26"/>
        <v>4</v>
      </c>
    </row>
    <row r="176" spans="1:24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8"/>
        <v>0</v>
      </c>
      <c r="P176" s="9">
        <f t="shared" si="19"/>
        <v>0</v>
      </c>
      <c r="Q176" t="str">
        <f t="shared" si="20"/>
        <v>film &amp; video</v>
      </c>
      <c r="R176" t="str">
        <f t="shared" si="21"/>
        <v>drama</v>
      </c>
      <c r="S176" s="22">
        <f t="shared" si="22"/>
        <v>42072.758981481486</v>
      </c>
      <c r="T176" s="22">
        <f t="shared" si="23"/>
        <v>42132.758981481486</v>
      </c>
      <c r="U176">
        <f t="shared" si="24"/>
        <v>2015</v>
      </c>
      <c r="V176" t="str">
        <f t="shared" si="25"/>
        <v>unsuccessful</v>
      </c>
      <c r="W176" t="str">
        <f>IF(OR(O176&lt;Outliers!$B$8,Data!O176&gt;Outliers!$B$9),"Yes","No")</f>
        <v>No</v>
      </c>
      <c r="X176">
        <f t="shared" si="26"/>
        <v>9</v>
      </c>
    </row>
    <row r="177" spans="1:24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8"/>
        <v>0</v>
      </c>
      <c r="P177" s="9">
        <f t="shared" si="19"/>
        <v>49.88</v>
      </c>
      <c r="Q177" t="str">
        <f t="shared" si="20"/>
        <v>film &amp; video</v>
      </c>
      <c r="R177" t="str">
        <f t="shared" si="21"/>
        <v>drama</v>
      </c>
      <c r="S177" s="22">
        <f t="shared" si="22"/>
        <v>41855.777905092589</v>
      </c>
      <c r="T177" s="22">
        <f t="shared" si="23"/>
        <v>41880.777905092589</v>
      </c>
      <c r="U177">
        <f t="shared" si="24"/>
        <v>2014</v>
      </c>
      <c r="V177" t="str">
        <f t="shared" si="25"/>
        <v>unsuccessful</v>
      </c>
      <c r="W177" t="str">
        <f>IF(OR(O177&lt;Outliers!$B$8,Data!O177&gt;Outliers!$B$9),"Yes","No")</f>
        <v>No</v>
      </c>
      <c r="X177">
        <f t="shared" si="26"/>
        <v>4</v>
      </c>
    </row>
    <row r="178" spans="1:24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8"/>
        <v>0</v>
      </c>
      <c r="P178" s="9">
        <f t="shared" si="19"/>
        <v>0</v>
      </c>
      <c r="Q178" t="str">
        <f t="shared" si="20"/>
        <v>film &amp; video</v>
      </c>
      <c r="R178" t="str">
        <f t="shared" si="21"/>
        <v>drama</v>
      </c>
      <c r="S178" s="22">
        <f t="shared" si="22"/>
        <v>42191.824062500003</v>
      </c>
      <c r="T178" s="22">
        <f t="shared" si="23"/>
        <v>42221.824062500003</v>
      </c>
      <c r="U178">
        <f t="shared" si="24"/>
        <v>2015</v>
      </c>
      <c r="V178" t="str">
        <f t="shared" si="25"/>
        <v>unsuccessful</v>
      </c>
      <c r="W178" t="str">
        <f>IF(OR(O178&lt;Outliers!$B$8,Data!O178&gt;Outliers!$B$9),"Yes","No")</f>
        <v>No</v>
      </c>
      <c r="X178">
        <f t="shared" si="26"/>
        <v>4</v>
      </c>
    </row>
    <row r="179" spans="1:2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8"/>
        <v>0</v>
      </c>
      <c r="P179" s="9">
        <f t="shared" si="19"/>
        <v>25.71</v>
      </c>
      <c r="Q179" t="str">
        <f t="shared" si="20"/>
        <v>film &amp; video</v>
      </c>
      <c r="R179" t="str">
        <f t="shared" si="21"/>
        <v>drama</v>
      </c>
      <c r="S179" s="22">
        <f t="shared" si="22"/>
        <v>42070.047754629632</v>
      </c>
      <c r="T179" s="22">
        <f t="shared" si="23"/>
        <v>42087.00608796296</v>
      </c>
      <c r="U179">
        <f t="shared" si="24"/>
        <v>2015</v>
      </c>
      <c r="V179" t="str">
        <f t="shared" si="25"/>
        <v>unsuccessful</v>
      </c>
      <c r="W179" t="str">
        <f>IF(OR(O179&lt;Outliers!$B$8,Data!O179&gt;Outliers!$B$9),"Yes","No")</f>
        <v>No</v>
      </c>
      <c r="X179">
        <f t="shared" si="26"/>
        <v>2</v>
      </c>
    </row>
    <row r="180" spans="1:24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8"/>
        <v>0</v>
      </c>
      <c r="P180" s="9">
        <f t="shared" si="19"/>
        <v>0</v>
      </c>
      <c r="Q180" t="str">
        <f t="shared" si="20"/>
        <v>film &amp; video</v>
      </c>
      <c r="R180" t="str">
        <f t="shared" si="21"/>
        <v>drama</v>
      </c>
      <c r="S180" s="22">
        <f t="shared" si="22"/>
        <v>42304.955381944441</v>
      </c>
      <c r="T180" s="22">
        <f t="shared" si="23"/>
        <v>42334.997048611112</v>
      </c>
      <c r="U180">
        <f t="shared" si="24"/>
        <v>2015</v>
      </c>
      <c r="V180" t="str">
        <f t="shared" si="25"/>
        <v>unsuccessful</v>
      </c>
      <c r="W180" t="str">
        <f>IF(OR(O180&lt;Outliers!$B$8,Data!O180&gt;Outliers!$B$9),"Yes","No")</f>
        <v>No</v>
      </c>
      <c r="X180">
        <f t="shared" si="26"/>
        <v>4</v>
      </c>
    </row>
    <row r="181" spans="1:2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8"/>
        <v>0</v>
      </c>
      <c r="P181" s="9">
        <f t="shared" si="19"/>
        <v>100</v>
      </c>
      <c r="Q181" t="str">
        <f t="shared" si="20"/>
        <v>film &amp; video</v>
      </c>
      <c r="R181" t="str">
        <f t="shared" si="21"/>
        <v>drama</v>
      </c>
      <c r="S181" s="22">
        <f t="shared" si="22"/>
        <v>42403.080497685187</v>
      </c>
      <c r="T181" s="22">
        <f t="shared" si="23"/>
        <v>42433.080497685187</v>
      </c>
      <c r="U181">
        <f t="shared" si="24"/>
        <v>2016</v>
      </c>
      <c r="V181" t="str">
        <f t="shared" si="25"/>
        <v>unsuccessful</v>
      </c>
      <c r="W181" t="str">
        <f>IF(OR(O181&lt;Outliers!$B$8,Data!O181&gt;Outliers!$B$9),"Yes","No")</f>
        <v>No</v>
      </c>
      <c r="X181">
        <f t="shared" si="26"/>
        <v>4</v>
      </c>
    </row>
    <row r="182" spans="1:2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8"/>
        <v>0</v>
      </c>
      <c r="P182" s="9">
        <f t="shared" si="19"/>
        <v>30.85</v>
      </c>
      <c r="Q182" t="str">
        <f t="shared" si="20"/>
        <v>film &amp; video</v>
      </c>
      <c r="R182" t="str">
        <f t="shared" si="21"/>
        <v>drama</v>
      </c>
      <c r="S182" s="22">
        <f t="shared" si="22"/>
        <v>42067.991238425922</v>
      </c>
      <c r="T182" s="22">
        <f t="shared" si="23"/>
        <v>42107.791666666672</v>
      </c>
      <c r="U182">
        <f t="shared" si="24"/>
        <v>2015</v>
      </c>
      <c r="V182" t="str">
        <f t="shared" si="25"/>
        <v>unsuccessful</v>
      </c>
      <c r="W182" t="str">
        <f>IF(OR(O182&lt;Outliers!$B$8,Data!O182&gt;Outliers!$B$9),"Yes","No")</f>
        <v>No</v>
      </c>
      <c r="X182">
        <f t="shared" si="26"/>
        <v>6</v>
      </c>
    </row>
    <row r="183" spans="1:24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8"/>
        <v>0</v>
      </c>
      <c r="P183" s="9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22">
        <f t="shared" si="22"/>
        <v>42147.741840277777</v>
      </c>
      <c r="T183" s="22">
        <f t="shared" si="23"/>
        <v>42177.741840277777</v>
      </c>
      <c r="U183">
        <f t="shared" si="24"/>
        <v>2015</v>
      </c>
      <c r="V183" t="str">
        <f t="shared" si="25"/>
        <v>unsuccessful</v>
      </c>
      <c r="W183" t="str">
        <f>IF(OR(O183&lt;Outliers!$B$8,Data!O183&gt;Outliers!$B$9),"Yes","No")</f>
        <v>No</v>
      </c>
      <c r="X183">
        <f t="shared" si="26"/>
        <v>4</v>
      </c>
    </row>
    <row r="184" spans="1:24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8"/>
        <v>0</v>
      </c>
      <c r="P184" s="9">
        <f t="shared" si="19"/>
        <v>0</v>
      </c>
      <c r="Q184" t="str">
        <f t="shared" si="20"/>
        <v>film &amp; video</v>
      </c>
      <c r="R184" t="str">
        <f t="shared" si="21"/>
        <v>drama</v>
      </c>
      <c r="S184" s="22">
        <f t="shared" si="22"/>
        <v>42712.011944444443</v>
      </c>
      <c r="T184" s="22">
        <f t="shared" si="23"/>
        <v>42742.011944444443</v>
      </c>
      <c r="U184">
        <f t="shared" si="24"/>
        <v>2016</v>
      </c>
      <c r="V184" t="str">
        <f t="shared" si="25"/>
        <v>unsuccessful</v>
      </c>
      <c r="W184" t="str">
        <f>IF(OR(O184&lt;Outliers!$B$8,Data!O184&gt;Outliers!$B$9),"Yes","No")</f>
        <v>No</v>
      </c>
      <c r="X184">
        <f t="shared" si="26"/>
        <v>4</v>
      </c>
    </row>
    <row r="185" spans="1:24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8"/>
        <v>0</v>
      </c>
      <c r="P185" s="9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22">
        <f t="shared" si="22"/>
        <v>41939.810300925928</v>
      </c>
      <c r="T185" s="22">
        <f t="shared" si="23"/>
        <v>41969.851967592593</v>
      </c>
      <c r="U185">
        <f t="shared" si="24"/>
        <v>2014</v>
      </c>
      <c r="V185" t="str">
        <f t="shared" si="25"/>
        <v>unsuccessful</v>
      </c>
      <c r="W185" t="str">
        <f>IF(OR(O185&lt;Outliers!$B$8,Data!O185&gt;Outliers!$B$9),"Yes","No")</f>
        <v>No</v>
      </c>
      <c r="X185">
        <f t="shared" si="26"/>
        <v>4</v>
      </c>
    </row>
    <row r="186" spans="1:24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8"/>
        <v>0</v>
      </c>
      <c r="P186" s="9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22">
        <f t="shared" si="22"/>
        <v>41825.791226851856</v>
      </c>
      <c r="T186" s="22">
        <f t="shared" si="23"/>
        <v>41883.165972222225</v>
      </c>
      <c r="U186">
        <f t="shared" si="24"/>
        <v>2014</v>
      </c>
      <c r="V186" t="str">
        <f t="shared" si="25"/>
        <v>unsuccessful</v>
      </c>
      <c r="W186" t="str">
        <f>IF(OR(O186&lt;Outliers!$B$8,Data!O186&gt;Outliers!$B$9),"Yes","No")</f>
        <v>No</v>
      </c>
      <c r="X186">
        <f t="shared" si="26"/>
        <v>8</v>
      </c>
    </row>
    <row r="187" spans="1:24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8"/>
        <v>0</v>
      </c>
      <c r="P187" s="9">
        <f t="shared" si="19"/>
        <v>220</v>
      </c>
      <c r="Q187" t="str">
        <f t="shared" si="20"/>
        <v>film &amp; video</v>
      </c>
      <c r="R187" t="str">
        <f t="shared" si="21"/>
        <v>drama</v>
      </c>
      <c r="S187" s="22">
        <f t="shared" si="22"/>
        <v>42570.91133101852</v>
      </c>
      <c r="T187" s="22">
        <f t="shared" si="23"/>
        <v>42600.91133101852</v>
      </c>
      <c r="U187">
        <f t="shared" si="24"/>
        <v>2016</v>
      </c>
      <c r="V187" t="str">
        <f t="shared" si="25"/>
        <v>unsuccessful</v>
      </c>
      <c r="W187" t="str">
        <f>IF(OR(O187&lt;Outliers!$B$8,Data!O187&gt;Outliers!$B$9),"Yes","No")</f>
        <v>No</v>
      </c>
      <c r="X187">
        <f t="shared" si="26"/>
        <v>4</v>
      </c>
    </row>
    <row r="188" spans="1:24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8"/>
        <v>0</v>
      </c>
      <c r="P188" s="9">
        <f t="shared" si="19"/>
        <v>0</v>
      </c>
      <c r="Q188" t="str">
        <f t="shared" si="20"/>
        <v>film &amp; video</v>
      </c>
      <c r="R188" t="str">
        <f t="shared" si="21"/>
        <v>drama</v>
      </c>
      <c r="S188" s="22">
        <f t="shared" si="22"/>
        <v>42767.812893518523</v>
      </c>
      <c r="T188" s="22">
        <f t="shared" si="23"/>
        <v>42797.833333333328</v>
      </c>
      <c r="U188">
        <f t="shared" si="24"/>
        <v>2017</v>
      </c>
      <c r="V188" t="str">
        <f t="shared" si="25"/>
        <v>unsuccessful</v>
      </c>
      <c r="W188" t="str">
        <f>IF(OR(O188&lt;Outliers!$B$8,Data!O188&gt;Outliers!$B$9),"Yes","No")</f>
        <v>No</v>
      </c>
      <c r="X188">
        <f t="shared" si="26"/>
        <v>4</v>
      </c>
    </row>
    <row r="189" spans="1:24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8"/>
        <v>0</v>
      </c>
      <c r="P189" s="9">
        <f t="shared" si="19"/>
        <v>160</v>
      </c>
      <c r="Q189" t="str">
        <f t="shared" si="20"/>
        <v>film &amp; video</v>
      </c>
      <c r="R189" t="str">
        <f t="shared" si="21"/>
        <v>drama</v>
      </c>
      <c r="S189" s="22">
        <f t="shared" si="22"/>
        <v>42182.234456018516</v>
      </c>
      <c r="T189" s="22">
        <f t="shared" si="23"/>
        <v>42206.290972222225</v>
      </c>
      <c r="U189">
        <f t="shared" si="24"/>
        <v>2015</v>
      </c>
      <c r="V189" t="str">
        <f t="shared" si="25"/>
        <v>unsuccessful</v>
      </c>
      <c r="W189" t="str">
        <f>IF(OR(O189&lt;Outliers!$B$8,Data!O189&gt;Outliers!$B$9),"Yes","No")</f>
        <v>No</v>
      </c>
      <c r="X189">
        <f t="shared" si="26"/>
        <v>3</v>
      </c>
    </row>
    <row r="190" spans="1:24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8"/>
        <v>0</v>
      </c>
      <c r="P190" s="9">
        <f t="shared" si="19"/>
        <v>0</v>
      </c>
      <c r="Q190" t="str">
        <f t="shared" si="20"/>
        <v>film &amp; video</v>
      </c>
      <c r="R190" t="str">
        <f t="shared" si="21"/>
        <v>drama</v>
      </c>
      <c r="S190" s="22">
        <f t="shared" si="22"/>
        <v>41857.18304398148</v>
      </c>
      <c r="T190" s="22">
        <f t="shared" si="23"/>
        <v>41887.18304398148</v>
      </c>
      <c r="U190">
        <f t="shared" si="24"/>
        <v>2014</v>
      </c>
      <c r="V190" t="str">
        <f t="shared" si="25"/>
        <v>unsuccessful</v>
      </c>
      <c r="W190" t="str">
        <f>IF(OR(O190&lt;Outliers!$B$8,Data!O190&gt;Outliers!$B$9),"Yes","No")</f>
        <v>No</v>
      </c>
      <c r="X190">
        <f t="shared" si="26"/>
        <v>4</v>
      </c>
    </row>
    <row r="191" spans="1:24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8"/>
        <v>0</v>
      </c>
      <c r="P191" s="9">
        <f t="shared" si="19"/>
        <v>69</v>
      </c>
      <c r="Q191" t="str">
        <f t="shared" si="20"/>
        <v>film &amp; video</v>
      </c>
      <c r="R191" t="str">
        <f t="shared" si="21"/>
        <v>drama</v>
      </c>
      <c r="S191" s="22">
        <f t="shared" si="22"/>
        <v>42556.690706018519</v>
      </c>
      <c r="T191" s="22">
        <f t="shared" si="23"/>
        <v>42616.690706018519</v>
      </c>
      <c r="U191">
        <f t="shared" si="24"/>
        <v>2016</v>
      </c>
      <c r="V191" t="str">
        <f t="shared" si="25"/>
        <v>unsuccessful</v>
      </c>
      <c r="W191" t="str">
        <f>IF(OR(O191&lt;Outliers!$B$8,Data!O191&gt;Outliers!$B$9),"Yes","No")</f>
        <v>No</v>
      </c>
      <c r="X191">
        <f t="shared" si="26"/>
        <v>9</v>
      </c>
    </row>
    <row r="192" spans="1:24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8"/>
        <v>0</v>
      </c>
      <c r="P192" s="9">
        <f t="shared" si="19"/>
        <v>50</v>
      </c>
      <c r="Q192" t="str">
        <f t="shared" si="20"/>
        <v>film &amp; video</v>
      </c>
      <c r="R192" t="str">
        <f t="shared" si="21"/>
        <v>drama</v>
      </c>
      <c r="S192" s="22">
        <f t="shared" si="22"/>
        <v>42527.650995370372</v>
      </c>
      <c r="T192" s="22">
        <f t="shared" si="23"/>
        <v>42537.650995370372</v>
      </c>
      <c r="U192">
        <f t="shared" si="24"/>
        <v>2016</v>
      </c>
      <c r="V192" t="str">
        <f t="shared" si="25"/>
        <v>unsuccessful</v>
      </c>
      <c r="W192" t="str">
        <f>IF(OR(O192&lt;Outliers!$B$8,Data!O192&gt;Outliers!$B$9),"Yes","No")</f>
        <v>No</v>
      </c>
      <c r="X192">
        <f t="shared" si="26"/>
        <v>1</v>
      </c>
    </row>
    <row r="193" spans="1:2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8"/>
        <v>0</v>
      </c>
      <c r="P193" s="9">
        <f t="shared" si="19"/>
        <v>83.33</v>
      </c>
      <c r="Q193" t="str">
        <f t="shared" si="20"/>
        <v>film &amp; video</v>
      </c>
      <c r="R193" t="str">
        <f t="shared" si="21"/>
        <v>drama</v>
      </c>
      <c r="S193" s="22">
        <f t="shared" si="22"/>
        <v>42239.441412037035</v>
      </c>
      <c r="T193" s="22">
        <f t="shared" si="23"/>
        <v>42279.441412037035</v>
      </c>
      <c r="U193">
        <f t="shared" si="24"/>
        <v>2015</v>
      </c>
      <c r="V193" t="str">
        <f t="shared" si="25"/>
        <v>unsuccessful</v>
      </c>
      <c r="W193" t="str">
        <f>IF(OR(O193&lt;Outliers!$B$8,Data!O193&gt;Outliers!$B$9),"Yes","No")</f>
        <v>No</v>
      </c>
      <c r="X193">
        <f t="shared" si="26"/>
        <v>6</v>
      </c>
    </row>
    <row r="194" spans="1:2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8"/>
        <v>0</v>
      </c>
      <c r="P194" s="9">
        <f t="shared" si="19"/>
        <v>5.67</v>
      </c>
      <c r="Q194" t="str">
        <f t="shared" si="20"/>
        <v>film &amp; video</v>
      </c>
      <c r="R194" t="str">
        <f t="shared" si="21"/>
        <v>drama</v>
      </c>
      <c r="S194" s="22">
        <f t="shared" si="22"/>
        <v>41899.792037037041</v>
      </c>
      <c r="T194" s="22">
        <f t="shared" si="23"/>
        <v>41929.792037037041</v>
      </c>
      <c r="U194">
        <f t="shared" si="24"/>
        <v>2014</v>
      </c>
      <c r="V194" t="str">
        <f t="shared" si="25"/>
        <v>unsuccessful</v>
      </c>
      <c r="W194" t="str">
        <f>IF(OR(O194&lt;Outliers!$B$8,Data!O194&gt;Outliers!$B$9),"Yes","No")</f>
        <v>No</v>
      </c>
      <c r="X194">
        <f t="shared" si="26"/>
        <v>4</v>
      </c>
    </row>
    <row r="195" spans="1:2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7">ROUND(E195/D195,0)</f>
        <v>0</v>
      </c>
      <c r="P195" s="9">
        <f t="shared" ref="P195:P258" si="28">ROUND(IFERROR(E195/L195,0),2)</f>
        <v>0</v>
      </c>
      <c r="Q195" t="str">
        <f t="shared" ref="Q195:Q258" si="29">LEFT(N195,FIND("/",N195)-1)</f>
        <v>film &amp; video</v>
      </c>
      <c r="R195" t="str">
        <f t="shared" ref="R195:R258" si="30">RIGHT(N195,LEN(N195)-FIND("/",N195))</f>
        <v>drama</v>
      </c>
      <c r="S195" s="22">
        <f t="shared" ref="S195:S258" si="31">(((J195/60)/60)/24)+DATE(1970,1,1)</f>
        <v>41911.934791666667</v>
      </c>
      <c r="T195" s="22">
        <f t="shared" ref="T195:T258" si="32">(((I195/60)/60)/24)+DATE(1970,1,1)</f>
        <v>41971.976458333331</v>
      </c>
      <c r="U195">
        <f t="shared" ref="U195:U258" si="33">YEAR(S195)</f>
        <v>2014</v>
      </c>
      <c r="V195" t="str">
        <f t="shared" ref="V195:V258" si="34">IF(OR(F195="live",F195="successful"),"successful","unsuccessful")</f>
        <v>unsuccessful</v>
      </c>
      <c r="W195" t="str">
        <f>IF(OR(O195&lt;Outliers!$B$8,Data!O195&gt;Outliers!$B$9),"Yes","No")</f>
        <v>No</v>
      </c>
      <c r="X195">
        <f t="shared" ref="X195:X258" si="35">ROUND(_xlfn.DAYS(T195,S195)/7,0)</f>
        <v>9</v>
      </c>
    </row>
    <row r="196" spans="1:2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7"/>
        <v>0</v>
      </c>
      <c r="P196" s="9">
        <f t="shared" si="28"/>
        <v>1</v>
      </c>
      <c r="Q196" t="str">
        <f t="shared" si="29"/>
        <v>film &amp; video</v>
      </c>
      <c r="R196" t="str">
        <f t="shared" si="30"/>
        <v>drama</v>
      </c>
      <c r="S196" s="22">
        <f t="shared" si="31"/>
        <v>42375.996886574074</v>
      </c>
      <c r="T196" s="22">
        <f t="shared" si="32"/>
        <v>42435.996886574074</v>
      </c>
      <c r="U196">
        <f t="shared" si="33"/>
        <v>2016</v>
      </c>
      <c r="V196" t="str">
        <f t="shared" si="34"/>
        <v>unsuccessful</v>
      </c>
      <c r="W196" t="str">
        <f>IF(OR(O196&lt;Outliers!$B$8,Data!O196&gt;Outliers!$B$9),"Yes","No")</f>
        <v>No</v>
      </c>
      <c r="X196">
        <f t="shared" si="35"/>
        <v>9</v>
      </c>
    </row>
    <row r="197" spans="1:2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7"/>
        <v>0</v>
      </c>
      <c r="P197" s="9">
        <f t="shared" si="28"/>
        <v>0</v>
      </c>
      <c r="Q197" t="str">
        <f t="shared" si="29"/>
        <v>film &amp; video</v>
      </c>
      <c r="R197" t="str">
        <f t="shared" si="30"/>
        <v>drama</v>
      </c>
      <c r="S197" s="22">
        <f t="shared" si="31"/>
        <v>42135.67050925926</v>
      </c>
      <c r="T197" s="22">
        <f t="shared" si="32"/>
        <v>42195.67050925926</v>
      </c>
      <c r="U197">
        <f t="shared" si="33"/>
        <v>2015</v>
      </c>
      <c r="V197" t="str">
        <f t="shared" si="34"/>
        <v>unsuccessful</v>
      </c>
      <c r="W197" t="str">
        <f>IF(OR(O197&lt;Outliers!$B$8,Data!O197&gt;Outliers!$B$9),"Yes","No")</f>
        <v>No</v>
      </c>
      <c r="X197">
        <f t="shared" si="35"/>
        <v>9</v>
      </c>
    </row>
    <row r="198" spans="1:2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7"/>
        <v>0</v>
      </c>
      <c r="P198" s="9">
        <f t="shared" si="28"/>
        <v>77.11</v>
      </c>
      <c r="Q198" t="str">
        <f t="shared" si="29"/>
        <v>film &amp; video</v>
      </c>
      <c r="R198" t="str">
        <f t="shared" si="30"/>
        <v>drama</v>
      </c>
      <c r="S198" s="22">
        <f t="shared" si="31"/>
        <v>42259.542800925927</v>
      </c>
      <c r="T198" s="22">
        <f t="shared" si="32"/>
        <v>42287.875</v>
      </c>
      <c r="U198">
        <f t="shared" si="33"/>
        <v>2015</v>
      </c>
      <c r="V198" t="str">
        <f t="shared" si="34"/>
        <v>unsuccessful</v>
      </c>
      <c r="W198" t="str">
        <f>IF(OR(O198&lt;Outliers!$B$8,Data!O198&gt;Outliers!$B$9),"Yes","No")</f>
        <v>No</v>
      </c>
      <c r="X198">
        <f t="shared" si="35"/>
        <v>4</v>
      </c>
    </row>
    <row r="199" spans="1:24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7"/>
        <v>0</v>
      </c>
      <c r="P199" s="9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22">
        <f t="shared" si="31"/>
        <v>42741.848379629635</v>
      </c>
      <c r="T199" s="22">
        <f t="shared" si="32"/>
        <v>42783.875</v>
      </c>
      <c r="U199">
        <f t="shared" si="33"/>
        <v>2017</v>
      </c>
      <c r="V199" t="str">
        <f t="shared" si="34"/>
        <v>unsuccessful</v>
      </c>
      <c r="W199" t="str">
        <f>IF(OR(O199&lt;Outliers!$B$8,Data!O199&gt;Outliers!$B$9),"Yes","No")</f>
        <v>No</v>
      </c>
      <c r="X199">
        <f t="shared" si="35"/>
        <v>6</v>
      </c>
    </row>
    <row r="200" spans="1:24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7"/>
        <v>0</v>
      </c>
      <c r="P200" s="9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22">
        <f t="shared" si="31"/>
        <v>41887.383356481485</v>
      </c>
      <c r="T200" s="22">
        <f t="shared" si="32"/>
        <v>41917.383356481485</v>
      </c>
      <c r="U200">
        <f t="shared" si="33"/>
        <v>2014</v>
      </c>
      <c r="V200" t="str">
        <f t="shared" si="34"/>
        <v>unsuccessful</v>
      </c>
      <c r="W200" t="str">
        <f>IF(OR(O200&lt;Outliers!$B$8,Data!O200&gt;Outliers!$B$9),"Yes","No")</f>
        <v>No</v>
      </c>
      <c r="X200">
        <f t="shared" si="35"/>
        <v>4</v>
      </c>
    </row>
    <row r="201" spans="1:24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7"/>
        <v>0</v>
      </c>
      <c r="P201" s="9">
        <f t="shared" si="28"/>
        <v>0</v>
      </c>
      <c r="Q201" t="str">
        <f t="shared" si="29"/>
        <v>film &amp; video</v>
      </c>
      <c r="R201" t="str">
        <f t="shared" si="30"/>
        <v>drama</v>
      </c>
      <c r="S201" s="22">
        <f t="shared" si="31"/>
        <v>42584.123865740738</v>
      </c>
      <c r="T201" s="22">
        <f t="shared" si="32"/>
        <v>42614.123865740738</v>
      </c>
      <c r="U201">
        <f t="shared" si="33"/>
        <v>2016</v>
      </c>
      <c r="V201" t="str">
        <f t="shared" si="34"/>
        <v>unsuccessful</v>
      </c>
      <c r="W201" t="str">
        <f>IF(OR(O201&lt;Outliers!$B$8,Data!O201&gt;Outliers!$B$9),"Yes","No")</f>
        <v>No</v>
      </c>
      <c r="X201">
        <f t="shared" si="35"/>
        <v>4</v>
      </c>
    </row>
    <row r="202" spans="1:24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7"/>
        <v>0</v>
      </c>
      <c r="P202" s="9">
        <f t="shared" si="28"/>
        <v>87.31</v>
      </c>
      <c r="Q202" t="str">
        <f t="shared" si="29"/>
        <v>film &amp; video</v>
      </c>
      <c r="R202" t="str">
        <f t="shared" si="30"/>
        <v>drama</v>
      </c>
      <c r="S202" s="22">
        <f t="shared" si="31"/>
        <v>41867.083368055559</v>
      </c>
      <c r="T202" s="22">
        <f t="shared" si="32"/>
        <v>41897.083368055559</v>
      </c>
      <c r="U202">
        <f t="shared" si="33"/>
        <v>2014</v>
      </c>
      <c r="V202" t="str">
        <f t="shared" si="34"/>
        <v>unsuccessful</v>
      </c>
      <c r="W202" t="str">
        <f>IF(OR(O202&lt;Outliers!$B$8,Data!O202&gt;Outliers!$B$9),"Yes","No")</f>
        <v>No</v>
      </c>
      <c r="X202">
        <f t="shared" si="35"/>
        <v>4</v>
      </c>
    </row>
    <row r="203" spans="1:24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7"/>
        <v>1</v>
      </c>
      <c r="P203" s="9">
        <f t="shared" si="28"/>
        <v>54.29</v>
      </c>
      <c r="Q203" t="str">
        <f t="shared" si="29"/>
        <v>film &amp; video</v>
      </c>
      <c r="R203" t="str">
        <f t="shared" si="30"/>
        <v>drama</v>
      </c>
      <c r="S203" s="22">
        <f t="shared" si="31"/>
        <v>42023.818622685183</v>
      </c>
      <c r="T203" s="22">
        <f t="shared" si="32"/>
        <v>42043.818622685183</v>
      </c>
      <c r="U203">
        <f t="shared" si="33"/>
        <v>2015</v>
      </c>
      <c r="V203" t="str">
        <f t="shared" si="34"/>
        <v>unsuccessful</v>
      </c>
      <c r="W203" t="str">
        <f>IF(OR(O203&lt;Outliers!$B$8,Data!O203&gt;Outliers!$B$9),"Yes","No")</f>
        <v>No</v>
      </c>
      <c r="X203">
        <f t="shared" si="35"/>
        <v>3</v>
      </c>
    </row>
    <row r="204" spans="1:24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7"/>
        <v>0</v>
      </c>
      <c r="P204" s="9">
        <f t="shared" si="28"/>
        <v>0</v>
      </c>
      <c r="Q204" t="str">
        <f t="shared" si="29"/>
        <v>film &amp; video</v>
      </c>
      <c r="R204" t="str">
        <f t="shared" si="30"/>
        <v>drama</v>
      </c>
      <c r="S204" s="22">
        <f t="shared" si="31"/>
        <v>42255.927824074075</v>
      </c>
      <c r="T204" s="22">
        <f t="shared" si="32"/>
        <v>42285.874305555553</v>
      </c>
      <c r="U204">
        <f t="shared" si="33"/>
        <v>2015</v>
      </c>
      <c r="V204" t="str">
        <f t="shared" si="34"/>
        <v>unsuccessful</v>
      </c>
      <c r="W204" t="str">
        <f>IF(OR(O204&lt;Outliers!$B$8,Data!O204&gt;Outliers!$B$9),"Yes","No")</f>
        <v>No</v>
      </c>
      <c r="X204">
        <f t="shared" si="35"/>
        <v>4</v>
      </c>
    </row>
    <row r="205" spans="1:24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7"/>
        <v>0</v>
      </c>
      <c r="P205" s="9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22">
        <f t="shared" si="31"/>
        <v>41973.847962962958</v>
      </c>
      <c r="T205" s="22">
        <f t="shared" si="32"/>
        <v>42033.847962962958</v>
      </c>
      <c r="U205">
        <f t="shared" si="33"/>
        <v>2014</v>
      </c>
      <c r="V205" t="str">
        <f t="shared" si="34"/>
        <v>unsuccessful</v>
      </c>
      <c r="W205" t="str">
        <f>IF(OR(O205&lt;Outliers!$B$8,Data!O205&gt;Outliers!$B$9),"Yes","No")</f>
        <v>No</v>
      </c>
      <c r="X205">
        <f t="shared" si="35"/>
        <v>9</v>
      </c>
    </row>
    <row r="206" spans="1:24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7"/>
        <v>1</v>
      </c>
      <c r="P206" s="9">
        <f t="shared" si="28"/>
        <v>117.68</v>
      </c>
      <c r="Q206" t="str">
        <f t="shared" si="29"/>
        <v>film &amp; video</v>
      </c>
      <c r="R206" t="str">
        <f t="shared" si="30"/>
        <v>drama</v>
      </c>
      <c r="S206" s="22">
        <f t="shared" si="31"/>
        <v>42556.583368055552</v>
      </c>
      <c r="T206" s="22">
        <f t="shared" si="32"/>
        <v>42586.583368055552</v>
      </c>
      <c r="U206">
        <f t="shared" si="33"/>
        <v>2016</v>
      </c>
      <c r="V206" t="str">
        <f t="shared" si="34"/>
        <v>unsuccessful</v>
      </c>
      <c r="W206" t="str">
        <f>IF(OR(O206&lt;Outliers!$B$8,Data!O206&gt;Outliers!$B$9),"Yes","No")</f>
        <v>No</v>
      </c>
      <c r="X206">
        <f t="shared" si="35"/>
        <v>4</v>
      </c>
    </row>
    <row r="207" spans="1:2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7"/>
        <v>0</v>
      </c>
      <c r="P207" s="9">
        <f t="shared" si="28"/>
        <v>76.47</v>
      </c>
      <c r="Q207" t="str">
        <f t="shared" si="29"/>
        <v>film &amp; video</v>
      </c>
      <c r="R207" t="str">
        <f t="shared" si="30"/>
        <v>drama</v>
      </c>
      <c r="S207" s="22">
        <f t="shared" si="31"/>
        <v>42248.632199074069</v>
      </c>
      <c r="T207" s="22">
        <f t="shared" si="32"/>
        <v>42283.632199074069</v>
      </c>
      <c r="U207">
        <f t="shared" si="33"/>
        <v>2015</v>
      </c>
      <c r="V207" t="str">
        <f t="shared" si="34"/>
        <v>unsuccessful</v>
      </c>
      <c r="W207" t="str">
        <f>IF(OR(O207&lt;Outliers!$B$8,Data!O207&gt;Outliers!$B$9),"Yes","No")</f>
        <v>No</v>
      </c>
      <c r="X207">
        <f t="shared" si="35"/>
        <v>5</v>
      </c>
    </row>
    <row r="208" spans="1:2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7"/>
        <v>0</v>
      </c>
      <c r="P208" s="9">
        <f t="shared" si="28"/>
        <v>0</v>
      </c>
      <c r="Q208" t="str">
        <f t="shared" si="29"/>
        <v>film &amp; video</v>
      </c>
      <c r="R208" t="str">
        <f t="shared" si="30"/>
        <v>drama</v>
      </c>
      <c r="S208" s="22">
        <f t="shared" si="31"/>
        <v>42567.004432870366</v>
      </c>
      <c r="T208" s="22">
        <f t="shared" si="32"/>
        <v>42588.004432870366</v>
      </c>
      <c r="U208">
        <f t="shared" si="33"/>
        <v>2016</v>
      </c>
      <c r="V208" t="str">
        <f t="shared" si="34"/>
        <v>unsuccessful</v>
      </c>
      <c r="W208" t="str">
        <f>IF(OR(O208&lt;Outliers!$B$8,Data!O208&gt;Outliers!$B$9),"Yes","No")</f>
        <v>No</v>
      </c>
      <c r="X208">
        <f t="shared" si="35"/>
        <v>3</v>
      </c>
    </row>
    <row r="209" spans="1:2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7"/>
        <v>0</v>
      </c>
      <c r="P209" s="9">
        <f t="shared" si="28"/>
        <v>163.85</v>
      </c>
      <c r="Q209" t="str">
        <f t="shared" si="29"/>
        <v>film &amp; video</v>
      </c>
      <c r="R209" t="str">
        <f t="shared" si="30"/>
        <v>drama</v>
      </c>
      <c r="S209" s="22">
        <f t="shared" si="31"/>
        <v>41978.197199074071</v>
      </c>
      <c r="T209" s="22">
        <f t="shared" si="32"/>
        <v>42008.197199074071</v>
      </c>
      <c r="U209">
        <f t="shared" si="33"/>
        <v>2014</v>
      </c>
      <c r="V209" t="str">
        <f t="shared" si="34"/>
        <v>unsuccessful</v>
      </c>
      <c r="W209" t="str">
        <f>IF(OR(O209&lt;Outliers!$B$8,Data!O209&gt;Outliers!$B$9),"Yes","No")</f>
        <v>No</v>
      </c>
      <c r="X209">
        <f t="shared" si="35"/>
        <v>4</v>
      </c>
    </row>
    <row r="210" spans="1:24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7"/>
        <v>0</v>
      </c>
      <c r="P210" s="9">
        <f t="shared" si="28"/>
        <v>0</v>
      </c>
      <c r="Q210" t="str">
        <f t="shared" si="29"/>
        <v>film &amp; video</v>
      </c>
      <c r="R210" t="str">
        <f t="shared" si="30"/>
        <v>drama</v>
      </c>
      <c r="S210" s="22">
        <f t="shared" si="31"/>
        <v>41959.369988425926</v>
      </c>
      <c r="T210" s="22">
        <f t="shared" si="32"/>
        <v>41989.369988425926</v>
      </c>
      <c r="U210">
        <f t="shared" si="33"/>
        <v>2014</v>
      </c>
      <c r="V210" t="str">
        <f t="shared" si="34"/>
        <v>unsuccessful</v>
      </c>
      <c r="W210" t="str">
        <f>IF(OR(O210&lt;Outliers!$B$8,Data!O210&gt;Outliers!$B$9),"Yes","No")</f>
        <v>No</v>
      </c>
      <c r="X210">
        <f t="shared" si="35"/>
        <v>4</v>
      </c>
    </row>
    <row r="211" spans="1:24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7"/>
        <v>0</v>
      </c>
      <c r="P211" s="9">
        <f t="shared" si="28"/>
        <v>0</v>
      </c>
      <c r="Q211" t="str">
        <f t="shared" si="29"/>
        <v>film &amp; video</v>
      </c>
      <c r="R211" t="str">
        <f t="shared" si="30"/>
        <v>drama</v>
      </c>
      <c r="S211" s="22">
        <f t="shared" si="31"/>
        <v>42165.922858796301</v>
      </c>
      <c r="T211" s="22">
        <f t="shared" si="32"/>
        <v>42195.922858796301</v>
      </c>
      <c r="U211">
        <f t="shared" si="33"/>
        <v>2015</v>
      </c>
      <c r="V211" t="str">
        <f t="shared" si="34"/>
        <v>unsuccessful</v>
      </c>
      <c r="W211" t="str">
        <f>IF(OR(O211&lt;Outliers!$B$8,Data!O211&gt;Outliers!$B$9),"Yes","No")</f>
        <v>No</v>
      </c>
      <c r="X211">
        <f t="shared" si="35"/>
        <v>4</v>
      </c>
    </row>
    <row r="212" spans="1:24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7"/>
        <v>0</v>
      </c>
      <c r="P212" s="9">
        <f t="shared" si="28"/>
        <v>91.82</v>
      </c>
      <c r="Q212" t="str">
        <f t="shared" si="29"/>
        <v>film &amp; video</v>
      </c>
      <c r="R212" t="str">
        <f t="shared" si="30"/>
        <v>drama</v>
      </c>
      <c r="S212" s="22">
        <f t="shared" si="31"/>
        <v>42249.064722222218</v>
      </c>
      <c r="T212" s="22">
        <f t="shared" si="32"/>
        <v>42278.208333333328</v>
      </c>
      <c r="U212">
        <f t="shared" si="33"/>
        <v>2015</v>
      </c>
      <c r="V212" t="str">
        <f t="shared" si="34"/>
        <v>unsuccessful</v>
      </c>
      <c r="W212" t="str">
        <f>IF(OR(O212&lt;Outliers!$B$8,Data!O212&gt;Outliers!$B$9),"Yes","No")</f>
        <v>No</v>
      </c>
      <c r="X212">
        <f t="shared" si="35"/>
        <v>4</v>
      </c>
    </row>
    <row r="213" spans="1:24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7"/>
        <v>0</v>
      </c>
      <c r="P213" s="9">
        <f t="shared" si="28"/>
        <v>185.83</v>
      </c>
      <c r="Q213" t="str">
        <f t="shared" si="29"/>
        <v>film &amp; video</v>
      </c>
      <c r="R213" t="str">
        <f t="shared" si="30"/>
        <v>drama</v>
      </c>
      <c r="S213" s="22">
        <f t="shared" si="31"/>
        <v>42236.159918981488</v>
      </c>
      <c r="T213" s="22">
        <f t="shared" si="32"/>
        <v>42266.159918981488</v>
      </c>
      <c r="U213">
        <f t="shared" si="33"/>
        <v>2015</v>
      </c>
      <c r="V213" t="str">
        <f t="shared" si="34"/>
        <v>unsuccessful</v>
      </c>
      <c r="W213" t="str">
        <f>IF(OR(O213&lt;Outliers!$B$8,Data!O213&gt;Outliers!$B$9),"Yes","No")</f>
        <v>No</v>
      </c>
      <c r="X213">
        <f t="shared" si="35"/>
        <v>4</v>
      </c>
    </row>
    <row r="214" spans="1:24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7"/>
        <v>0</v>
      </c>
      <c r="P214" s="9">
        <f t="shared" si="28"/>
        <v>1</v>
      </c>
      <c r="Q214" t="str">
        <f t="shared" si="29"/>
        <v>film &amp; video</v>
      </c>
      <c r="R214" t="str">
        <f t="shared" si="30"/>
        <v>drama</v>
      </c>
      <c r="S214" s="22">
        <f t="shared" si="31"/>
        <v>42416.881018518514</v>
      </c>
      <c r="T214" s="22">
        <f t="shared" si="32"/>
        <v>42476.839351851857</v>
      </c>
      <c r="U214">
        <f t="shared" si="33"/>
        <v>2016</v>
      </c>
      <c r="V214" t="str">
        <f t="shared" si="34"/>
        <v>unsuccessful</v>
      </c>
      <c r="W214" t="str">
        <f>IF(OR(O214&lt;Outliers!$B$8,Data!O214&gt;Outliers!$B$9),"Yes","No")</f>
        <v>No</v>
      </c>
      <c r="X214">
        <f t="shared" si="35"/>
        <v>9</v>
      </c>
    </row>
    <row r="215" spans="1:2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7"/>
        <v>0</v>
      </c>
      <c r="P215" s="9">
        <f t="shared" si="28"/>
        <v>20</v>
      </c>
      <c r="Q215" t="str">
        <f t="shared" si="29"/>
        <v>film &amp; video</v>
      </c>
      <c r="R215" t="str">
        <f t="shared" si="30"/>
        <v>drama</v>
      </c>
      <c r="S215" s="22">
        <f t="shared" si="31"/>
        <v>42202.594293981485</v>
      </c>
      <c r="T215" s="22">
        <f t="shared" si="32"/>
        <v>42232.587974537033</v>
      </c>
      <c r="U215">
        <f t="shared" si="33"/>
        <v>2015</v>
      </c>
      <c r="V215" t="str">
        <f t="shared" si="34"/>
        <v>unsuccessful</v>
      </c>
      <c r="W215" t="str">
        <f>IF(OR(O215&lt;Outliers!$B$8,Data!O215&gt;Outliers!$B$9),"Yes","No")</f>
        <v>No</v>
      </c>
      <c r="X215">
        <f t="shared" si="35"/>
        <v>4</v>
      </c>
    </row>
    <row r="216" spans="1:24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7"/>
        <v>0</v>
      </c>
      <c r="P216" s="9">
        <f t="shared" si="28"/>
        <v>1</v>
      </c>
      <c r="Q216" t="str">
        <f t="shared" si="29"/>
        <v>film &amp; video</v>
      </c>
      <c r="R216" t="str">
        <f t="shared" si="30"/>
        <v>drama</v>
      </c>
      <c r="S216" s="22">
        <f t="shared" si="31"/>
        <v>42009.64061342593</v>
      </c>
      <c r="T216" s="22">
        <f t="shared" si="32"/>
        <v>42069.64061342593</v>
      </c>
      <c r="U216">
        <f t="shared" si="33"/>
        <v>2015</v>
      </c>
      <c r="V216" t="str">
        <f t="shared" si="34"/>
        <v>unsuccessful</v>
      </c>
      <c r="W216" t="str">
        <f>IF(OR(O216&lt;Outliers!$B$8,Data!O216&gt;Outliers!$B$9),"Yes","No")</f>
        <v>No</v>
      </c>
      <c r="X216">
        <f t="shared" si="35"/>
        <v>9</v>
      </c>
    </row>
    <row r="217" spans="1:24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7"/>
        <v>0</v>
      </c>
      <c r="P217" s="9">
        <f t="shared" si="28"/>
        <v>10</v>
      </c>
      <c r="Q217" t="str">
        <f t="shared" si="29"/>
        <v>film &amp; video</v>
      </c>
      <c r="R217" t="str">
        <f t="shared" si="30"/>
        <v>drama</v>
      </c>
      <c r="S217" s="22">
        <f t="shared" si="31"/>
        <v>42375.230115740742</v>
      </c>
      <c r="T217" s="22">
        <f t="shared" si="32"/>
        <v>42417.999305555553</v>
      </c>
      <c r="U217">
        <f t="shared" si="33"/>
        <v>2016</v>
      </c>
      <c r="V217" t="str">
        <f t="shared" si="34"/>
        <v>unsuccessful</v>
      </c>
      <c r="W217" t="str">
        <f>IF(OR(O217&lt;Outliers!$B$8,Data!O217&gt;Outliers!$B$9),"Yes","No")</f>
        <v>No</v>
      </c>
      <c r="X217">
        <f t="shared" si="35"/>
        <v>6</v>
      </c>
    </row>
    <row r="218" spans="1:24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7"/>
        <v>1</v>
      </c>
      <c r="P218" s="9">
        <f t="shared" si="28"/>
        <v>331.54</v>
      </c>
      <c r="Q218" t="str">
        <f t="shared" si="29"/>
        <v>film &amp; video</v>
      </c>
      <c r="R218" t="str">
        <f t="shared" si="30"/>
        <v>drama</v>
      </c>
      <c r="S218" s="22">
        <f t="shared" si="31"/>
        <v>42066.958761574075</v>
      </c>
      <c r="T218" s="22">
        <f t="shared" si="32"/>
        <v>42116.917094907403</v>
      </c>
      <c r="U218">
        <f t="shared" si="33"/>
        <v>2015</v>
      </c>
      <c r="V218" t="str">
        <f t="shared" si="34"/>
        <v>unsuccessful</v>
      </c>
      <c r="W218" t="str">
        <f>IF(OR(O218&lt;Outliers!$B$8,Data!O218&gt;Outliers!$B$9),"Yes","No")</f>
        <v>No</v>
      </c>
      <c r="X218">
        <f t="shared" si="35"/>
        <v>7</v>
      </c>
    </row>
    <row r="219" spans="1:24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7"/>
        <v>0</v>
      </c>
      <c r="P219" s="9">
        <f t="shared" si="28"/>
        <v>314.29000000000002</v>
      </c>
      <c r="Q219" t="str">
        <f t="shared" si="29"/>
        <v>film &amp; video</v>
      </c>
      <c r="R219" t="str">
        <f t="shared" si="30"/>
        <v>drama</v>
      </c>
      <c r="S219" s="22">
        <f t="shared" si="31"/>
        <v>41970.64061342593</v>
      </c>
      <c r="T219" s="22">
        <f t="shared" si="32"/>
        <v>42001.64061342593</v>
      </c>
      <c r="U219">
        <f t="shared" si="33"/>
        <v>2014</v>
      </c>
      <c r="V219" t="str">
        <f t="shared" si="34"/>
        <v>unsuccessful</v>
      </c>
      <c r="W219" t="str">
        <f>IF(OR(O219&lt;Outliers!$B$8,Data!O219&gt;Outliers!$B$9),"Yes","No")</f>
        <v>No</v>
      </c>
      <c r="X219">
        <f t="shared" si="35"/>
        <v>4</v>
      </c>
    </row>
    <row r="220" spans="1:24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7"/>
        <v>0</v>
      </c>
      <c r="P220" s="9">
        <f t="shared" si="28"/>
        <v>100</v>
      </c>
      <c r="Q220" t="str">
        <f t="shared" si="29"/>
        <v>film &amp; video</v>
      </c>
      <c r="R220" t="str">
        <f t="shared" si="30"/>
        <v>drama</v>
      </c>
      <c r="S220" s="22">
        <f t="shared" si="31"/>
        <v>42079.628344907411</v>
      </c>
      <c r="T220" s="22">
        <f t="shared" si="32"/>
        <v>42139.628344907411</v>
      </c>
      <c r="U220">
        <f t="shared" si="33"/>
        <v>2015</v>
      </c>
      <c r="V220" t="str">
        <f t="shared" si="34"/>
        <v>unsuccessful</v>
      </c>
      <c r="W220" t="str">
        <f>IF(OR(O220&lt;Outliers!$B$8,Data!O220&gt;Outliers!$B$9),"Yes","No")</f>
        <v>No</v>
      </c>
      <c r="X220">
        <f t="shared" si="35"/>
        <v>9</v>
      </c>
    </row>
    <row r="221" spans="1:24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7"/>
        <v>0</v>
      </c>
      <c r="P221" s="9">
        <f t="shared" si="28"/>
        <v>115.99</v>
      </c>
      <c r="Q221" t="str">
        <f t="shared" si="29"/>
        <v>film &amp; video</v>
      </c>
      <c r="R221" t="str">
        <f t="shared" si="30"/>
        <v>drama</v>
      </c>
      <c r="S221" s="22">
        <f t="shared" si="31"/>
        <v>42429.326678240745</v>
      </c>
      <c r="T221" s="22">
        <f t="shared" si="32"/>
        <v>42461.290972222225</v>
      </c>
      <c r="U221">
        <f t="shared" si="33"/>
        <v>2016</v>
      </c>
      <c r="V221" t="str">
        <f t="shared" si="34"/>
        <v>unsuccessful</v>
      </c>
      <c r="W221" t="str">
        <f>IF(OR(O221&lt;Outliers!$B$8,Data!O221&gt;Outliers!$B$9),"Yes","No")</f>
        <v>No</v>
      </c>
      <c r="X221">
        <f t="shared" si="35"/>
        <v>5</v>
      </c>
    </row>
    <row r="222" spans="1:2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7"/>
        <v>0</v>
      </c>
      <c r="P222" s="9">
        <f t="shared" si="28"/>
        <v>120</v>
      </c>
      <c r="Q222" t="str">
        <f t="shared" si="29"/>
        <v>film &amp; video</v>
      </c>
      <c r="R222" t="str">
        <f t="shared" si="30"/>
        <v>drama</v>
      </c>
      <c r="S222" s="22">
        <f t="shared" si="31"/>
        <v>42195.643865740742</v>
      </c>
      <c r="T222" s="22">
        <f t="shared" si="32"/>
        <v>42236.837499999994</v>
      </c>
      <c r="U222">
        <f t="shared" si="33"/>
        <v>2015</v>
      </c>
      <c r="V222" t="str">
        <f t="shared" si="34"/>
        <v>unsuccessful</v>
      </c>
      <c r="W222" t="str">
        <f>IF(OR(O222&lt;Outliers!$B$8,Data!O222&gt;Outliers!$B$9),"Yes","No")</f>
        <v>No</v>
      </c>
      <c r="X222">
        <f t="shared" si="35"/>
        <v>6</v>
      </c>
    </row>
    <row r="223" spans="1:24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7"/>
        <v>0</v>
      </c>
      <c r="P223" s="9">
        <f t="shared" si="28"/>
        <v>0</v>
      </c>
      <c r="Q223" t="str">
        <f t="shared" si="29"/>
        <v>film &amp; video</v>
      </c>
      <c r="R223" t="str">
        <f t="shared" si="30"/>
        <v>drama</v>
      </c>
      <c r="S223" s="22">
        <f t="shared" si="31"/>
        <v>42031.837546296301</v>
      </c>
      <c r="T223" s="22">
        <f t="shared" si="32"/>
        <v>42091.79587962963</v>
      </c>
      <c r="U223">
        <f t="shared" si="33"/>
        <v>2015</v>
      </c>
      <c r="V223" t="str">
        <f t="shared" si="34"/>
        <v>unsuccessful</v>
      </c>
      <c r="W223" t="str">
        <f>IF(OR(O223&lt;Outliers!$B$8,Data!O223&gt;Outliers!$B$9),"Yes","No")</f>
        <v>No</v>
      </c>
      <c r="X223">
        <f t="shared" si="35"/>
        <v>9</v>
      </c>
    </row>
    <row r="224" spans="1:24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7"/>
        <v>0</v>
      </c>
      <c r="P224" s="9">
        <f t="shared" si="28"/>
        <v>65</v>
      </c>
      <c r="Q224" t="str">
        <f t="shared" si="29"/>
        <v>film &amp; video</v>
      </c>
      <c r="R224" t="str">
        <f t="shared" si="30"/>
        <v>drama</v>
      </c>
      <c r="S224" s="22">
        <f t="shared" si="31"/>
        <v>42031.769884259258</v>
      </c>
      <c r="T224" s="22">
        <f t="shared" si="32"/>
        <v>42090.110416666663</v>
      </c>
      <c r="U224">
        <f t="shared" si="33"/>
        <v>2015</v>
      </c>
      <c r="V224" t="str">
        <f t="shared" si="34"/>
        <v>unsuccessful</v>
      </c>
      <c r="W224" t="str">
        <f>IF(OR(O224&lt;Outliers!$B$8,Data!O224&gt;Outliers!$B$9),"Yes","No")</f>
        <v>No</v>
      </c>
      <c r="X224">
        <f t="shared" si="35"/>
        <v>8</v>
      </c>
    </row>
    <row r="225" spans="1:24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7"/>
        <v>0</v>
      </c>
      <c r="P225" s="9">
        <f t="shared" si="28"/>
        <v>0</v>
      </c>
      <c r="Q225" t="str">
        <f t="shared" si="29"/>
        <v>film &amp; video</v>
      </c>
      <c r="R225" t="str">
        <f t="shared" si="30"/>
        <v>drama</v>
      </c>
      <c r="S225" s="22">
        <f t="shared" si="31"/>
        <v>42482.048032407409</v>
      </c>
      <c r="T225" s="22">
        <f t="shared" si="32"/>
        <v>42512.045138888891</v>
      </c>
      <c r="U225">
        <f t="shared" si="33"/>
        <v>2016</v>
      </c>
      <c r="V225" t="str">
        <f t="shared" si="34"/>
        <v>unsuccessful</v>
      </c>
      <c r="W225" t="str">
        <f>IF(OR(O225&lt;Outliers!$B$8,Data!O225&gt;Outliers!$B$9),"Yes","No")</f>
        <v>No</v>
      </c>
      <c r="X225">
        <f t="shared" si="35"/>
        <v>4</v>
      </c>
    </row>
    <row r="226" spans="1:24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7"/>
        <v>0</v>
      </c>
      <c r="P226" s="9">
        <f t="shared" si="28"/>
        <v>0</v>
      </c>
      <c r="Q226" t="str">
        <f t="shared" si="29"/>
        <v>film &amp; video</v>
      </c>
      <c r="R226" t="str">
        <f t="shared" si="30"/>
        <v>drama</v>
      </c>
      <c r="S226" s="22">
        <f t="shared" si="31"/>
        <v>42135.235254629632</v>
      </c>
      <c r="T226" s="22">
        <f t="shared" si="32"/>
        <v>42195.235254629632</v>
      </c>
      <c r="U226">
        <f t="shared" si="33"/>
        <v>2015</v>
      </c>
      <c r="V226" t="str">
        <f t="shared" si="34"/>
        <v>unsuccessful</v>
      </c>
      <c r="W226" t="str">
        <f>IF(OR(O226&lt;Outliers!$B$8,Data!O226&gt;Outliers!$B$9),"Yes","No")</f>
        <v>No</v>
      </c>
      <c r="X226">
        <f t="shared" si="35"/>
        <v>9</v>
      </c>
    </row>
    <row r="227" spans="1:2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7"/>
        <v>0</v>
      </c>
      <c r="P227" s="9">
        <f t="shared" si="28"/>
        <v>0</v>
      </c>
      <c r="Q227" t="str">
        <f t="shared" si="29"/>
        <v>film &amp; video</v>
      </c>
      <c r="R227" t="str">
        <f t="shared" si="30"/>
        <v>drama</v>
      </c>
      <c r="S227" s="22">
        <f t="shared" si="31"/>
        <v>42438.961273148147</v>
      </c>
      <c r="T227" s="22">
        <f t="shared" si="32"/>
        <v>42468.919606481482</v>
      </c>
      <c r="U227">
        <f t="shared" si="33"/>
        <v>2016</v>
      </c>
      <c r="V227" t="str">
        <f t="shared" si="34"/>
        <v>unsuccessful</v>
      </c>
      <c r="W227" t="str">
        <f>IF(OR(O227&lt;Outliers!$B$8,Data!O227&gt;Outliers!$B$9),"Yes","No")</f>
        <v>No</v>
      </c>
      <c r="X227">
        <f t="shared" si="35"/>
        <v>4</v>
      </c>
    </row>
    <row r="228" spans="1:2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7"/>
        <v>0</v>
      </c>
      <c r="P228" s="9">
        <f t="shared" si="28"/>
        <v>125</v>
      </c>
      <c r="Q228" t="str">
        <f t="shared" si="29"/>
        <v>film &amp; video</v>
      </c>
      <c r="R228" t="str">
        <f t="shared" si="30"/>
        <v>drama</v>
      </c>
      <c r="S228" s="22">
        <f t="shared" si="31"/>
        <v>42106.666018518517</v>
      </c>
      <c r="T228" s="22">
        <f t="shared" si="32"/>
        <v>42155.395138888889</v>
      </c>
      <c r="U228">
        <f t="shared" si="33"/>
        <v>2015</v>
      </c>
      <c r="V228" t="str">
        <f t="shared" si="34"/>
        <v>unsuccessful</v>
      </c>
      <c r="W228" t="str">
        <f>IF(OR(O228&lt;Outliers!$B$8,Data!O228&gt;Outliers!$B$9),"Yes","No")</f>
        <v>No</v>
      </c>
      <c r="X228">
        <f t="shared" si="35"/>
        <v>7</v>
      </c>
    </row>
    <row r="229" spans="1:2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7"/>
        <v>0</v>
      </c>
      <c r="P229" s="9">
        <f t="shared" si="28"/>
        <v>0</v>
      </c>
      <c r="Q229" t="str">
        <f t="shared" si="29"/>
        <v>film &amp; video</v>
      </c>
      <c r="R229" t="str">
        <f t="shared" si="30"/>
        <v>drama</v>
      </c>
      <c r="S229" s="22">
        <f t="shared" si="31"/>
        <v>42164.893993055557</v>
      </c>
      <c r="T229" s="22">
        <f t="shared" si="32"/>
        <v>42194.893993055557</v>
      </c>
      <c r="U229">
        <f t="shared" si="33"/>
        <v>2015</v>
      </c>
      <c r="V229" t="str">
        <f t="shared" si="34"/>
        <v>unsuccessful</v>
      </c>
      <c r="W229" t="str">
        <f>IF(OR(O229&lt;Outliers!$B$8,Data!O229&gt;Outliers!$B$9),"Yes","No")</f>
        <v>No</v>
      </c>
      <c r="X229">
        <f t="shared" si="35"/>
        <v>4</v>
      </c>
    </row>
    <row r="230" spans="1:2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7"/>
        <v>0</v>
      </c>
      <c r="P230" s="9">
        <f t="shared" si="28"/>
        <v>0</v>
      </c>
      <c r="Q230" t="str">
        <f t="shared" si="29"/>
        <v>film &amp; video</v>
      </c>
      <c r="R230" t="str">
        <f t="shared" si="30"/>
        <v>drama</v>
      </c>
      <c r="S230" s="22">
        <f t="shared" si="31"/>
        <v>42096.686400462961</v>
      </c>
      <c r="T230" s="22">
        <f t="shared" si="32"/>
        <v>42156.686400462961</v>
      </c>
      <c r="U230">
        <f t="shared" si="33"/>
        <v>2015</v>
      </c>
      <c r="V230" t="str">
        <f t="shared" si="34"/>
        <v>unsuccessful</v>
      </c>
      <c r="W230" t="str">
        <f>IF(OR(O230&lt;Outliers!$B$8,Data!O230&gt;Outliers!$B$9),"Yes","No")</f>
        <v>No</v>
      </c>
      <c r="X230">
        <f t="shared" si="35"/>
        <v>9</v>
      </c>
    </row>
    <row r="231" spans="1:24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7"/>
        <v>0</v>
      </c>
      <c r="P231" s="9">
        <f t="shared" si="28"/>
        <v>0</v>
      </c>
      <c r="Q231" t="str">
        <f t="shared" si="29"/>
        <v>film &amp; video</v>
      </c>
      <c r="R231" t="str">
        <f t="shared" si="30"/>
        <v>drama</v>
      </c>
      <c r="S231" s="22">
        <f t="shared" si="31"/>
        <v>42383.933993055558</v>
      </c>
      <c r="T231" s="22">
        <f t="shared" si="32"/>
        <v>42413.933993055558</v>
      </c>
      <c r="U231">
        <f t="shared" si="33"/>
        <v>2016</v>
      </c>
      <c r="V231" t="str">
        <f t="shared" si="34"/>
        <v>unsuccessful</v>
      </c>
      <c r="W231" t="str">
        <f>IF(OR(O231&lt;Outliers!$B$8,Data!O231&gt;Outliers!$B$9),"Yes","No")</f>
        <v>No</v>
      </c>
      <c r="X231">
        <f t="shared" si="35"/>
        <v>4</v>
      </c>
    </row>
    <row r="232" spans="1:24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7"/>
        <v>0</v>
      </c>
      <c r="P232" s="9">
        <f t="shared" si="28"/>
        <v>30</v>
      </c>
      <c r="Q232" t="str">
        <f t="shared" si="29"/>
        <v>film &amp; video</v>
      </c>
      <c r="R232" t="str">
        <f t="shared" si="30"/>
        <v>drama</v>
      </c>
      <c r="S232" s="22">
        <f t="shared" si="31"/>
        <v>42129.777210648142</v>
      </c>
      <c r="T232" s="22">
        <f t="shared" si="32"/>
        <v>42159.777210648142</v>
      </c>
      <c r="U232">
        <f t="shared" si="33"/>
        <v>2015</v>
      </c>
      <c r="V232" t="str">
        <f t="shared" si="34"/>
        <v>unsuccessful</v>
      </c>
      <c r="W232" t="str">
        <f>IF(OR(O232&lt;Outliers!$B$8,Data!O232&gt;Outliers!$B$9),"Yes","No")</f>
        <v>No</v>
      </c>
      <c r="X232">
        <f t="shared" si="35"/>
        <v>4</v>
      </c>
    </row>
    <row r="233" spans="1:24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7"/>
        <v>0</v>
      </c>
      <c r="P233" s="9">
        <f t="shared" si="28"/>
        <v>0</v>
      </c>
      <c r="Q233" t="str">
        <f t="shared" si="29"/>
        <v>film &amp; video</v>
      </c>
      <c r="R233" t="str">
        <f t="shared" si="30"/>
        <v>drama</v>
      </c>
      <c r="S233" s="22">
        <f t="shared" si="31"/>
        <v>42341.958923611113</v>
      </c>
      <c r="T233" s="22">
        <f t="shared" si="32"/>
        <v>42371.958923611113</v>
      </c>
      <c r="U233">
        <f t="shared" si="33"/>
        <v>2015</v>
      </c>
      <c r="V233" t="str">
        <f t="shared" si="34"/>
        <v>unsuccessful</v>
      </c>
      <c r="W233" t="str">
        <f>IF(OR(O233&lt;Outliers!$B$8,Data!O233&gt;Outliers!$B$9),"Yes","No")</f>
        <v>No</v>
      </c>
      <c r="X233">
        <f t="shared" si="35"/>
        <v>4</v>
      </c>
    </row>
    <row r="234" spans="1:24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7"/>
        <v>0</v>
      </c>
      <c r="P234" s="9">
        <f t="shared" si="28"/>
        <v>15.71</v>
      </c>
      <c r="Q234" t="str">
        <f t="shared" si="29"/>
        <v>film &amp; video</v>
      </c>
      <c r="R234" t="str">
        <f t="shared" si="30"/>
        <v>drama</v>
      </c>
      <c r="S234" s="22">
        <f t="shared" si="31"/>
        <v>42032.82576388889</v>
      </c>
      <c r="T234" s="22">
        <f t="shared" si="32"/>
        <v>42062.82576388889</v>
      </c>
      <c r="U234">
        <f t="shared" si="33"/>
        <v>2015</v>
      </c>
      <c r="V234" t="str">
        <f t="shared" si="34"/>
        <v>unsuccessful</v>
      </c>
      <c r="W234" t="str">
        <f>IF(OR(O234&lt;Outliers!$B$8,Data!O234&gt;Outliers!$B$9),"Yes","No")</f>
        <v>No</v>
      </c>
      <c r="X234">
        <f t="shared" si="35"/>
        <v>4</v>
      </c>
    </row>
    <row r="235" spans="1:2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7"/>
        <v>0</v>
      </c>
      <c r="P235" s="9">
        <f t="shared" si="28"/>
        <v>0</v>
      </c>
      <c r="Q235" t="str">
        <f t="shared" si="29"/>
        <v>film &amp; video</v>
      </c>
      <c r="R235" t="str">
        <f t="shared" si="30"/>
        <v>drama</v>
      </c>
      <c r="S235" s="22">
        <f t="shared" si="31"/>
        <v>42612.911712962959</v>
      </c>
      <c r="T235" s="22">
        <f t="shared" si="32"/>
        <v>42642.911712962959</v>
      </c>
      <c r="U235">
        <f t="shared" si="33"/>
        <v>2016</v>
      </c>
      <c r="V235" t="str">
        <f t="shared" si="34"/>
        <v>unsuccessful</v>
      </c>
      <c r="W235" t="str">
        <f>IF(OR(O235&lt;Outliers!$B$8,Data!O235&gt;Outliers!$B$9),"Yes","No")</f>
        <v>No</v>
      </c>
      <c r="X235">
        <f t="shared" si="35"/>
        <v>4</v>
      </c>
    </row>
    <row r="236" spans="1:24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7"/>
        <v>0</v>
      </c>
      <c r="P236" s="9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22">
        <f t="shared" si="31"/>
        <v>42136.035405092596</v>
      </c>
      <c r="T236" s="22">
        <f t="shared" si="32"/>
        <v>42176.035405092596</v>
      </c>
      <c r="U236">
        <f t="shared" si="33"/>
        <v>2015</v>
      </c>
      <c r="V236" t="str">
        <f t="shared" si="34"/>
        <v>unsuccessful</v>
      </c>
      <c r="W236" t="str">
        <f>IF(OR(O236&lt;Outliers!$B$8,Data!O236&gt;Outliers!$B$9),"Yes","No")</f>
        <v>No</v>
      </c>
      <c r="X236">
        <f t="shared" si="35"/>
        <v>6</v>
      </c>
    </row>
    <row r="237" spans="1:2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7"/>
        <v>0</v>
      </c>
      <c r="P237" s="9">
        <f t="shared" si="28"/>
        <v>0</v>
      </c>
      <c r="Q237" t="str">
        <f t="shared" si="29"/>
        <v>film &amp; video</v>
      </c>
      <c r="R237" t="str">
        <f t="shared" si="30"/>
        <v>drama</v>
      </c>
      <c r="S237" s="22">
        <f t="shared" si="31"/>
        <v>42164.908530092594</v>
      </c>
      <c r="T237" s="22">
        <f t="shared" si="32"/>
        <v>42194.908530092594</v>
      </c>
      <c r="U237">
        <f t="shared" si="33"/>
        <v>2015</v>
      </c>
      <c r="V237" t="str">
        <f t="shared" si="34"/>
        <v>unsuccessful</v>
      </c>
      <c r="W237" t="str">
        <f>IF(OR(O237&lt;Outliers!$B$8,Data!O237&gt;Outliers!$B$9),"Yes","No")</f>
        <v>No</v>
      </c>
      <c r="X237">
        <f t="shared" si="35"/>
        <v>4</v>
      </c>
    </row>
    <row r="238" spans="1:24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7"/>
        <v>0</v>
      </c>
      <c r="P238" s="9">
        <f t="shared" si="28"/>
        <v>0</v>
      </c>
      <c r="Q238" t="str">
        <f t="shared" si="29"/>
        <v>film &amp; video</v>
      </c>
      <c r="R238" t="str">
        <f t="shared" si="30"/>
        <v>drama</v>
      </c>
      <c r="S238" s="22">
        <f t="shared" si="31"/>
        <v>42321.08447916666</v>
      </c>
      <c r="T238" s="22">
        <f t="shared" si="32"/>
        <v>42374</v>
      </c>
      <c r="U238">
        <f t="shared" si="33"/>
        <v>2015</v>
      </c>
      <c r="V238" t="str">
        <f t="shared" si="34"/>
        <v>unsuccessful</v>
      </c>
      <c r="W238" t="str">
        <f>IF(OR(O238&lt;Outliers!$B$8,Data!O238&gt;Outliers!$B$9),"Yes","No")</f>
        <v>No</v>
      </c>
      <c r="X238">
        <f t="shared" si="35"/>
        <v>8</v>
      </c>
    </row>
    <row r="239" spans="1:24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7"/>
        <v>0</v>
      </c>
      <c r="P239" s="9">
        <f t="shared" si="28"/>
        <v>50</v>
      </c>
      <c r="Q239" t="str">
        <f t="shared" si="29"/>
        <v>film &amp; video</v>
      </c>
      <c r="R239" t="str">
        <f t="shared" si="30"/>
        <v>drama</v>
      </c>
      <c r="S239" s="22">
        <f t="shared" si="31"/>
        <v>42377.577187499999</v>
      </c>
      <c r="T239" s="22">
        <f t="shared" si="32"/>
        <v>42437.577187499999</v>
      </c>
      <c r="U239">
        <f t="shared" si="33"/>
        <v>2016</v>
      </c>
      <c r="V239" t="str">
        <f t="shared" si="34"/>
        <v>unsuccessful</v>
      </c>
      <c r="W239" t="str">
        <f>IF(OR(O239&lt;Outliers!$B$8,Data!O239&gt;Outliers!$B$9),"Yes","No")</f>
        <v>No</v>
      </c>
      <c r="X239">
        <f t="shared" si="35"/>
        <v>9</v>
      </c>
    </row>
    <row r="240" spans="1:24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7"/>
        <v>0</v>
      </c>
      <c r="P240" s="9">
        <f t="shared" si="28"/>
        <v>0</v>
      </c>
      <c r="Q240" t="str">
        <f t="shared" si="29"/>
        <v>film &amp; video</v>
      </c>
      <c r="R240" t="str">
        <f t="shared" si="30"/>
        <v>drama</v>
      </c>
      <c r="S240" s="22">
        <f t="shared" si="31"/>
        <v>42713.962499999994</v>
      </c>
      <c r="T240" s="22">
        <f t="shared" si="32"/>
        <v>42734.375</v>
      </c>
      <c r="U240">
        <f t="shared" si="33"/>
        <v>2016</v>
      </c>
      <c r="V240" t="str">
        <f t="shared" si="34"/>
        <v>unsuccessful</v>
      </c>
      <c r="W240" t="str">
        <f>IF(OR(O240&lt;Outliers!$B$8,Data!O240&gt;Outliers!$B$9),"Yes","No")</f>
        <v>No</v>
      </c>
      <c r="X240">
        <f t="shared" si="35"/>
        <v>3</v>
      </c>
    </row>
    <row r="241" spans="1:2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7"/>
        <v>0</v>
      </c>
      <c r="P241" s="9">
        <f t="shared" si="28"/>
        <v>50</v>
      </c>
      <c r="Q241" t="str">
        <f t="shared" si="29"/>
        <v>film &amp; video</v>
      </c>
      <c r="R241" t="str">
        <f t="shared" si="30"/>
        <v>drama</v>
      </c>
      <c r="S241" s="22">
        <f t="shared" si="31"/>
        <v>42297.110300925924</v>
      </c>
      <c r="T241" s="22">
        <f t="shared" si="32"/>
        <v>42316.5</v>
      </c>
      <c r="U241">
        <f t="shared" si="33"/>
        <v>2015</v>
      </c>
      <c r="V241" t="str">
        <f t="shared" si="34"/>
        <v>unsuccessful</v>
      </c>
      <c r="W241" t="str">
        <f>IF(OR(O241&lt;Outliers!$B$8,Data!O241&gt;Outliers!$B$9),"Yes","No")</f>
        <v>No</v>
      </c>
      <c r="X241">
        <f t="shared" si="35"/>
        <v>3</v>
      </c>
    </row>
    <row r="242" spans="1:24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7"/>
        <v>1</v>
      </c>
      <c r="P242" s="9">
        <f t="shared" si="28"/>
        <v>117.85</v>
      </c>
      <c r="Q242" t="str">
        <f t="shared" si="29"/>
        <v>film &amp; video</v>
      </c>
      <c r="R242" t="str">
        <f t="shared" si="30"/>
        <v>documentary</v>
      </c>
      <c r="S242" s="22">
        <f t="shared" si="31"/>
        <v>41354.708460648151</v>
      </c>
      <c r="T242" s="22">
        <f t="shared" si="32"/>
        <v>41399.708460648151</v>
      </c>
      <c r="U242">
        <f t="shared" si="33"/>
        <v>2013</v>
      </c>
      <c r="V242" t="str">
        <f t="shared" si="34"/>
        <v>successful</v>
      </c>
      <c r="W242" t="str">
        <f>IF(OR(O242&lt;Outliers!$B$8,Data!O242&gt;Outliers!$B$9),"Yes","No")</f>
        <v>No</v>
      </c>
      <c r="X242">
        <f t="shared" si="35"/>
        <v>6</v>
      </c>
    </row>
    <row r="243" spans="1:24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7"/>
        <v>1</v>
      </c>
      <c r="P243" s="9">
        <f t="shared" si="28"/>
        <v>109.04</v>
      </c>
      <c r="Q243" t="str">
        <f t="shared" si="29"/>
        <v>film &amp; video</v>
      </c>
      <c r="R243" t="str">
        <f t="shared" si="30"/>
        <v>documentary</v>
      </c>
      <c r="S243" s="22">
        <f t="shared" si="31"/>
        <v>41949.697962962964</v>
      </c>
      <c r="T243" s="22">
        <f t="shared" si="32"/>
        <v>41994.697962962964</v>
      </c>
      <c r="U243">
        <f t="shared" si="33"/>
        <v>2014</v>
      </c>
      <c r="V243" t="str">
        <f t="shared" si="34"/>
        <v>successful</v>
      </c>
      <c r="W243" t="str">
        <f>IF(OR(O243&lt;Outliers!$B$8,Data!O243&gt;Outliers!$B$9),"Yes","No")</f>
        <v>No</v>
      </c>
      <c r="X243">
        <f t="shared" si="35"/>
        <v>6</v>
      </c>
    </row>
    <row r="244" spans="1:2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7"/>
        <v>1</v>
      </c>
      <c r="P244" s="9">
        <f t="shared" si="28"/>
        <v>73.02</v>
      </c>
      <c r="Q244" t="str">
        <f t="shared" si="29"/>
        <v>film &amp; video</v>
      </c>
      <c r="R244" t="str">
        <f t="shared" si="30"/>
        <v>documentary</v>
      </c>
      <c r="S244" s="22">
        <f t="shared" si="31"/>
        <v>40862.492939814816</v>
      </c>
      <c r="T244" s="22">
        <f t="shared" si="32"/>
        <v>40897.492939814816</v>
      </c>
      <c r="U244">
        <f t="shared" si="33"/>
        <v>2011</v>
      </c>
      <c r="V244" t="str">
        <f t="shared" si="34"/>
        <v>successful</v>
      </c>
      <c r="W244" t="str">
        <f>IF(OR(O244&lt;Outliers!$B$8,Data!O244&gt;Outliers!$B$9),"Yes","No")</f>
        <v>No</v>
      </c>
      <c r="X244">
        <f t="shared" si="35"/>
        <v>5</v>
      </c>
    </row>
    <row r="245" spans="1:2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7"/>
        <v>1</v>
      </c>
      <c r="P245" s="9">
        <f t="shared" si="28"/>
        <v>78.2</v>
      </c>
      <c r="Q245" t="str">
        <f t="shared" si="29"/>
        <v>film &amp; video</v>
      </c>
      <c r="R245" t="str">
        <f t="shared" si="30"/>
        <v>documentary</v>
      </c>
      <c r="S245" s="22">
        <f t="shared" si="31"/>
        <v>41662.047500000001</v>
      </c>
      <c r="T245" s="22">
        <f t="shared" si="32"/>
        <v>41692.047500000001</v>
      </c>
      <c r="U245">
        <f t="shared" si="33"/>
        <v>2014</v>
      </c>
      <c r="V245" t="str">
        <f t="shared" si="34"/>
        <v>successful</v>
      </c>
      <c r="W245" t="str">
        <f>IF(OR(O245&lt;Outliers!$B$8,Data!O245&gt;Outliers!$B$9),"Yes","No")</f>
        <v>No</v>
      </c>
      <c r="X245">
        <f t="shared" si="35"/>
        <v>4</v>
      </c>
    </row>
    <row r="246" spans="1:2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7"/>
        <v>1</v>
      </c>
      <c r="P246" s="9">
        <f t="shared" si="28"/>
        <v>47.4</v>
      </c>
      <c r="Q246" t="str">
        <f t="shared" si="29"/>
        <v>film &amp; video</v>
      </c>
      <c r="R246" t="str">
        <f t="shared" si="30"/>
        <v>documentary</v>
      </c>
      <c r="S246" s="22">
        <f t="shared" si="31"/>
        <v>40213.323599537034</v>
      </c>
      <c r="T246" s="22">
        <f t="shared" si="32"/>
        <v>40253.29583333333</v>
      </c>
      <c r="U246">
        <f t="shared" si="33"/>
        <v>2010</v>
      </c>
      <c r="V246" t="str">
        <f t="shared" si="34"/>
        <v>successful</v>
      </c>
      <c r="W246" t="str">
        <f>IF(OR(O246&lt;Outliers!$B$8,Data!O246&gt;Outliers!$B$9),"Yes","No")</f>
        <v>No</v>
      </c>
      <c r="X246">
        <f t="shared" si="35"/>
        <v>6</v>
      </c>
    </row>
    <row r="247" spans="1:24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7"/>
        <v>1</v>
      </c>
      <c r="P247" s="9">
        <f t="shared" si="28"/>
        <v>54.02</v>
      </c>
      <c r="Q247" t="str">
        <f t="shared" si="29"/>
        <v>film &amp; video</v>
      </c>
      <c r="R247" t="str">
        <f t="shared" si="30"/>
        <v>documentary</v>
      </c>
      <c r="S247" s="22">
        <f t="shared" si="31"/>
        <v>41107.053067129629</v>
      </c>
      <c r="T247" s="22">
        <f t="shared" si="32"/>
        <v>41137.053067129629</v>
      </c>
      <c r="U247">
        <f t="shared" si="33"/>
        <v>2012</v>
      </c>
      <c r="V247" t="str">
        <f t="shared" si="34"/>
        <v>successful</v>
      </c>
      <c r="W247" t="str">
        <f>IF(OR(O247&lt;Outliers!$B$8,Data!O247&gt;Outliers!$B$9),"Yes","No")</f>
        <v>No</v>
      </c>
      <c r="X247">
        <f t="shared" si="35"/>
        <v>4</v>
      </c>
    </row>
    <row r="248" spans="1:2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7"/>
        <v>3</v>
      </c>
      <c r="P248" s="9">
        <f t="shared" si="28"/>
        <v>68.489999999999995</v>
      </c>
      <c r="Q248" t="str">
        <f t="shared" si="29"/>
        <v>film &amp; video</v>
      </c>
      <c r="R248" t="str">
        <f t="shared" si="30"/>
        <v>documentary</v>
      </c>
      <c r="S248" s="22">
        <f t="shared" si="31"/>
        <v>40480.363483796296</v>
      </c>
      <c r="T248" s="22">
        <f t="shared" si="32"/>
        <v>40530.405150462961</v>
      </c>
      <c r="U248">
        <f t="shared" si="33"/>
        <v>2010</v>
      </c>
      <c r="V248" t="str">
        <f t="shared" si="34"/>
        <v>successful</v>
      </c>
      <c r="W248" t="str">
        <f>IF(OR(O248&lt;Outliers!$B$8,Data!O248&gt;Outliers!$B$9),"Yes","No")</f>
        <v>Yes</v>
      </c>
      <c r="X248">
        <f t="shared" si="35"/>
        <v>7</v>
      </c>
    </row>
    <row r="249" spans="1:2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7"/>
        <v>1</v>
      </c>
      <c r="P249" s="9">
        <f t="shared" si="28"/>
        <v>108.15</v>
      </c>
      <c r="Q249" t="str">
        <f t="shared" si="29"/>
        <v>film &amp; video</v>
      </c>
      <c r="R249" t="str">
        <f t="shared" si="30"/>
        <v>documentary</v>
      </c>
      <c r="S249" s="22">
        <f t="shared" si="31"/>
        <v>40430.604328703703</v>
      </c>
      <c r="T249" s="22">
        <f t="shared" si="32"/>
        <v>40467.152083333334</v>
      </c>
      <c r="U249">
        <f t="shared" si="33"/>
        <v>2010</v>
      </c>
      <c r="V249" t="str">
        <f t="shared" si="34"/>
        <v>successful</v>
      </c>
      <c r="W249" t="str">
        <f>IF(OR(O249&lt;Outliers!$B$8,Data!O249&gt;Outliers!$B$9),"Yes","No")</f>
        <v>No</v>
      </c>
      <c r="X249">
        <f t="shared" si="35"/>
        <v>5</v>
      </c>
    </row>
    <row r="250" spans="1:24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7"/>
        <v>1</v>
      </c>
      <c r="P250" s="9">
        <f t="shared" si="28"/>
        <v>589.95000000000005</v>
      </c>
      <c r="Q250" t="str">
        <f t="shared" si="29"/>
        <v>film &amp; video</v>
      </c>
      <c r="R250" t="str">
        <f t="shared" si="30"/>
        <v>documentary</v>
      </c>
      <c r="S250" s="22">
        <f t="shared" si="31"/>
        <v>40870.774409722224</v>
      </c>
      <c r="T250" s="22">
        <f t="shared" si="32"/>
        <v>40915.774409722224</v>
      </c>
      <c r="U250">
        <f t="shared" si="33"/>
        <v>2011</v>
      </c>
      <c r="V250" t="str">
        <f t="shared" si="34"/>
        <v>successful</v>
      </c>
      <c r="W250" t="str">
        <f>IF(OR(O250&lt;Outliers!$B$8,Data!O250&gt;Outliers!$B$9),"Yes","No")</f>
        <v>No</v>
      </c>
      <c r="X250">
        <f t="shared" si="35"/>
        <v>6</v>
      </c>
    </row>
    <row r="251" spans="1:2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7"/>
        <v>1</v>
      </c>
      <c r="P251" s="9">
        <f t="shared" si="28"/>
        <v>48.05</v>
      </c>
      <c r="Q251" t="str">
        <f t="shared" si="29"/>
        <v>film &amp; video</v>
      </c>
      <c r="R251" t="str">
        <f t="shared" si="30"/>
        <v>documentary</v>
      </c>
      <c r="S251" s="22">
        <f t="shared" si="31"/>
        <v>40332.923842592594</v>
      </c>
      <c r="T251" s="22">
        <f t="shared" si="32"/>
        <v>40412.736111111109</v>
      </c>
      <c r="U251">
        <f t="shared" si="33"/>
        <v>2010</v>
      </c>
      <c r="V251" t="str">
        <f t="shared" si="34"/>
        <v>successful</v>
      </c>
      <c r="W251" t="str">
        <f>IF(OR(O251&lt;Outliers!$B$8,Data!O251&gt;Outliers!$B$9),"Yes","No")</f>
        <v>No</v>
      </c>
      <c r="X251">
        <f t="shared" si="35"/>
        <v>11</v>
      </c>
    </row>
    <row r="252" spans="1:24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7"/>
        <v>1</v>
      </c>
      <c r="P252" s="9">
        <f t="shared" si="28"/>
        <v>72.48</v>
      </c>
      <c r="Q252" t="str">
        <f t="shared" si="29"/>
        <v>film &amp; video</v>
      </c>
      <c r="R252" t="str">
        <f t="shared" si="30"/>
        <v>documentary</v>
      </c>
      <c r="S252" s="22">
        <f t="shared" si="31"/>
        <v>41401.565868055557</v>
      </c>
      <c r="T252" s="22">
        <f t="shared" si="32"/>
        <v>41431.565868055557</v>
      </c>
      <c r="U252">
        <f t="shared" si="33"/>
        <v>2013</v>
      </c>
      <c r="V252" t="str">
        <f t="shared" si="34"/>
        <v>successful</v>
      </c>
      <c r="W252" t="str">
        <f>IF(OR(O252&lt;Outliers!$B$8,Data!O252&gt;Outliers!$B$9),"Yes","No")</f>
        <v>No</v>
      </c>
      <c r="X252">
        <f t="shared" si="35"/>
        <v>4</v>
      </c>
    </row>
    <row r="253" spans="1:2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7"/>
        <v>1</v>
      </c>
      <c r="P253" s="9">
        <f t="shared" si="28"/>
        <v>57.08</v>
      </c>
      <c r="Q253" t="str">
        <f t="shared" si="29"/>
        <v>film &amp; video</v>
      </c>
      <c r="R253" t="str">
        <f t="shared" si="30"/>
        <v>documentary</v>
      </c>
      <c r="S253" s="22">
        <f t="shared" si="31"/>
        <v>41013.787569444445</v>
      </c>
      <c r="T253" s="22">
        <f t="shared" si="32"/>
        <v>41045.791666666664</v>
      </c>
      <c r="U253">
        <f t="shared" si="33"/>
        <v>2012</v>
      </c>
      <c r="V253" t="str">
        <f t="shared" si="34"/>
        <v>successful</v>
      </c>
      <c r="W253" t="str">
        <f>IF(OR(O253&lt;Outliers!$B$8,Data!O253&gt;Outliers!$B$9),"Yes","No")</f>
        <v>No</v>
      </c>
      <c r="X253">
        <f t="shared" si="35"/>
        <v>5</v>
      </c>
    </row>
    <row r="254" spans="1:2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7"/>
        <v>2</v>
      </c>
      <c r="P254" s="9">
        <f t="shared" si="28"/>
        <v>85.44</v>
      </c>
      <c r="Q254" t="str">
        <f t="shared" si="29"/>
        <v>film &amp; video</v>
      </c>
      <c r="R254" t="str">
        <f t="shared" si="30"/>
        <v>documentary</v>
      </c>
      <c r="S254" s="22">
        <f t="shared" si="31"/>
        <v>40266.662708333337</v>
      </c>
      <c r="T254" s="22">
        <f t="shared" si="32"/>
        <v>40330.165972222225</v>
      </c>
      <c r="U254">
        <f t="shared" si="33"/>
        <v>2010</v>
      </c>
      <c r="V254" t="str">
        <f t="shared" si="34"/>
        <v>successful</v>
      </c>
      <c r="W254" t="str">
        <f>IF(OR(O254&lt;Outliers!$B$8,Data!O254&gt;Outliers!$B$9),"Yes","No")</f>
        <v>No</v>
      </c>
      <c r="X254">
        <f t="shared" si="35"/>
        <v>9</v>
      </c>
    </row>
    <row r="255" spans="1:24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7"/>
        <v>1</v>
      </c>
      <c r="P255" s="9">
        <f t="shared" si="28"/>
        <v>215.86</v>
      </c>
      <c r="Q255" t="str">
        <f t="shared" si="29"/>
        <v>film &amp; video</v>
      </c>
      <c r="R255" t="str">
        <f t="shared" si="30"/>
        <v>documentary</v>
      </c>
      <c r="S255" s="22">
        <f t="shared" si="31"/>
        <v>40924.650868055556</v>
      </c>
      <c r="T255" s="22">
        <f t="shared" si="32"/>
        <v>40954.650868055556</v>
      </c>
      <c r="U255">
        <f t="shared" si="33"/>
        <v>2012</v>
      </c>
      <c r="V255" t="str">
        <f t="shared" si="34"/>
        <v>successful</v>
      </c>
      <c r="W255" t="str">
        <f>IF(OR(O255&lt;Outliers!$B$8,Data!O255&gt;Outliers!$B$9),"Yes","No")</f>
        <v>No</v>
      </c>
      <c r="X255">
        <f t="shared" si="35"/>
        <v>4</v>
      </c>
    </row>
    <row r="256" spans="1:2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7"/>
        <v>1</v>
      </c>
      <c r="P256" s="9">
        <f t="shared" si="28"/>
        <v>89.39</v>
      </c>
      <c r="Q256" t="str">
        <f t="shared" si="29"/>
        <v>film &amp; video</v>
      </c>
      <c r="R256" t="str">
        <f t="shared" si="30"/>
        <v>documentary</v>
      </c>
      <c r="S256" s="22">
        <f t="shared" si="31"/>
        <v>42263.952662037031</v>
      </c>
      <c r="T256" s="22">
        <f t="shared" si="32"/>
        <v>42294.083333333328</v>
      </c>
      <c r="U256">
        <f t="shared" si="33"/>
        <v>2015</v>
      </c>
      <c r="V256" t="str">
        <f t="shared" si="34"/>
        <v>successful</v>
      </c>
      <c r="W256" t="str">
        <f>IF(OR(O256&lt;Outliers!$B$8,Data!O256&gt;Outliers!$B$9),"Yes","No")</f>
        <v>No</v>
      </c>
      <c r="X256">
        <f t="shared" si="35"/>
        <v>4</v>
      </c>
    </row>
    <row r="257" spans="1:2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7"/>
        <v>1</v>
      </c>
      <c r="P257" s="9">
        <f t="shared" si="28"/>
        <v>45.42</v>
      </c>
      <c r="Q257" t="str">
        <f t="shared" si="29"/>
        <v>film &amp; video</v>
      </c>
      <c r="R257" t="str">
        <f t="shared" si="30"/>
        <v>documentary</v>
      </c>
      <c r="S257" s="22">
        <f t="shared" si="31"/>
        <v>40588.526412037041</v>
      </c>
      <c r="T257" s="22">
        <f t="shared" si="32"/>
        <v>40618.48474537037</v>
      </c>
      <c r="U257">
        <f t="shared" si="33"/>
        <v>2011</v>
      </c>
      <c r="V257" t="str">
        <f t="shared" si="34"/>
        <v>successful</v>
      </c>
      <c r="W257" t="str">
        <f>IF(OR(O257&lt;Outliers!$B$8,Data!O257&gt;Outliers!$B$9),"Yes","No")</f>
        <v>No</v>
      </c>
      <c r="X257">
        <f t="shared" si="35"/>
        <v>4</v>
      </c>
    </row>
    <row r="258" spans="1:24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7"/>
        <v>1</v>
      </c>
      <c r="P258" s="9">
        <f t="shared" si="28"/>
        <v>65.760000000000005</v>
      </c>
      <c r="Q258" t="str">
        <f t="shared" si="29"/>
        <v>film &amp; video</v>
      </c>
      <c r="R258" t="str">
        <f t="shared" si="30"/>
        <v>documentary</v>
      </c>
      <c r="S258" s="22">
        <f t="shared" si="31"/>
        <v>41319.769293981481</v>
      </c>
      <c r="T258" s="22">
        <f t="shared" si="32"/>
        <v>41349.769293981481</v>
      </c>
      <c r="U258">
        <f t="shared" si="33"/>
        <v>2013</v>
      </c>
      <c r="V258" t="str">
        <f t="shared" si="34"/>
        <v>successful</v>
      </c>
      <c r="W258" t="str">
        <f>IF(OR(O258&lt;Outliers!$B$8,Data!O258&gt;Outliers!$B$9),"Yes","No")</f>
        <v>No</v>
      </c>
      <c r="X258">
        <f t="shared" si="35"/>
        <v>4</v>
      </c>
    </row>
    <row r="259" spans="1:24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6">ROUND(E259/D259,0)</f>
        <v>1</v>
      </c>
      <c r="P259" s="9">
        <f t="shared" ref="P259:P322" si="37">ROUND(IFERROR(E259/L259,0),2)</f>
        <v>66.7</v>
      </c>
      <c r="Q259" t="str">
        <f t="shared" ref="Q259:Q322" si="38">LEFT(N259,FIND("/",N259)-1)</f>
        <v>film &amp; video</v>
      </c>
      <c r="R259" t="str">
        <f t="shared" ref="R259:R322" si="39">RIGHT(N259,LEN(N259)-FIND("/",N259))</f>
        <v>documentary</v>
      </c>
      <c r="S259" s="22">
        <f t="shared" ref="S259:S322" si="40">(((J259/60)/60)/24)+DATE(1970,1,1)</f>
        <v>42479.626875000002</v>
      </c>
      <c r="T259" s="22">
        <f t="shared" ref="T259:T322" si="41">(((I259/60)/60)/24)+DATE(1970,1,1)</f>
        <v>42509.626875000002</v>
      </c>
      <c r="U259">
        <f t="shared" ref="U259:U322" si="42">YEAR(S259)</f>
        <v>2016</v>
      </c>
      <c r="V259" t="str">
        <f t="shared" ref="V259:V322" si="43">IF(OR(F259="live",F259="successful"),"successful","unsuccessful")</f>
        <v>successful</v>
      </c>
      <c r="W259" t="str">
        <f>IF(OR(O259&lt;Outliers!$B$8,Data!O259&gt;Outliers!$B$9),"Yes","No")</f>
        <v>No</v>
      </c>
      <c r="X259">
        <f t="shared" ref="X259:X322" si="44">ROUND(_xlfn.DAYS(T259,S259)/7,0)</f>
        <v>4</v>
      </c>
    </row>
    <row r="260" spans="1:24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6"/>
        <v>2</v>
      </c>
      <c r="P260" s="9">
        <f t="shared" si="37"/>
        <v>83.35</v>
      </c>
      <c r="Q260" t="str">
        <f t="shared" si="38"/>
        <v>film &amp; video</v>
      </c>
      <c r="R260" t="str">
        <f t="shared" si="39"/>
        <v>documentary</v>
      </c>
      <c r="S260" s="22">
        <f t="shared" si="40"/>
        <v>40682.051689814813</v>
      </c>
      <c r="T260" s="22">
        <f t="shared" si="41"/>
        <v>40712.051689814813</v>
      </c>
      <c r="U260">
        <f t="shared" si="42"/>
        <v>2011</v>
      </c>
      <c r="V260" t="str">
        <f t="shared" si="43"/>
        <v>successful</v>
      </c>
      <c r="W260" t="str">
        <f>IF(OR(O260&lt;Outliers!$B$8,Data!O260&gt;Outliers!$B$9),"Yes","No")</f>
        <v>No</v>
      </c>
      <c r="X260">
        <f t="shared" si="44"/>
        <v>4</v>
      </c>
    </row>
    <row r="261" spans="1:24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6"/>
        <v>1</v>
      </c>
      <c r="P261" s="9">
        <f t="shared" si="37"/>
        <v>105.05</v>
      </c>
      <c r="Q261" t="str">
        <f t="shared" si="38"/>
        <v>film &amp; video</v>
      </c>
      <c r="R261" t="str">
        <f t="shared" si="39"/>
        <v>documentary</v>
      </c>
      <c r="S261" s="22">
        <f t="shared" si="40"/>
        <v>42072.738067129627</v>
      </c>
      <c r="T261" s="22">
        <f t="shared" si="41"/>
        <v>42102.738067129627</v>
      </c>
      <c r="U261">
        <f t="shared" si="42"/>
        <v>2015</v>
      </c>
      <c r="V261" t="str">
        <f t="shared" si="43"/>
        <v>successful</v>
      </c>
      <c r="W261" t="str">
        <f>IF(OR(O261&lt;Outliers!$B$8,Data!O261&gt;Outliers!$B$9),"Yes","No")</f>
        <v>No</v>
      </c>
      <c r="X261">
        <f t="shared" si="44"/>
        <v>4</v>
      </c>
    </row>
    <row r="262" spans="1:2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6"/>
        <v>1</v>
      </c>
      <c r="P262" s="9">
        <f t="shared" si="37"/>
        <v>120.91</v>
      </c>
      <c r="Q262" t="str">
        <f t="shared" si="38"/>
        <v>film &amp; video</v>
      </c>
      <c r="R262" t="str">
        <f t="shared" si="39"/>
        <v>documentary</v>
      </c>
      <c r="S262" s="22">
        <f t="shared" si="40"/>
        <v>40330.755543981482</v>
      </c>
      <c r="T262" s="22">
        <f t="shared" si="41"/>
        <v>40376.415972222225</v>
      </c>
      <c r="U262">
        <f t="shared" si="42"/>
        <v>2010</v>
      </c>
      <c r="V262" t="str">
        <f t="shared" si="43"/>
        <v>successful</v>
      </c>
      <c r="W262" t="str">
        <f>IF(OR(O262&lt;Outliers!$B$8,Data!O262&gt;Outliers!$B$9),"Yes","No")</f>
        <v>No</v>
      </c>
      <c r="X262">
        <f t="shared" si="44"/>
        <v>7</v>
      </c>
    </row>
    <row r="263" spans="1:24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6"/>
        <v>1</v>
      </c>
      <c r="P263" s="9">
        <f t="shared" si="37"/>
        <v>97.64</v>
      </c>
      <c r="Q263" t="str">
        <f t="shared" si="38"/>
        <v>film &amp; video</v>
      </c>
      <c r="R263" t="str">
        <f t="shared" si="39"/>
        <v>documentary</v>
      </c>
      <c r="S263" s="22">
        <f t="shared" si="40"/>
        <v>41017.885462962964</v>
      </c>
      <c r="T263" s="22">
        <f t="shared" si="41"/>
        <v>41067.621527777781</v>
      </c>
      <c r="U263">
        <f t="shared" si="42"/>
        <v>2012</v>
      </c>
      <c r="V263" t="str">
        <f t="shared" si="43"/>
        <v>successful</v>
      </c>
      <c r="W263" t="str">
        <f>IF(OR(O263&lt;Outliers!$B$8,Data!O263&gt;Outliers!$B$9),"Yes","No")</f>
        <v>No</v>
      </c>
      <c r="X263">
        <f t="shared" si="44"/>
        <v>7</v>
      </c>
    </row>
    <row r="264" spans="1:2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6"/>
        <v>2</v>
      </c>
      <c r="P264" s="9">
        <f t="shared" si="37"/>
        <v>41.38</v>
      </c>
      <c r="Q264" t="str">
        <f t="shared" si="38"/>
        <v>film &amp; video</v>
      </c>
      <c r="R264" t="str">
        <f t="shared" si="39"/>
        <v>documentary</v>
      </c>
      <c r="S264" s="22">
        <f t="shared" si="40"/>
        <v>40555.24800925926</v>
      </c>
      <c r="T264" s="22">
        <f t="shared" si="41"/>
        <v>40600.24800925926</v>
      </c>
      <c r="U264">
        <f t="shared" si="42"/>
        <v>2011</v>
      </c>
      <c r="V264" t="str">
        <f t="shared" si="43"/>
        <v>successful</v>
      </c>
      <c r="W264" t="str">
        <f>IF(OR(O264&lt;Outliers!$B$8,Data!O264&gt;Outliers!$B$9),"Yes","No")</f>
        <v>No</v>
      </c>
      <c r="X264">
        <f t="shared" si="44"/>
        <v>6</v>
      </c>
    </row>
    <row r="265" spans="1:2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6"/>
        <v>1</v>
      </c>
      <c r="P265" s="9">
        <f t="shared" si="37"/>
        <v>30.65</v>
      </c>
      <c r="Q265" t="str">
        <f t="shared" si="38"/>
        <v>film &amp; video</v>
      </c>
      <c r="R265" t="str">
        <f t="shared" si="39"/>
        <v>documentary</v>
      </c>
      <c r="S265" s="22">
        <f t="shared" si="40"/>
        <v>41149.954791666663</v>
      </c>
      <c r="T265" s="22">
        <f t="shared" si="41"/>
        <v>41179.954791666663</v>
      </c>
      <c r="U265">
        <f t="shared" si="42"/>
        <v>2012</v>
      </c>
      <c r="V265" t="str">
        <f t="shared" si="43"/>
        <v>successful</v>
      </c>
      <c r="W265" t="str">
        <f>IF(OR(O265&lt;Outliers!$B$8,Data!O265&gt;Outliers!$B$9),"Yes","No")</f>
        <v>No</v>
      </c>
      <c r="X265">
        <f t="shared" si="44"/>
        <v>4</v>
      </c>
    </row>
    <row r="266" spans="1:2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6"/>
        <v>1</v>
      </c>
      <c r="P266" s="9">
        <f t="shared" si="37"/>
        <v>64.95</v>
      </c>
      <c r="Q266" t="str">
        <f t="shared" si="38"/>
        <v>film &amp; video</v>
      </c>
      <c r="R266" t="str">
        <f t="shared" si="39"/>
        <v>documentary</v>
      </c>
      <c r="S266" s="22">
        <f t="shared" si="40"/>
        <v>41010.620312500003</v>
      </c>
      <c r="T266" s="22">
        <f t="shared" si="41"/>
        <v>41040.620312500003</v>
      </c>
      <c r="U266">
        <f t="shared" si="42"/>
        <v>2012</v>
      </c>
      <c r="V266" t="str">
        <f t="shared" si="43"/>
        <v>successful</v>
      </c>
      <c r="W266" t="str">
        <f>IF(OR(O266&lt;Outliers!$B$8,Data!O266&gt;Outliers!$B$9),"Yes","No")</f>
        <v>No</v>
      </c>
      <c r="X266">
        <f t="shared" si="44"/>
        <v>4</v>
      </c>
    </row>
    <row r="267" spans="1:2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6"/>
        <v>1</v>
      </c>
      <c r="P267" s="9">
        <f t="shared" si="37"/>
        <v>95.78</v>
      </c>
      <c r="Q267" t="str">
        <f t="shared" si="38"/>
        <v>film &amp; video</v>
      </c>
      <c r="R267" t="str">
        <f t="shared" si="39"/>
        <v>documentary</v>
      </c>
      <c r="S267" s="22">
        <f t="shared" si="40"/>
        <v>40267.245717592588</v>
      </c>
      <c r="T267" s="22">
        <f t="shared" si="41"/>
        <v>40308.844444444447</v>
      </c>
      <c r="U267">
        <f t="shared" si="42"/>
        <v>2010</v>
      </c>
      <c r="V267" t="str">
        <f t="shared" si="43"/>
        <v>successful</v>
      </c>
      <c r="W267" t="str">
        <f>IF(OR(O267&lt;Outliers!$B$8,Data!O267&gt;Outliers!$B$9),"Yes","No")</f>
        <v>No</v>
      </c>
      <c r="X267">
        <f t="shared" si="44"/>
        <v>6</v>
      </c>
    </row>
    <row r="268" spans="1:2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6"/>
        <v>1</v>
      </c>
      <c r="P268" s="9">
        <f t="shared" si="37"/>
        <v>40.42</v>
      </c>
      <c r="Q268" t="str">
        <f t="shared" si="38"/>
        <v>film &amp; video</v>
      </c>
      <c r="R268" t="str">
        <f t="shared" si="39"/>
        <v>documentary</v>
      </c>
      <c r="S268" s="22">
        <f t="shared" si="40"/>
        <v>40205.174849537041</v>
      </c>
      <c r="T268" s="22">
        <f t="shared" si="41"/>
        <v>40291.160416666666</v>
      </c>
      <c r="U268">
        <f t="shared" si="42"/>
        <v>2010</v>
      </c>
      <c r="V268" t="str">
        <f t="shared" si="43"/>
        <v>successful</v>
      </c>
      <c r="W268" t="str">
        <f>IF(OR(O268&lt;Outliers!$B$8,Data!O268&gt;Outliers!$B$9),"Yes","No")</f>
        <v>No</v>
      </c>
      <c r="X268">
        <f t="shared" si="44"/>
        <v>12</v>
      </c>
    </row>
    <row r="269" spans="1:2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6"/>
        <v>1</v>
      </c>
      <c r="P269" s="9">
        <f t="shared" si="37"/>
        <v>78.58</v>
      </c>
      <c r="Q269" t="str">
        <f t="shared" si="38"/>
        <v>film &amp; video</v>
      </c>
      <c r="R269" t="str">
        <f t="shared" si="39"/>
        <v>documentary</v>
      </c>
      <c r="S269" s="22">
        <f t="shared" si="40"/>
        <v>41785.452534722222</v>
      </c>
      <c r="T269" s="22">
        <f t="shared" si="41"/>
        <v>41815.452534722222</v>
      </c>
      <c r="U269">
        <f t="shared" si="42"/>
        <v>2014</v>
      </c>
      <c r="V269" t="str">
        <f t="shared" si="43"/>
        <v>successful</v>
      </c>
      <c r="W269" t="str">
        <f>IF(OR(O269&lt;Outliers!$B$8,Data!O269&gt;Outliers!$B$9),"Yes","No")</f>
        <v>No</v>
      </c>
      <c r="X269">
        <f t="shared" si="44"/>
        <v>4</v>
      </c>
    </row>
    <row r="270" spans="1:24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6"/>
        <v>1</v>
      </c>
      <c r="P270" s="9">
        <f t="shared" si="37"/>
        <v>50.18</v>
      </c>
      <c r="Q270" t="str">
        <f t="shared" si="38"/>
        <v>film &amp; video</v>
      </c>
      <c r="R270" t="str">
        <f t="shared" si="39"/>
        <v>documentary</v>
      </c>
      <c r="S270" s="22">
        <f t="shared" si="40"/>
        <v>40809.15252314815</v>
      </c>
      <c r="T270" s="22">
        <f t="shared" si="41"/>
        <v>40854.194189814814</v>
      </c>
      <c r="U270">
        <f t="shared" si="42"/>
        <v>2011</v>
      </c>
      <c r="V270" t="str">
        <f t="shared" si="43"/>
        <v>successful</v>
      </c>
      <c r="W270" t="str">
        <f>IF(OR(O270&lt;Outliers!$B$8,Data!O270&gt;Outliers!$B$9),"Yes","No")</f>
        <v>No</v>
      </c>
      <c r="X270">
        <f t="shared" si="44"/>
        <v>6</v>
      </c>
    </row>
    <row r="271" spans="1:24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6"/>
        <v>1</v>
      </c>
      <c r="P271" s="9">
        <f t="shared" si="37"/>
        <v>92.25</v>
      </c>
      <c r="Q271" t="str">
        <f t="shared" si="38"/>
        <v>film &amp; video</v>
      </c>
      <c r="R271" t="str">
        <f t="shared" si="39"/>
        <v>documentary</v>
      </c>
      <c r="S271" s="22">
        <f t="shared" si="40"/>
        <v>42758.197013888886</v>
      </c>
      <c r="T271" s="22">
        <f t="shared" si="41"/>
        <v>42788.197013888886</v>
      </c>
      <c r="U271">
        <f t="shared" si="42"/>
        <v>2017</v>
      </c>
      <c r="V271" t="str">
        <f t="shared" si="43"/>
        <v>successful</v>
      </c>
      <c r="W271" t="str">
        <f>IF(OR(O271&lt;Outliers!$B$8,Data!O271&gt;Outliers!$B$9),"Yes","No")</f>
        <v>No</v>
      </c>
      <c r="X271">
        <f t="shared" si="44"/>
        <v>4</v>
      </c>
    </row>
    <row r="272" spans="1:2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6"/>
        <v>2</v>
      </c>
      <c r="P272" s="9">
        <f t="shared" si="37"/>
        <v>57.54</v>
      </c>
      <c r="Q272" t="str">
        <f t="shared" si="38"/>
        <v>film &amp; video</v>
      </c>
      <c r="R272" t="str">
        <f t="shared" si="39"/>
        <v>documentary</v>
      </c>
      <c r="S272" s="22">
        <f t="shared" si="40"/>
        <v>40637.866550925923</v>
      </c>
      <c r="T272" s="22">
        <f t="shared" si="41"/>
        <v>40688.166666666664</v>
      </c>
      <c r="U272">
        <f t="shared" si="42"/>
        <v>2011</v>
      </c>
      <c r="V272" t="str">
        <f t="shared" si="43"/>
        <v>successful</v>
      </c>
      <c r="W272" t="str">
        <f>IF(OR(O272&lt;Outliers!$B$8,Data!O272&gt;Outliers!$B$9),"Yes","No")</f>
        <v>No</v>
      </c>
      <c r="X272">
        <f t="shared" si="44"/>
        <v>7</v>
      </c>
    </row>
    <row r="273" spans="1:24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6"/>
        <v>1</v>
      </c>
      <c r="P273" s="9">
        <f t="shared" si="37"/>
        <v>109.42</v>
      </c>
      <c r="Q273" t="str">
        <f t="shared" si="38"/>
        <v>film &amp; video</v>
      </c>
      <c r="R273" t="str">
        <f t="shared" si="39"/>
        <v>documentary</v>
      </c>
      <c r="S273" s="22">
        <f t="shared" si="40"/>
        <v>41612.10024305556</v>
      </c>
      <c r="T273" s="22">
        <f t="shared" si="41"/>
        <v>41641.333333333336</v>
      </c>
      <c r="U273">
        <f t="shared" si="42"/>
        <v>2013</v>
      </c>
      <c r="V273" t="str">
        <f t="shared" si="43"/>
        <v>successful</v>
      </c>
      <c r="W273" t="str">
        <f>IF(OR(O273&lt;Outliers!$B$8,Data!O273&gt;Outliers!$B$9),"Yes","No")</f>
        <v>No</v>
      </c>
      <c r="X273">
        <f t="shared" si="44"/>
        <v>4</v>
      </c>
    </row>
    <row r="274" spans="1:24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6"/>
        <v>2</v>
      </c>
      <c r="P274" s="9">
        <f t="shared" si="37"/>
        <v>81.89</v>
      </c>
      <c r="Q274" t="str">
        <f t="shared" si="38"/>
        <v>film &amp; video</v>
      </c>
      <c r="R274" t="str">
        <f t="shared" si="39"/>
        <v>documentary</v>
      </c>
      <c r="S274" s="22">
        <f t="shared" si="40"/>
        <v>40235.900358796294</v>
      </c>
      <c r="T274" s="22">
        <f t="shared" si="41"/>
        <v>40296.78402777778</v>
      </c>
      <c r="U274">
        <f t="shared" si="42"/>
        <v>2010</v>
      </c>
      <c r="V274" t="str">
        <f t="shared" si="43"/>
        <v>successful</v>
      </c>
      <c r="W274" t="str">
        <f>IF(OR(O274&lt;Outliers!$B$8,Data!O274&gt;Outliers!$B$9),"Yes","No")</f>
        <v>No</v>
      </c>
      <c r="X274">
        <f t="shared" si="44"/>
        <v>9</v>
      </c>
    </row>
    <row r="275" spans="1:24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6"/>
        <v>1</v>
      </c>
      <c r="P275" s="9">
        <f t="shared" si="37"/>
        <v>45.67</v>
      </c>
      <c r="Q275" t="str">
        <f t="shared" si="38"/>
        <v>film &amp; video</v>
      </c>
      <c r="R275" t="str">
        <f t="shared" si="39"/>
        <v>documentary</v>
      </c>
      <c r="S275" s="22">
        <f t="shared" si="40"/>
        <v>40697.498449074075</v>
      </c>
      <c r="T275" s="22">
        <f t="shared" si="41"/>
        <v>40727.498449074075</v>
      </c>
      <c r="U275">
        <f t="shared" si="42"/>
        <v>2011</v>
      </c>
      <c r="V275" t="str">
        <f t="shared" si="43"/>
        <v>successful</v>
      </c>
      <c r="W275" t="str">
        <f>IF(OR(O275&lt;Outliers!$B$8,Data!O275&gt;Outliers!$B$9),"Yes","No")</f>
        <v>No</v>
      </c>
      <c r="X275">
        <f t="shared" si="44"/>
        <v>4</v>
      </c>
    </row>
    <row r="276" spans="1:24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6"/>
        <v>2</v>
      </c>
      <c r="P276" s="9">
        <f t="shared" si="37"/>
        <v>55.22</v>
      </c>
      <c r="Q276" t="str">
        <f t="shared" si="38"/>
        <v>film &amp; video</v>
      </c>
      <c r="R276" t="str">
        <f t="shared" si="39"/>
        <v>documentary</v>
      </c>
      <c r="S276" s="22">
        <f t="shared" si="40"/>
        <v>40969.912372685183</v>
      </c>
      <c r="T276" s="22">
        <f t="shared" si="41"/>
        <v>41004.290972222225</v>
      </c>
      <c r="U276">
        <f t="shared" si="42"/>
        <v>2012</v>
      </c>
      <c r="V276" t="str">
        <f t="shared" si="43"/>
        <v>successful</v>
      </c>
      <c r="W276" t="str">
        <f>IF(OR(O276&lt;Outliers!$B$8,Data!O276&gt;Outliers!$B$9),"Yes","No")</f>
        <v>No</v>
      </c>
      <c r="X276">
        <f t="shared" si="44"/>
        <v>5</v>
      </c>
    </row>
    <row r="277" spans="1:2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6"/>
        <v>1</v>
      </c>
      <c r="P277" s="9">
        <f t="shared" si="37"/>
        <v>65.3</v>
      </c>
      <c r="Q277" t="str">
        <f t="shared" si="38"/>
        <v>film &amp; video</v>
      </c>
      <c r="R277" t="str">
        <f t="shared" si="39"/>
        <v>documentary</v>
      </c>
      <c r="S277" s="22">
        <f t="shared" si="40"/>
        <v>41193.032013888893</v>
      </c>
      <c r="T277" s="22">
        <f t="shared" si="41"/>
        <v>41223.073680555557</v>
      </c>
      <c r="U277">
        <f t="shared" si="42"/>
        <v>2012</v>
      </c>
      <c r="V277" t="str">
        <f t="shared" si="43"/>
        <v>successful</v>
      </c>
      <c r="W277" t="str">
        <f>IF(OR(O277&lt;Outliers!$B$8,Data!O277&gt;Outliers!$B$9),"Yes","No")</f>
        <v>No</v>
      </c>
      <c r="X277">
        <f t="shared" si="44"/>
        <v>4</v>
      </c>
    </row>
    <row r="278" spans="1:24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6"/>
        <v>1</v>
      </c>
      <c r="P278" s="9">
        <f t="shared" si="37"/>
        <v>95.23</v>
      </c>
      <c r="Q278" t="str">
        <f t="shared" si="38"/>
        <v>film &amp; video</v>
      </c>
      <c r="R278" t="str">
        <f t="shared" si="39"/>
        <v>documentary</v>
      </c>
      <c r="S278" s="22">
        <f t="shared" si="40"/>
        <v>40967.081874999996</v>
      </c>
      <c r="T278" s="22">
        <f t="shared" si="41"/>
        <v>41027.040208333332</v>
      </c>
      <c r="U278">
        <f t="shared" si="42"/>
        <v>2012</v>
      </c>
      <c r="V278" t="str">
        <f t="shared" si="43"/>
        <v>successful</v>
      </c>
      <c r="W278" t="str">
        <f>IF(OR(O278&lt;Outliers!$B$8,Data!O278&gt;Outliers!$B$9),"Yes","No")</f>
        <v>No</v>
      </c>
      <c r="X278">
        <f t="shared" si="44"/>
        <v>9</v>
      </c>
    </row>
    <row r="279" spans="1:24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6"/>
        <v>1</v>
      </c>
      <c r="P279" s="9">
        <f t="shared" si="37"/>
        <v>75.44</v>
      </c>
      <c r="Q279" t="str">
        <f t="shared" si="38"/>
        <v>film &amp; video</v>
      </c>
      <c r="R279" t="str">
        <f t="shared" si="39"/>
        <v>documentary</v>
      </c>
      <c r="S279" s="22">
        <f t="shared" si="40"/>
        <v>42117.891423611116</v>
      </c>
      <c r="T279" s="22">
        <f t="shared" si="41"/>
        <v>42147.891423611116</v>
      </c>
      <c r="U279">
        <f t="shared" si="42"/>
        <v>2015</v>
      </c>
      <c r="V279" t="str">
        <f t="shared" si="43"/>
        <v>successful</v>
      </c>
      <c r="W279" t="str">
        <f>IF(OR(O279&lt;Outliers!$B$8,Data!O279&gt;Outliers!$B$9),"Yes","No")</f>
        <v>No</v>
      </c>
      <c r="X279">
        <f t="shared" si="44"/>
        <v>4</v>
      </c>
    </row>
    <row r="280" spans="1:24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6"/>
        <v>2</v>
      </c>
      <c r="P280" s="9">
        <f t="shared" si="37"/>
        <v>97.82</v>
      </c>
      <c r="Q280" t="str">
        <f t="shared" si="38"/>
        <v>film &amp; video</v>
      </c>
      <c r="R280" t="str">
        <f t="shared" si="39"/>
        <v>documentary</v>
      </c>
      <c r="S280" s="22">
        <f t="shared" si="40"/>
        <v>41164.040960648148</v>
      </c>
      <c r="T280" s="22">
        <f t="shared" si="41"/>
        <v>41194.040960648148</v>
      </c>
      <c r="U280">
        <f t="shared" si="42"/>
        <v>2012</v>
      </c>
      <c r="V280" t="str">
        <f t="shared" si="43"/>
        <v>successful</v>
      </c>
      <c r="W280" t="str">
        <f>IF(OR(O280&lt;Outliers!$B$8,Data!O280&gt;Outliers!$B$9),"Yes","No")</f>
        <v>No</v>
      </c>
      <c r="X280">
        <f t="shared" si="44"/>
        <v>4</v>
      </c>
    </row>
    <row r="281" spans="1:24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6"/>
        <v>2</v>
      </c>
      <c r="P281" s="9">
        <f t="shared" si="37"/>
        <v>87.69</v>
      </c>
      <c r="Q281" t="str">
        <f t="shared" si="38"/>
        <v>film &amp; video</v>
      </c>
      <c r="R281" t="str">
        <f t="shared" si="39"/>
        <v>documentary</v>
      </c>
      <c r="S281" s="22">
        <f t="shared" si="40"/>
        <v>42759.244166666671</v>
      </c>
      <c r="T281" s="22">
        <f t="shared" si="41"/>
        <v>42793.084027777775</v>
      </c>
      <c r="U281">
        <f t="shared" si="42"/>
        <v>2017</v>
      </c>
      <c r="V281" t="str">
        <f t="shared" si="43"/>
        <v>successful</v>
      </c>
      <c r="W281" t="str">
        <f>IF(OR(O281&lt;Outliers!$B$8,Data!O281&gt;Outliers!$B$9),"Yes","No")</f>
        <v>No</v>
      </c>
      <c r="X281">
        <f t="shared" si="44"/>
        <v>5</v>
      </c>
    </row>
    <row r="282" spans="1:24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6"/>
        <v>2</v>
      </c>
      <c r="P282" s="9">
        <f t="shared" si="37"/>
        <v>54.75</v>
      </c>
      <c r="Q282" t="str">
        <f t="shared" si="38"/>
        <v>film &amp; video</v>
      </c>
      <c r="R282" t="str">
        <f t="shared" si="39"/>
        <v>documentary</v>
      </c>
      <c r="S282" s="22">
        <f t="shared" si="40"/>
        <v>41744.590682870366</v>
      </c>
      <c r="T282" s="22">
        <f t="shared" si="41"/>
        <v>41789.590682870366</v>
      </c>
      <c r="U282">
        <f t="shared" si="42"/>
        <v>2014</v>
      </c>
      <c r="V282" t="str">
        <f t="shared" si="43"/>
        <v>successful</v>
      </c>
      <c r="W282" t="str">
        <f>IF(OR(O282&lt;Outliers!$B$8,Data!O282&gt;Outliers!$B$9),"Yes","No")</f>
        <v>No</v>
      </c>
      <c r="X282">
        <f t="shared" si="44"/>
        <v>6</v>
      </c>
    </row>
    <row r="283" spans="1:24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6"/>
        <v>1</v>
      </c>
      <c r="P283" s="9">
        <f t="shared" si="37"/>
        <v>83.95</v>
      </c>
      <c r="Q283" t="str">
        <f t="shared" si="38"/>
        <v>film &amp; video</v>
      </c>
      <c r="R283" t="str">
        <f t="shared" si="39"/>
        <v>documentary</v>
      </c>
      <c r="S283" s="22">
        <f t="shared" si="40"/>
        <v>39950.163344907407</v>
      </c>
      <c r="T283" s="22">
        <f t="shared" si="41"/>
        <v>40035.80972222222</v>
      </c>
      <c r="U283">
        <f t="shared" si="42"/>
        <v>2009</v>
      </c>
      <c r="V283" t="str">
        <f t="shared" si="43"/>
        <v>successful</v>
      </c>
      <c r="W283" t="str">
        <f>IF(OR(O283&lt;Outliers!$B$8,Data!O283&gt;Outliers!$B$9),"Yes","No")</f>
        <v>No</v>
      </c>
      <c r="X283">
        <f t="shared" si="44"/>
        <v>12</v>
      </c>
    </row>
    <row r="284" spans="1:2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6"/>
        <v>1</v>
      </c>
      <c r="P284" s="9">
        <f t="shared" si="37"/>
        <v>254.39</v>
      </c>
      <c r="Q284" t="str">
        <f t="shared" si="38"/>
        <v>film &amp; video</v>
      </c>
      <c r="R284" t="str">
        <f t="shared" si="39"/>
        <v>documentary</v>
      </c>
      <c r="S284" s="22">
        <f t="shared" si="40"/>
        <v>40194.920046296298</v>
      </c>
      <c r="T284" s="22">
        <f t="shared" si="41"/>
        <v>40231.916666666664</v>
      </c>
      <c r="U284">
        <f t="shared" si="42"/>
        <v>2010</v>
      </c>
      <c r="V284" t="str">
        <f t="shared" si="43"/>
        <v>successful</v>
      </c>
      <c r="W284" t="str">
        <f>IF(OR(O284&lt;Outliers!$B$8,Data!O284&gt;Outliers!$B$9),"Yes","No")</f>
        <v>No</v>
      </c>
      <c r="X284">
        <f t="shared" si="44"/>
        <v>5</v>
      </c>
    </row>
    <row r="285" spans="1:2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6"/>
        <v>1</v>
      </c>
      <c r="P285" s="9">
        <f t="shared" si="37"/>
        <v>101.83</v>
      </c>
      <c r="Q285" t="str">
        <f t="shared" si="38"/>
        <v>film &amp; video</v>
      </c>
      <c r="R285" t="str">
        <f t="shared" si="39"/>
        <v>documentary</v>
      </c>
      <c r="S285" s="22">
        <f t="shared" si="40"/>
        <v>40675.71</v>
      </c>
      <c r="T285" s="22">
        <f t="shared" si="41"/>
        <v>40695.207638888889</v>
      </c>
      <c r="U285">
        <f t="shared" si="42"/>
        <v>2011</v>
      </c>
      <c r="V285" t="str">
        <f t="shared" si="43"/>
        <v>successful</v>
      </c>
      <c r="W285" t="str">
        <f>IF(OR(O285&lt;Outliers!$B$8,Data!O285&gt;Outliers!$B$9),"Yes","No")</f>
        <v>No</v>
      </c>
      <c r="X285">
        <f t="shared" si="44"/>
        <v>3</v>
      </c>
    </row>
    <row r="286" spans="1:24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6"/>
        <v>1</v>
      </c>
      <c r="P286" s="9">
        <f t="shared" si="37"/>
        <v>55.07</v>
      </c>
      <c r="Q286" t="str">
        <f t="shared" si="38"/>
        <v>film &amp; video</v>
      </c>
      <c r="R286" t="str">
        <f t="shared" si="39"/>
        <v>documentary</v>
      </c>
      <c r="S286" s="22">
        <f t="shared" si="40"/>
        <v>40904.738194444442</v>
      </c>
      <c r="T286" s="22">
        <f t="shared" si="41"/>
        <v>40929.738194444442</v>
      </c>
      <c r="U286">
        <f t="shared" si="42"/>
        <v>2011</v>
      </c>
      <c r="V286" t="str">
        <f t="shared" si="43"/>
        <v>successful</v>
      </c>
      <c r="W286" t="str">
        <f>IF(OR(O286&lt;Outliers!$B$8,Data!O286&gt;Outliers!$B$9),"Yes","No")</f>
        <v>No</v>
      </c>
      <c r="X286">
        <f t="shared" si="44"/>
        <v>4</v>
      </c>
    </row>
    <row r="287" spans="1:2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6"/>
        <v>2</v>
      </c>
      <c r="P287" s="9">
        <f t="shared" si="37"/>
        <v>56.9</v>
      </c>
      <c r="Q287" t="str">
        <f t="shared" si="38"/>
        <v>film &amp; video</v>
      </c>
      <c r="R287" t="str">
        <f t="shared" si="39"/>
        <v>documentary</v>
      </c>
      <c r="S287" s="22">
        <f t="shared" si="40"/>
        <v>41506.756111111114</v>
      </c>
      <c r="T287" s="22">
        <f t="shared" si="41"/>
        <v>41536.756111111114</v>
      </c>
      <c r="U287">
        <f t="shared" si="42"/>
        <v>2013</v>
      </c>
      <c r="V287" t="str">
        <f t="shared" si="43"/>
        <v>successful</v>
      </c>
      <c r="W287" t="str">
        <f>IF(OR(O287&lt;Outliers!$B$8,Data!O287&gt;Outliers!$B$9),"Yes","No")</f>
        <v>No</v>
      </c>
      <c r="X287">
        <f t="shared" si="44"/>
        <v>4</v>
      </c>
    </row>
    <row r="288" spans="1:24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6"/>
        <v>1</v>
      </c>
      <c r="P288" s="9">
        <f t="shared" si="37"/>
        <v>121.28</v>
      </c>
      <c r="Q288" t="str">
        <f t="shared" si="38"/>
        <v>film &amp; video</v>
      </c>
      <c r="R288" t="str">
        <f t="shared" si="39"/>
        <v>documentary</v>
      </c>
      <c r="S288" s="22">
        <f t="shared" si="40"/>
        <v>41313.816249999996</v>
      </c>
      <c r="T288" s="22">
        <f t="shared" si="41"/>
        <v>41358.774583333332</v>
      </c>
      <c r="U288">
        <f t="shared" si="42"/>
        <v>2013</v>
      </c>
      <c r="V288" t="str">
        <f t="shared" si="43"/>
        <v>successful</v>
      </c>
      <c r="W288" t="str">
        <f>IF(OR(O288&lt;Outliers!$B$8,Data!O288&gt;Outliers!$B$9),"Yes","No")</f>
        <v>No</v>
      </c>
      <c r="X288">
        <f t="shared" si="44"/>
        <v>6</v>
      </c>
    </row>
    <row r="289" spans="1:2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6"/>
        <v>2</v>
      </c>
      <c r="P289" s="9">
        <f t="shared" si="37"/>
        <v>91.19</v>
      </c>
      <c r="Q289" t="str">
        <f t="shared" si="38"/>
        <v>film &amp; video</v>
      </c>
      <c r="R289" t="str">
        <f t="shared" si="39"/>
        <v>documentary</v>
      </c>
      <c r="S289" s="22">
        <f t="shared" si="40"/>
        <v>41184.277986111112</v>
      </c>
      <c r="T289" s="22">
        <f t="shared" si="41"/>
        <v>41215.166666666664</v>
      </c>
      <c r="U289">
        <f t="shared" si="42"/>
        <v>2012</v>
      </c>
      <c r="V289" t="str">
        <f t="shared" si="43"/>
        <v>successful</v>
      </c>
      <c r="W289" t="str">
        <f>IF(OR(O289&lt;Outliers!$B$8,Data!O289&gt;Outliers!$B$9),"Yes","No")</f>
        <v>No</v>
      </c>
      <c r="X289">
        <f t="shared" si="44"/>
        <v>4</v>
      </c>
    </row>
    <row r="290" spans="1:2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6"/>
        <v>1</v>
      </c>
      <c r="P290" s="9">
        <f t="shared" si="37"/>
        <v>115.45</v>
      </c>
      <c r="Q290" t="str">
        <f t="shared" si="38"/>
        <v>film &amp; video</v>
      </c>
      <c r="R290" t="str">
        <f t="shared" si="39"/>
        <v>documentary</v>
      </c>
      <c r="S290" s="22">
        <f t="shared" si="40"/>
        <v>41051.168900462959</v>
      </c>
      <c r="T290" s="22">
        <f t="shared" si="41"/>
        <v>41086.168900462959</v>
      </c>
      <c r="U290">
        <f t="shared" si="42"/>
        <v>2012</v>
      </c>
      <c r="V290" t="str">
        <f t="shared" si="43"/>
        <v>successful</v>
      </c>
      <c r="W290" t="str">
        <f>IF(OR(O290&lt;Outliers!$B$8,Data!O290&gt;Outliers!$B$9),"Yes","No")</f>
        <v>No</v>
      </c>
      <c r="X290">
        <f t="shared" si="44"/>
        <v>5</v>
      </c>
    </row>
    <row r="291" spans="1:24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6"/>
        <v>1</v>
      </c>
      <c r="P291" s="9">
        <f t="shared" si="37"/>
        <v>67.77</v>
      </c>
      <c r="Q291" t="str">
        <f t="shared" si="38"/>
        <v>film &amp; video</v>
      </c>
      <c r="R291" t="str">
        <f t="shared" si="39"/>
        <v>documentary</v>
      </c>
      <c r="S291" s="22">
        <f t="shared" si="40"/>
        <v>41550.456412037034</v>
      </c>
      <c r="T291" s="22">
        <f t="shared" si="41"/>
        <v>41580.456412037034</v>
      </c>
      <c r="U291">
        <f t="shared" si="42"/>
        <v>2013</v>
      </c>
      <c r="V291" t="str">
        <f t="shared" si="43"/>
        <v>successful</v>
      </c>
      <c r="W291" t="str">
        <f>IF(OR(O291&lt;Outliers!$B$8,Data!O291&gt;Outliers!$B$9),"Yes","No")</f>
        <v>No</v>
      </c>
      <c r="X291">
        <f t="shared" si="44"/>
        <v>4</v>
      </c>
    </row>
    <row r="292" spans="1:24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6"/>
        <v>1</v>
      </c>
      <c r="P292" s="9">
        <f t="shared" si="37"/>
        <v>28.58</v>
      </c>
      <c r="Q292" t="str">
        <f t="shared" si="38"/>
        <v>film &amp; video</v>
      </c>
      <c r="R292" t="str">
        <f t="shared" si="39"/>
        <v>documentary</v>
      </c>
      <c r="S292" s="22">
        <f t="shared" si="40"/>
        <v>40526.36917824074</v>
      </c>
      <c r="T292" s="22">
        <f t="shared" si="41"/>
        <v>40576.332638888889</v>
      </c>
      <c r="U292">
        <f t="shared" si="42"/>
        <v>2010</v>
      </c>
      <c r="V292" t="str">
        <f t="shared" si="43"/>
        <v>successful</v>
      </c>
      <c r="W292" t="str">
        <f>IF(OR(O292&lt;Outliers!$B$8,Data!O292&gt;Outliers!$B$9),"Yes","No")</f>
        <v>No</v>
      </c>
      <c r="X292">
        <f t="shared" si="44"/>
        <v>7</v>
      </c>
    </row>
    <row r="293" spans="1:2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6"/>
        <v>1</v>
      </c>
      <c r="P293" s="9">
        <f t="shared" si="37"/>
        <v>46.88</v>
      </c>
      <c r="Q293" t="str">
        <f t="shared" si="38"/>
        <v>film &amp; video</v>
      </c>
      <c r="R293" t="str">
        <f t="shared" si="39"/>
        <v>documentary</v>
      </c>
      <c r="S293" s="22">
        <f t="shared" si="40"/>
        <v>41376.769050925926</v>
      </c>
      <c r="T293" s="22">
        <f t="shared" si="41"/>
        <v>41395.000694444447</v>
      </c>
      <c r="U293">
        <f t="shared" si="42"/>
        <v>2013</v>
      </c>
      <c r="V293" t="str">
        <f t="shared" si="43"/>
        <v>successful</v>
      </c>
      <c r="W293" t="str">
        <f>IF(OR(O293&lt;Outliers!$B$8,Data!O293&gt;Outliers!$B$9),"Yes","No")</f>
        <v>No</v>
      </c>
      <c r="X293">
        <f t="shared" si="44"/>
        <v>3</v>
      </c>
    </row>
    <row r="294" spans="1:24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6"/>
        <v>1</v>
      </c>
      <c r="P294" s="9">
        <f t="shared" si="37"/>
        <v>154.41999999999999</v>
      </c>
      <c r="Q294" t="str">
        <f t="shared" si="38"/>
        <v>film &amp; video</v>
      </c>
      <c r="R294" t="str">
        <f t="shared" si="39"/>
        <v>documentary</v>
      </c>
      <c r="S294" s="22">
        <f t="shared" si="40"/>
        <v>40812.803229166668</v>
      </c>
      <c r="T294" s="22">
        <f t="shared" si="41"/>
        <v>40845.165972222225</v>
      </c>
      <c r="U294">
        <f t="shared" si="42"/>
        <v>2011</v>
      </c>
      <c r="V294" t="str">
        <f t="shared" si="43"/>
        <v>successful</v>
      </c>
      <c r="W294" t="str">
        <f>IF(OR(O294&lt;Outliers!$B$8,Data!O294&gt;Outliers!$B$9),"Yes","No")</f>
        <v>No</v>
      </c>
      <c r="X294">
        <f t="shared" si="44"/>
        <v>5</v>
      </c>
    </row>
    <row r="295" spans="1:24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6"/>
        <v>1</v>
      </c>
      <c r="P295" s="9">
        <f t="shared" si="37"/>
        <v>201.22</v>
      </c>
      <c r="Q295" t="str">
        <f t="shared" si="38"/>
        <v>film &amp; video</v>
      </c>
      <c r="R295" t="str">
        <f t="shared" si="39"/>
        <v>documentary</v>
      </c>
      <c r="S295" s="22">
        <f t="shared" si="40"/>
        <v>41719.667986111112</v>
      </c>
      <c r="T295" s="22">
        <f t="shared" si="41"/>
        <v>41749.667986111112</v>
      </c>
      <c r="U295">
        <f t="shared" si="42"/>
        <v>2014</v>
      </c>
      <c r="V295" t="str">
        <f t="shared" si="43"/>
        <v>successful</v>
      </c>
      <c r="W295" t="str">
        <f>IF(OR(O295&lt;Outliers!$B$8,Data!O295&gt;Outliers!$B$9),"Yes","No")</f>
        <v>No</v>
      </c>
      <c r="X295">
        <f t="shared" si="44"/>
        <v>4</v>
      </c>
    </row>
    <row r="296" spans="1:24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6"/>
        <v>1</v>
      </c>
      <c r="P296" s="9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22">
        <f t="shared" si="40"/>
        <v>40343.084421296298</v>
      </c>
      <c r="T296" s="22">
        <f t="shared" si="41"/>
        <v>40378.666666666664</v>
      </c>
      <c r="U296">
        <f t="shared" si="42"/>
        <v>2010</v>
      </c>
      <c r="V296" t="str">
        <f t="shared" si="43"/>
        <v>successful</v>
      </c>
      <c r="W296" t="str">
        <f>IF(OR(O296&lt;Outliers!$B$8,Data!O296&gt;Outliers!$B$9),"Yes","No")</f>
        <v>No</v>
      </c>
      <c r="X296">
        <f t="shared" si="44"/>
        <v>5</v>
      </c>
    </row>
    <row r="297" spans="1:24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6"/>
        <v>1</v>
      </c>
      <c r="P297" s="9">
        <f t="shared" si="37"/>
        <v>100.08</v>
      </c>
      <c r="Q297" t="str">
        <f t="shared" si="38"/>
        <v>film &amp; video</v>
      </c>
      <c r="R297" t="str">
        <f t="shared" si="39"/>
        <v>documentary</v>
      </c>
      <c r="S297" s="22">
        <f t="shared" si="40"/>
        <v>41519.004733796297</v>
      </c>
      <c r="T297" s="22">
        <f t="shared" si="41"/>
        <v>41579</v>
      </c>
      <c r="U297">
        <f t="shared" si="42"/>
        <v>2013</v>
      </c>
      <c r="V297" t="str">
        <f t="shared" si="43"/>
        <v>successful</v>
      </c>
      <c r="W297" t="str">
        <f>IF(OR(O297&lt;Outliers!$B$8,Data!O297&gt;Outliers!$B$9),"Yes","No")</f>
        <v>No</v>
      </c>
      <c r="X297">
        <f t="shared" si="44"/>
        <v>9</v>
      </c>
    </row>
    <row r="298" spans="1:2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6"/>
        <v>1</v>
      </c>
      <c r="P298" s="9">
        <f t="shared" si="37"/>
        <v>230.09</v>
      </c>
      <c r="Q298" t="str">
        <f t="shared" si="38"/>
        <v>film &amp; video</v>
      </c>
      <c r="R298" t="str">
        <f t="shared" si="39"/>
        <v>documentary</v>
      </c>
      <c r="S298" s="22">
        <f t="shared" si="40"/>
        <v>41134.475497685184</v>
      </c>
      <c r="T298" s="22">
        <f t="shared" si="41"/>
        <v>41159.475497685184</v>
      </c>
      <c r="U298">
        <f t="shared" si="42"/>
        <v>2012</v>
      </c>
      <c r="V298" t="str">
        <f t="shared" si="43"/>
        <v>successful</v>
      </c>
      <c r="W298" t="str">
        <f>IF(OR(O298&lt;Outliers!$B$8,Data!O298&gt;Outliers!$B$9),"Yes","No")</f>
        <v>No</v>
      </c>
      <c r="X298">
        <f t="shared" si="44"/>
        <v>4</v>
      </c>
    </row>
    <row r="299" spans="1:24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6"/>
        <v>1</v>
      </c>
      <c r="P299" s="9">
        <f t="shared" si="37"/>
        <v>141.75</v>
      </c>
      <c r="Q299" t="str">
        <f t="shared" si="38"/>
        <v>film &amp; video</v>
      </c>
      <c r="R299" t="str">
        <f t="shared" si="39"/>
        <v>documentary</v>
      </c>
      <c r="S299" s="22">
        <f t="shared" si="40"/>
        <v>42089.72802083334</v>
      </c>
      <c r="T299" s="22">
        <f t="shared" si="41"/>
        <v>42125.165972222225</v>
      </c>
      <c r="U299">
        <f t="shared" si="42"/>
        <v>2015</v>
      </c>
      <c r="V299" t="str">
        <f t="shared" si="43"/>
        <v>successful</v>
      </c>
      <c r="W299" t="str">
        <f>IF(OR(O299&lt;Outliers!$B$8,Data!O299&gt;Outliers!$B$9),"Yes","No")</f>
        <v>No</v>
      </c>
      <c r="X299">
        <f t="shared" si="44"/>
        <v>5</v>
      </c>
    </row>
    <row r="300" spans="1:2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6"/>
        <v>1</v>
      </c>
      <c r="P300" s="9">
        <f t="shared" si="37"/>
        <v>56.34</v>
      </c>
      <c r="Q300" t="str">
        <f t="shared" si="38"/>
        <v>film &amp; video</v>
      </c>
      <c r="R300" t="str">
        <f t="shared" si="39"/>
        <v>documentary</v>
      </c>
      <c r="S300" s="22">
        <f t="shared" si="40"/>
        <v>41709.463518518518</v>
      </c>
      <c r="T300" s="22">
        <f t="shared" si="41"/>
        <v>41768.875</v>
      </c>
      <c r="U300">
        <f t="shared" si="42"/>
        <v>2014</v>
      </c>
      <c r="V300" t="str">
        <f t="shared" si="43"/>
        <v>successful</v>
      </c>
      <c r="W300" t="str">
        <f>IF(OR(O300&lt;Outliers!$B$8,Data!O300&gt;Outliers!$B$9),"Yes","No")</f>
        <v>No</v>
      </c>
      <c r="X300">
        <f t="shared" si="44"/>
        <v>8</v>
      </c>
    </row>
    <row r="301" spans="1:24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6"/>
        <v>2</v>
      </c>
      <c r="P301" s="9">
        <f t="shared" si="37"/>
        <v>73.34</v>
      </c>
      <c r="Q301" t="str">
        <f t="shared" si="38"/>
        <v>film &amp; video</v>
      </c>
      <c r="R301" t="str">
        <f t="shared" si="39"/>
        <v>documentary</v>
      </c>
      <c r="S301" s="22">
        <f t="shared" si="40"/>
        <v>40469.225231481483</v>
      </c>
      <c r="T301" s="22">
        <f t="shared" si="41"/>
        <v>40499.266898148147</v>
      </c>
      <c r="U301">
        <f t="shared" si="42"/>
        <v>2010</v>
      </c>
      <c r="V301" t="str">
        <f t="shared" si="43"/>
        <v>successful</v>
      </c>
      <c r="W301" t="str">
        <f>IF(OR(O301&lt;Outliers!$B$8,Data!O301&gt;Outliers!$B$9),"Yes","No")</f>
        <v>No</v>
      </c>
      <c r="X301">
        <f t="shared" si="44"/>
        <v>4</v>
      </c>
    </row>
    <row r="302" spans="1:24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6"/>
        <v>1</v>
      </c>
      <c r="P302" s="9">
        <f t="shared" si="37"/>
        <v>85.34</v>
      </c>
      <c r="Q302" t="str">
        <f t="shared" si="38"/>
        <v>film &amp; video</v>
      </c>
      <c r="R302" t="str">
        <f t="shared" si="39"/>
        <v>documentary</v>
      </c>
      <c r="S302" s="22">
        <f t="shared" si="40"/>
        <v>40626.959930555553</v>
      </c>
      <c r="T302" s="22">
        <f t="shared" si="41"/>
        <v>40657.959930555553</v>
      </c>
      <c r="U302">
        <f t="shared" si="42"/>
        <v>2011</v>
      </c>
      <c r="V302" t="str">
        <f t="shared" si="43"/>
        <v>successful</v>
      </c>
      <c r="W302" t="str">
        <f>IF(OR(O302&lt;Outliers!$B$8,Data!O302&gt;Outliers!$B$9),"Yes","No")</f>
        <v>No</v>
      </c>
      <c r="X302">
        <f t="shared" si="44"/>
        <v>4</v>
      </c>
    </row>
    <row r="303" spans="1:2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6"/>
        <v>1</v>
      </c>
      <c r="P303" s="9">
        <f t="shared" si="37"/>
        <v>61.5</v>
      </c>
      <c r="Q303" t="str">
        <f t="shared" si="38"/>
        <v>film &amp; video</v>
      </c>
      <c r="R303" t="str">
        <f t="shared" si="39"/>
        <v>documentary</v>
      </c>
      <c r="S303" s="22">
        <f t="shared" si="40"/>
        <v>41312.737673611111</v>
      </c>
      <c r="T303" s="22">
        <f t="shared" si="41"/>
        <v>41352.696006944447</v>
      </c>
      <c r="U303">
        <f t="shared" si="42"/>
        <v>2013</v>
      </c>
      <c r="V303" t="str">
        <f t="shared" si="43"/>
        <v>successful</v>
      </c>
      <c r="W303" t="str">
        <f>IF(OR(O303&lt;Outliers!$B$8,Data!O303&gt;Outliers!$B$9),"Yes","No")</f>
        <v>No</v>
      </c>
      <c r="X303">
        <f t="shared" si="44"/>
        <v>6</v>
      </c>
    </row>
    <row r="304" spans="1:2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6"/>
        <v>1</v>
      </c>
      <c r="P304" s="9">
        <f t="shared" si="37"/>
        <v>93.02</v>
      </c>
      <c r="Q304" t="str">
        <f t="shared" si="38"/>
        <v>film &amp; video</v>
      </c>
      <c r="R304" t="str">
        <f t="shared" si="39"/>
        <v>documentary</v>
      </c>
      <c r="S304" s="22">
        <f t="shared" si="40"/>
        <v>40933.856921296298</v>
      </c>
      <c r="T304" s="22">
        <f t="shared" si="41"/>
        <v>40963.856921296298</v>
      </c>
      <c r="U304">
        <f t="shared" si="42"/>
        <v>2012</v>
      </c>
      <c r="V304" t="str">
        <f t="shared" si="43"/>
        <v>successful</v>
      </c>
      <c r="W304" t="str">
        <f>IF(OR(O304&lt;Outliers!$B$8,Data!O304&gt;Outliers!$B$9),"Yes","No")</f>
        <v>No</v>
      </c>
      <c r="X304">
        <f t="shared" si="44"/>
        <v>4</v>
      </c>
    </row>
    <row r="305" spans="1:2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6"/>
        <v>1</v>
      </c>
      <c r="P305" s="9">
        <f t="shared" si="37"/>
        <v>50.29</v>
      </c>
      <c r="Q305" t="str">
        <f t="shared" si="38"/>
        <v>film &amp; video</v>
      </c>
      <c r="R305" t="str">
        <f t="shared" si="39"/>
        <v>documentary</v>
      </c>
      <c r="S305" s="22">
        <f t="shared" si="40"/>
        <v>41032.071134259262</v>
      </c>
      <c r="T305" s="22">
        <f t="shared" si="41"/>
        <v>41062.071134259262</v>
      </c>
      <c r="U305">
        <f t="shared" si="42"/>
        <v>2012</v>
      </c>
      <c r="V305" t="str">
        <f t="shared" si="43"/>
        <v>successful</v>
      </c>
      <c r="W305" t="str">
        <f>IF(OR(O305&lt;Outliers!$B$8,Data!O305&gt;Outliers!$B$9),"Yes","No")</f>
        <v>No</v>
      </c>
      <c r="X305">
        <f t="shared" si="44"/>
        <v>4</v>
      </c>
    </row>
    <row r="306" spans="1:2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6"/>
        <v>2</v>
      </c>
      <c r="P306" s="9">
        <f t="shared" si="37"/>
        <v>106.43</v>
      </c>
      <c r="Q306" t="str">
        <f t="shared" si="38"/>
        <v>film &amp; video</v>
      </c>
      <c r="R306" t="str">
        <f t="shared" si="39"/>
        <v>documentary</v>
      </c>
      <c r="S306" s="22">
        <f t="shared" si="40"/>
        <v>41114.094872685186</v>
      </c>
      <c r="T306" s="22">
        <f t="shared" si="41"/>
        <v>41153.083333333336</v>
      </c>
      <c r="U306">
        <f t="shared" si="42"/>
        <v>2012</v>
      </c>
      <c r="V306" t="str">
        <f t="shared" si="43"/>
        <v>successful</v>
      </c>
      <c r="W306" t="str">
        <f>IF(OR(O306&lt;Outliers!$B$8,Data!O306&gt;Outliers!$B$9),"Yes","No")</f>
        <v>No</v>
      </c>
      <c r="X306">
        <f t="shared" si="44"/>
        <v>6</v>
      </c>
    </row>
    <row r="307" spans="1:2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6"/>
        <v>1</v>
      </c>
      <c r="P307" s="9">
        <f t="shared" si="37"/>
        <v>51.72</v>
      </c>
      <c r="Q307" t="str">
        <f t="shared" si="38"/>
        <v>film &amp; video</v>
      </c>
      <c r="R307" t="str">
        <f t="shared" si="39"/>
        <v>documentary</v>
      </c>
      <c r="S307" s="22">
        <f t="shared" si="40"/>
        <v>40948.630196759259</v>
      </c>
      <c r="T307" s="22">
        <f t="shared" si="41"/>
        <v>40978.630196759259</v>
      </c>
      <c r="U307">
        <f t="shared" si="42"/>
        <v>2012</v>
      </c>
      <c r="V307" t="str">
        <f t="shared" si="43"/>
        <v>successful</v>
      </c>
      <c r="W307" t="str">
        <f>IF(OR(O307&lt;Outliers!$B$8,Data!O307&gt;Outliers!$B$9),"Yes","No")</f>
        <v>No</v>
      </c>
      <c r="X307">
        <f t="shared" si="44"/>
        <v>4</v>
      </c>
    </row>
    <row r="308" spans="1:2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6"/>
        <v>3</v>
      </c>
      <c r="P308" s="9">
        <f t="shared" si="37"/>
        <v>36.61</v>
      </c>
      <c r="Q308" t="str">
        <f t="shared" si="38"/>
        <v>film &amp; video</v>
      </c>
      <c r="R308" t="str">
        <f t="shared" si="39"/>
        <v>documentary</v>
      </c>
      <c r="S308" s="22">
        <f t="shared" si="40"/>
        <v>41333.837187500001</v>
      </c>
      <c r="T308" s="22">
        <f t="shared" si="41"/>
        <v>41353.795520833337</v>
      </c>
      <c r="U308">
        <f t="shared" si="42"/>
        <v>2013</v>
      </c>
      <c r="V308" t="str">
        <f t="shared" si="43"/>
        <v>successful</v>
      </c>
      <c r="W308" t="str">
        <f>IF(OR(O308&lt;Outliers!$B$8,Data!O308&gt;Outliers!$B$9),"Yes","No")</f>
        <v>Yes</v>
      </c>
      <c r="X308">
        <f t="shared" si="44"/>
        <v>3</v>
      </c>
    </row>
    <row r="309" spans="1:24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6"/>
        <v>1</v>
      </c>
      <c r="P309" s="9">
        <f t="shared" si="37"/>
        <v>42.52</v>
      </c>
      <c r="Q309" t="str">
        <f t="shared" si="38"/>
        <v>film &amp; video</v>
      </c>
      <c r="R309" t="str">
        <f t="shared" si="39"/>
        <v>documentary</v>
      </c>
      <c r="S309" s="22">
        <f t="shared" si="40"/>
        <v>41282.944456018515</v>
      </c>
      <c r="T309" s="22">
        <f t="shared" si="41"/>
        <v>41312.944456018515</v>
      </c>
      <c r="U309">
        <f t="shared" si="42"/>
        <v>2013</v>
      </c>
      <c r="V309" t="str">
        <f t="shared" si="43"/>
        <v>successful</v>
      </c>
      <c r="W309" t="str">
        <f>IF(OR(O309&lt;Outliers!$B$8,Data!O309&gt;Outliers!$B$9),"Yes","No")</f>
        <v>No</v>
      </c>
      <c r="X309">
        <f t="shared" si="44"/>
        <v>4</v>
      </c>
    </row>
    <row r="310" spans="1:24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6"/>
        <v>1</v>
      </c>
      <c r="P310" s="9">
        <f t="shared" si="37"/>
        <v>62.71</v>
      </c>
      <c r="Q310" t="str">
        <f t="shared" si="38"/>
        <v>film &amp; video</v>
      </c>
      <c r="R310" t="str">
        <f t="shared" si="39"/>
        <v>documentary</v>
      </c>
      <c r="S310" s="22">
        <f t="shared" si="40"/>
        <v>40567.694560185184</v>
      </c>
      <c r="T310" s="22">
        <f t="shared" si="41"/>
        <v>40612.694560185184</v>
      </c>
      <c r="U310">
        <f t="shared" si="42"/>
        <v>2011</v>
      </c>
      <c r="V310" t="str">
        <f t="shared" si="43"/>
        <v>successful</v>
      </c>
      <c r="W310" t="str">
        <f>IF(OR(O310&lt;Outliers!$B$8,Data!O310&gt;Outliers!$B$9),"Yes","No")</f>
        <v>No</v>
      </c>
      <c r="X310">
        <f t="shared" si="44"/>
        <v>6</v>
      </c>
    </row>
    <row r="311" spans="1:24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6"/>
        <v>1</v>
      </c>
      <c r="P311" s="9">
        <f t="shared" si="37"/>
        <v>89.96</v>
      </c>
      <c r="Q311" t="str">
        <f t="shared" si="38"/>
        <v>film &amp; video</v>
      </c>
      <c r="R311" t="str">
        <f t="shared" si="39"/>
        <v>documentary</v>
      </c>
      <c r="S311" s="22">
        <f t="shared" si="40"/>
        <v>41134.751550925925</v>
      </c>
      <c r="T311" s="22">
        <f t="shared" si="41"/>
        <v>41155.751550925925</v>
      </c>
      <c r="U311">
        <f t="shared" si="42"/>
        <v>2012</v>
      </c>
      <c r="V311" t="str">
        <f t="shared" si="43"/>
        <v>successful</v>
      </c>
      <c r="W311" t="str">
        <f>IF(OR(O311&lt;Outliers!$B$8,Data!O311&gt;Outliers!$B$9),"Yes","No")</f>
        <v>No</v>
      </c>
      <c r="X311">
        <f t="shared" si="44"/>
        <v>3</v>
      </c>
    </row>
    <row r="312" spans="1:2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6"/>
        <v>1</v>
      </c>
      <c r="P312" s="9">
        <f t="shared" si="37"/>
        <v>28.92</v>
      </c>
      <c r="Q312" t="str">
        <f t="shared" si="38"/>
        <v>film &amp; video</v>
      </c>
      <c r="R312" t="str">
        <f t="shared" si="39"/>
        <v>documentary</v>
      </c>
      <c r="S312" s="22">
        <f t="shared" si="40"/>
        <v>40821.183136574073</v>
      </c>
      <c r="T312" s="22">
        <f t="shared" si="41"/>
        <v>40836.083333333336</v>
      </c>
      <c r="U312">
        <f t="shared" si="42"/>
        <v>2011</v>
      </c>
      <c r="V312" t="str">
        <f t="shared" si="43"/>
        <v>successful</v>
      </c>
      <c r="W312" t="str">
        <f>IF(OR(O312&lt;Outliers!$B$8,Data!O312&gt;Outliers!$B$9),"Yes","No")</f>
        <v>No</v>
      </c>
      <c r="X312">
        <f t="shared" si="44"/>
        <v>2</v>
      </c>
    </row>
    <row r="313" spans="1:2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6"/>
        <v>1</v>
      </c>
      <c r="P313" s="9">
        <f t="shared" si="37"/>
        <v>138.80000000000001</v>
      </c>
      <c r="Q313" t="str">
        <f t="shared" si="38"/>
        <v>film &amp; video</v>
      </c>
      <c r="R313" t="str">
        <f t="shared" si="39"/>
        <v>documentary</v>
      </c>
      <c r="S313" s="22">
        <f t="shared" si="40"/>
        <v>40868.219814814816</v>
      </c>
      <c r="T313" s="22">
        <f t="shared" si="41"/>
        <v>40909.332638888889</v>
      </c>
      <c r="U313">
        <f t="shared" si="42"/>
        <v>2011</v>
      </c>
      <c r="V313" t="str">
        <f t="shared" si="43"/>
        <v>successful</v>
      </c>
      <c r="W313" t="str">
        <f>IF(OR(O313&lt;Outliers!$B$8,Data!O313&gt;Outliers!$B$9),"Yes","No")</f>
        <v>No</v>
      </c>
      <c r="X313">
        <f t="shared" si="44"/>
        <v>6</v>
      </c>
    </row>
    <row r="314" spans="1:24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6"/>
        <v>1</v>
      </c>
      <c r="P314" s="9">
        <f t="shared" si="37"/>
        <v>61.3</v>
      </c>
      <c r="Q314" t="str">
        <f t="shared" si="38"/>
        <v>film &amp; video</v>
      </c>
      <c r="R314" t="str">
        <f t="shared" si="39"/>
        <v>documentary</v>
      </c>
      <c r="S314" s="22">
        <f t="shared" si="40"/>
        <v>41348.877685185187</v>
      </c>
      <c r="T314" s="22">
        <f t="shared" si="41"/>
        <v>41378.877685185187</v>
      </c>
      <c r="U314">
        <f t="shared" si="42"/>
        <v>2013</v>
      </c>
      <c r="V314" t="str">
        <f t="shared" si="43"/>
        <v>successful</v>
      </c>
      <c r="W314" t="str">
        <f>IF(OR(O314&lt;Outliers!$B$8,Data!O314&gt;Outliers!$B$9),"Yes","No")</f>
        <v>No</v>
      </c>
      <c r="X314">
        <f t="shared" si="44"/>
        <v>4</v>
      </c>
    </row>
    <row r="315" spans="1:2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6"/>
        <v>1</v>
      </c>
      <c r="P315" s="9">
        <f t="shared" si="37"/>
        <v>80.2</v>
      </c>
      <c r="Q315" t="str">
        <f t="shared" si="38"/>
        <v>film &amp; video</v>
      </c>
      <c r="R315" t="str">
        <f t="shared" si="39"/>
        <v>documentary</v>
      </c>
      <c r="S315" s="22">
        <f t="shared" si="40"/>
        <v>40357.227939814817</v>
      </c>
      <c r="T315" s="22">
        <f t="shared" si="41"/>
        <v>40401.665972222225</v>
      </c>
      <c r="U315">
        <f t="shared" si="42"/>
        <v>2010</v>
      </c>
      <c r="V315" t="str">
        <f t="shared" si="43"/>
        <v>successful</v>
      </c>
      <c r="W315" t="str">
        <f>IF(OR(O315&lt;Outliers!$B$8,Data!O315&gt;Outliers!$B$9),"Yes","No")</f>
        <v>No</v>
      </c>
      <c r="X315">
        <f t="shared" si="44"/>
        <v>6</v>
      </c>
    </row>
    <row r="316" spans="1:24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6"/>
        <v>4</v>
      </c>
      <c r="P316" s="9">
        <f t="shared" si="37"/>
        <v>32.1</v>
      </c>
      <c r="Q316" t="str">
        <f t="shared" si="38"/>
        <v>film &amp; video</v>
      </c>
      <c r="R316" t="str">
        <f t="shared" si="39"/>
        <v>documentary</v>
      </c>
      <c r="S316" s="22">
        <f t="shared" si="40"/>
        <v>41304.833194444444</v>
      </c>
      <c r="T316" s="22">
        <f t="shared" si="41"/>
        <v>41334.833194444444</v>
      </c>
      <c r="U316">
        <f t="shared" si="42"/>
        <v>2013</v>
      </c>
      <c r="V316" t="str">
        <f t="shared" si="43"/>
        <v>successful</v>
      </c>
      <c r="W316" t="str">
        <f>IF(OR(O316&lt;Outliers!$B$8,Data!O316&gt;Outliers!$B$9),"Yes","No")</f>
        <v>Yes</v>
      </c>
      <c r="X316">
        <f t="shared" si="44"/>
        <v>4</v>
      </c>
    </row>
    <row r="317" spans="1:2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6"/>
        <v>1</v>
      </c>
      <c r="P317" s="9">
        <f t="shared" si="37"/>
        <v>200.89</v>
      </c>
      <c r="Q317" t="str">
        <f t="shared" si="38"/>
        <v>film &amp; video</v>
      </c>
      <c r="R317" t="str">
        <f t="shared" si="39"/>
        <v>documentary</v>
      </c>
      <c r="S317" s="22">
        <f t="shared" si="40"/>
        <v>41113.77238425926</v>
      </c>
      <c r="T317" s="22">
        <f t="shared" si="41"/>
        <v>41143.77238425926</v>
      </c>
      <c r="U317">
        <f t="shared" si="42"/>
        <v>2012</v>
      </c>
      <c r="V317" t="str">
        <f t="shared" si="43"/>
        <v>successful</v>
      </c>
      <c r="W317" t="str">
        <f>IF(OR(O317&lt;Outliers!$B$8,Data!O317&gt;Outliers!$B$9),"Yes","No")</f>
        <v>No</v>
      </c>
      <c r="X317">
        <f t="shared" si="44"/>
        <v>4</v>
      </c>
    </row>
    <row r="318" spans="1:24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6"/>
        <v>1</v>
      </c>
      <c r="P318" s="9">
        <f t="shared" si="37"/>
        <v>108.01</v>
      </c>
      <c r="Q318" t="str">
        <f t="shared" si="38"/>
        <v>film &amp; video</v>
      </c>
      <c r="R318" t="str">
        <f t="shared" si="39"/>
        <v>documentary</v>
      </c>
      <c r="S318" s="22">
        <f t="shared" si="40"/>
        <v>41950.923576388886</v>
      </c>
      <c r="T318" s="22">
        <f t="shared" si="41"/>
        <v>41984.207638888889</v>
      </c>
      <c r="U318">
        <f t="shared" si="42"/>
        <v>2014</v>
      </c>
      <c r="V318" t="str">
        <f t="shared" si="43"/>
        <v>successful</v>
      </c>
      <c r="W318" t="str">
        <f>IF(OR(O318&lt;Outliers!$B$8,Data!O318&gt;Outliers!$B$9),"Yes","No")</f>
        <v>No</v>
      </c>
      <c r="X318">
        <f t="shared" si="44"/>
        <v>5</v>
      </c>
    </row>
    <row r="319" spans="1:2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6"/>
        <v>1</v>
      </c>
      <c r="P319" s="9">
        <f t="shared" si="37"/>
        <v>95.7</v>
      </c>
      <c r="Q319" t="str">
        <f t="shared" si="38"/>
        <v>film &amp; video</v>
      </c>
      <c r="R319" t="str">
        <f t="shared" si="39"/>
        <v>documentary</v>
      </c>
      <c r="S319" s="22">
        <f t="shared" si="40"/>
        <v>41589.676886574074</v>
      </c>
      <c r="T319" s="22">
        <f t="shared" si="41"/>
        <v>41619.676886574074</v>
      </c>
      <c r="U319">
        <f t="shared" si="42"/>
        <v>2013</v>
      </c>
      <c r="V319" t="str">
        <f t="shared" si="43"/>
        <v>successful</v>
      </c>
      <c r="W319" t="str">
        <f>IF(OR(O319&lt;Outliers!$B$8,Data!O319&gt;Outliers!$B$9),"Yes","No")</f>
        <v>No</v>
      </c>
      <c r="X319">
        <f t="shared" si="44"/>
        <v>4</v>
      </c>
    </row>
    <row r="320" spans="1:2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6"/>
        <v>3</v>
      </c>
      <c r="P320" s="9">
        <f t="shared" si="37"/>
        <v>49.88</v>
      </c>
      <c r="Q320" t="str">
        <f t="shared" si="38"/>
        <v>film &amp; video</v>
      </c>
      <c r="R320" t="str">
        <f t="shared" si="39"/>
        <v>documentary</v>
      </c>
      <c r="S320" s="22">
        <f t="shared" si="40"/>
        <v>41330.038784722223</v>
      </c>
      <c r="T320" s="22">
        <f t="shared" si="41"/>
        <v>41359.997118055559</v>
      </c>
      <c r="U320">
        <f t="shared" si="42"/>
        <v>2013</v>
      </c>
      <c r="V320" t="str">
        <f t="shared" si="43"/>
        <v>successful</v>
      </c>
      <c r="W320" t="str">
        <f>IF(OR(O320&lt;Outliers!$B$8,Data!O320&gt;Outliers!$B$9),"Yes","No")</f>
        <v>Yes</v>
      </c>
      <c r="X320">
        <f t="shared" si="44"/>
        <v>4</v>
      </c>
    </row>
    <row r="321" spans="1:2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6"/>
        <v>1</v>
      </c>
      <c r="P321" s="9">
        <f t="shared" si="37"/>
        <v>110.47</v>
      </c>
      <c r="Q321" t="str">
        <f t="shared" si="38"/>
        <v>film &amp; video</v>
      </c>
      <c r="R321" t="str">
        <f t="shared" si="39"/>
        <v>documentary</v>
      </c>
      <c r="S321" s="22">
        <f t="shared" si="40"/>
        <v>40123.83829861111</v>
      </c>
      <c r="T321" s="22">
        <f t="shared" si="41"/>
        <v>40211.332638888889</v>
      </c>
      <c r="U321">
        <f t="shared" si="42"/>
        <v>2009</v>
      </c>
      <c r="V321" t="str">
        <f t="shared" si="43"/>
        <v>successful</v>
      </c>
      <c r="W321" t="str">
        <f>IF(OR(O321&lt;Outliers!$B$8,Data!O321&gt;Outliers!$B$9),"Yes","No")</f>
        <v>No</v>
      </c>
      <c r="X321">
        <f t="shared" si="44"/>
        <v>13</v>
      </c>
    </row>
    <row r="322" spans="1:24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6"/>
        <v>1</v>
      </c>
      <c r="P322" s="9">
        <f t="shared" si="37"/>
        <v>134.91</v>
      </c>
      <c r="Q322" t="str">
        <f t="shared" si="38"/>
        <v>film &amp; video</v>
      </c>
      <c r="R322" t="str">
        <f t="shared" si="39"/>
        <v>documentary</v>
      </c>
      <c r="S322" s="22">
        <f t="shared" si="40"/>
        <v>42331.551307870366</v>
      </c>
      <c r="T322" s="22">
        <f t="shared" si="41"/>
        <v>42360.958333333328</v>
      </c>
      <c r="U322">
        <f t="shared" si="42"/>
        <v>2015</v>
      </c>
      <c r="V322" t="str">
        <f t="shared" si="43"/>
        <v>successful</v>
      </c>
      <c r="W322" t="str">
        <f>IF(OR(O322&lt;Outliers!$B$8,Data!O322&gt;Outliers!$B$9),"Yes","No")</f>
        <v>No</v>
      </c>
      <c r="X322">
        <f t="shared" si="44"/>
        <v>4</v>
      </c>
    </row>
    <row r="323" spans="1:2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5">ROUND(E323/D323,0)</f>
        <v>1</v>
      </c>
      <c r="P323" s="9">
        <f t="shared" ref="P323:P386" si="46">ROUND(IFERROR(E323/L323,0),2)</f>
        <v>106.62</v>
      </c>
      <c r="Q323" t="str">
        <f t="shared" ref="Q323:Q386" si="47">LEFT(N323,FIND("/",N323)-1)</f>
        <v>film &amp; video</v>
      </c>
      <c r="R323" t="str">
        <f t="shared" ref="R323:R386" si="48">RIGHT(N323,LEN(N323)-FIND("/",N323))</f>
        <v>documentary</v>
      </c>
      <c r="S323" s="22">
        <f t="shared" ref="S323:S386" si="49">(((J323/60)/60)/24)+DATE(1970,1,1)</f>
        <v>42647.446597222224</v>
      </c>
      <c r="T323" s="22">
        <f t="shared" ref="T323:T386" si="50">(((I323/60)/60)/24)+DATE(1970,1,1)</f>
        <v>42682.488263888896</v>
      </c>
      <c r="U323">
        <f t="shared" ref="U323:U386" si="51">YEAR(S323)</f>
        <v>2016</v>
      </c>
      <c r="V323" t="str">
        <f t="shared" ref="V323:V386" si="52">IF(OR(F323="live",F323="successful"),"successful","unsuccessful")</f>
        <v>successful</v>
      </c>
      <c r="W323" t="str">
        <f>IF(OR(O323&lt;Outliers!$B$8,Data!O323&gt;Outliers!$B$9),"Yes","No")</f>
        <v>No</v>
      </c>
      <c r="X323">
        <f t="shared" ref="X323:X386" si="53">ROUND(_xlfn.DAYS(T323,S323)/7,0)</f>
        <v>5</v>
      </c>
    </row>
    <row r="324" spans="1:2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5"/>
        <v>1</v>
      </c>
      <c r="P324" s="9">
        <f t="shared" si="46"/>
        <v>145.04</v>
      </c>
      <c r="Q324" t="str">
        <f t="shared" si="47"/>
        <v>film &amp; video</v>
      </c>
      <c r="R324" t="str">
        <f t="shared" si="48"/>
        <v>documentary</v>
      </c>
      <c r="S324" s="22">
        <f t="shared" si="49"/>
        <v>42473.57</v>
      </c>
      <c r="T324" s="22">
        <f t="shared" si="50"/>
        <v>42503.57</v>
      </c>
      <c r="U324">
        <f t="shared" si="51"/>
        <v>2016</v>
      </c>
      <c r="V324" t="str">
        <f t="shared" si="52"/>
        <v>successful</v>
      </c>
      <c r="W324" t="str">
        <f>IF(OR(O324&lt;Outliers!$B$8,Data!O324&gt;Outliers!$B$9),"Yes","No")</f>
        <v>No</v>
      </c>
      <c r="X324">
        <f t="shared" si="53"/>
        <v>4</v>
      </c>
    </row>
    <row r="325" spans="1:24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5"/>
        <v>1</v>
      </c>
      <c r="P325" s="9">
        <f t="shared" si="46"/>
        <v>114.59</v>
      </c>
      <c r="Q325" t="str">
        <f t="shared" si="47"/>
        <v>film &amp; video</v>
      </c>
      <c r="R325" t="str">
        <f t="shared" si="48"/>
        <v>documentary</v>
      </c>
      <c r="S325" s="22">
        <f t="shared" si="49"/>
        <v>42697.32136574074</v>
      </c>
      <c r="T325" s="22">
        <f t="shared" si="50"/>
        <v>42725.332638888889</v>
      </c>
      <c r="U325">
        <f t="shared" si="51"/>
        <v>2016</v>
      </c>
      <c r="V325" t="str">
        <f t="shared" si="52"/>
        <v>successful</v>
      </c>
      <c r="W325" t="str">
        <f>IF(OR(O325&lt;Outliers!$B$8,Data!O325&gt;Outliers!$B$9),"Yes","No")</f>
        <v>No</v>
      </c>
      <c r="X325">
        <f t="shared" si="53"/>
        <v>4</v>
      </c>
    </row>
    <row r="326" spans="1:2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5"/>
        <v>1</v>
      </c>
      <c r="P326" s="9">
        <f t="shared" si="46"/>
        <v>105.32</v>
      </c>
      <c r="Q326" t="str">
        <f t="shared" si="47"/>
        <v>film &amp; video</v>
      </c>
      <c r="R326" t="str">
        <f t="shared" si="48"/>
        <v>documentary</v>
      </c>
      <c r="S326" s="22">
        <f t="shared" si="49"/>
        <v>42184.626250000001</v>
      </c>
      <c r="T326" s="22">
        <f t="shared" si="50"/>
        <v>42217.626250000001</v>
      </c>
      <c r="U326">
        <f t="shared" si="51"/>
        <v>2015</v>
      </c>
      <c r="V326" t="str">
        <f t="shared" si="52"/>
        <v>successful</v>
      </c>
      <c r="W326" t="str">
        <f>IF(OR(O326&lt;Outliers!$B$8,Data!O326&gt;Outliers!$B$9),"Yes","No")</f>
        <v>No</v>
      </c>
      <c r="X326">
        <f t="shared" si="53"/>
        <v>5</v>
      </c>
    </row>
    <row r="327" spans="1:2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5"/>
        <v>1</v>
      </c>
      <c r="P327" s="9">
        <f t="shared" si="46"/>
        <v>70.92</v>
      </c>
      <c r="Q327" t="str">
        <f t="shared" si="47"/>
        <v>film &amp; video</v>
      </c>
      <c r="R327" t="str">
        <f t="shared" si="48"/>
        <v>documentary</v>
      </c>
      <c r="S327" s="22">
        <f t="shared" si="49"/>
        <v>42689.187881944439</v>
      </c>
      <c r="T327" s="22">
        <f t="shared" si="50"/>
        <v>42724.187881944439</v>
      </c>
      <c r="U327">
        <f t="shared" si="51"/>
        <v>2016</v>
      </c>
      <c r="V327" t="str">
        <f t="shared" si="52"/>
        <v>successful</v>
      </c>
      <c r="W327" t="str">
        <f>IF(OR(O327&lt;Outliers!$B$8,Data!O327&gt;Outliers!$B$9),"Yes","No")</f>
        <v>No</v>
      </c>
      <c r="X327">
        <f t="shared" si="53"/>
        <v>5</v>
      </c>
    </row>
    <row r="328" spans="1:2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5"/>
        <v>1</v>
      </c>
      <c r="P328" s="9">
        <f t="shared" si="46"/>
        <v>147.16999999999999</v>
      </c>
      <c r="Q328" t="str">
        <f t="shared" si="47"/>
        <v>film &amp; video</v>
      </c>
      <c r="R328" t="str">
        <f t="shared" si="48"/>
        <v>documentary</v>
      </c>
      <c r="S328" s="22">
        <f t="shared" si="49"/>
        <v>42775.314884259264</v>
      </c>
      <c r="T328" s="22">
        <f t="shared" si="50"/>
        <v>42808.956250000003</v>
      </c>
      <c r="U328">
        <f t="shared" si="51"/>
        <v>2017</v>
      </c>
      <c r="V328" t="str">
        <f t="shared" si="52"/>
        <v>successful</v>
      </c>
      <c r="W328" t="str">
        <f>IF(OR(O328&lt;Outliers!$B$8,Data!O328&gt;Outliers!$B$9),"Yes","No")</f>
        <v>No</v>
      </c>
      <c r="X328">
        <f t="shared" si="53"/>
        <v>5</v>
      </c>
    </row>
    <row r="329" spans="1:24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5"/>
        <v>1</v>
      </c>
      <c r="P329" s="9">
        <f t="shared" si="46"/>
        <v>160.47</v>
      </c>
      <c r="Q329" t="str">
        <f t="shared" si="47"/>
        <v>film &amp; video</v>
      </c>
      <c r="R329" t="str">
        <f t="shared" si="48"/>
        <v>documentary</v>
      </c>
      <c r="S329" s="22">
        <f t="shared" si="49"/>
        <v>42058.235289351855</v>
      </c>
      <c r="T329" s="22">
        <f t="shared" si="50"/>
        <v>42085.333333333328</v>
      </c>
      <c r="U329">
        <f t="shared" si="51"/>
        <v>2015</v>
      </c>
      <c r="V329" t="str">
        <f t="shared" si="52"/>
        <v>successful</v>
      </c>
      <c r="W329" t="str">
        <f>IF(OR(O329&lt;Outliers!$B$8,Data!O329&gt;Outliers!$B$9),"Yes","No")</f>
        <v>No</v>
      </c>
      <c r="X329">
        <f t="shared" si="53"/>
        <v>4</v>
      </c>
    </row>
    <row r="330" spans="1:2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5"/>
        <v>1</v>
      </c>
      <c r="P330" s="9">
        <f t="shared" si="46"/>
        <v>156.05000000000001</v>
      </c>
      <c r="Q330" t="str">
        <f t="shared" si="47"/>
        <v>film &amp; video</v>
      </c>
      <c r="R330" t="str">
        <f t="shared" si="48"/>
        <v>documentary</v>
      </c>
      <c r="S330" s="22">
        <f t="shared" si="49"/>
        <v>42278.946620370371</v>
      </c>
      <c r="T330" s="22">
        <f t="shared" si="50"/>
        <v>42309.166666666672</v>
      </c>
      <c r="U330">
        <f t="shared" si="51"/>
        <v>2015</v>
      </c>
      <c r="V330" t="str">
        <f t="shared" si="52"/>
        <v>successful</v>
      </c>
      <c r="W330" t="str">
        <f>IF(OR(O330&lt;Outliers!$B$8,Data!O330&gt;Outliers!$B$9),"Yes","No")</f>
        <v>No</v>
      </c>
      <c r="X330">
        <f t="shared" si="53"/>
        <v>4</v>
      </c>
    </row>
    <row r="331" spans="1:2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5"/>
        <v>1</v>
      </c>
      <c r="P331" s="9">
        <f t="shared" si="46"/>
        <v>63.17</v>
      </c>
      <c r="Q331" t="str">
        <f t="shared" si="47"/>
        <v>film &amp; video</v>
      </c>
      <c r="R331" t="str">
        <f t="shared" si="48"/>
        <v>documentary</v>
      </c>
      <c r="S331" s="22">
        <f t="shared" si="49"/>
        <v>42291.46674768519</v>
      </c>
      <c r="T331" s="22">
        <f t="shared" si="50"/>
        <v>42315.166666666672</v>
      </c>
      <c r="U331">
        <f t="shared" si="51"/>
        <v>2015</v>
      </c>
      <c r="V331" t="str">
        <f t="shared" si="52"/>
        <v>successful</v>
      </c>
      <c r="W331" t="str">
        <f>IF(OR(O331&lt;Outliers!$B$8,Data!O331&gt;Outliers!$B$9),"Yes","No")</f>
        <v>No</v>
      </c>
      <c r="X331">
        <f t="shared" si="53"/>
        <v>3</v>
      </c>
    </row>
    <row r="332" spans="1:24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5"/>
        <v>1</v>
      </c>
      <c r="P332" s="9">
        <f t="shared" si="46"/>
        <v>104.82</v>
      </c>
      <c r="Q332" t="str">
        <f t="shared" si="47"/>
        <v>film &amp; video</v>
      </c>
      <c r="R332" t="str">
        <f t="shared" si="48"/>
        <v>documentary</v>
      </c>
      <c r="S332" s="22">
        <f t="shared" si="49"/>
        <v>41379.515775462962</v>
      </c>
      <c r="T332" s="22">
        <f t="shared" si="50"/>
        <v>41411.165972222225</v>
      </c>
      <c r="U332">
        <f t="shared" si="51"/>
        <v>2013</v>
      </c>
      <c r="V332" t="str">
        <f t="shared" si="52"/>
        <v>successful</v>
      </c>
      <c r="W332" t="str">
        <f>IF(OR(O332&lt;Outliers!$B$8,Data!O332&gt;Outliers!$B$9),"Yes","No")</f>
        <v>No</v>
      </c>
      <c r="X332">
        <f t="shared" si="53"/>
        <v>5</v>
      </c>
    </row>
    <row r="333" spans="1:2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5"/>
        <v>1</v>
      </c>
      <c r="P333" s="9">
        <f t="shared" si="46"/>
        <v>97.36</v>
      </c>
      <c r="Q333" t="str">
        <f t="shared" si="47"/>
        <v>film &amp; video</v>
      </c>
      <c r="R333" t="str">
        <f t="shared" si="48"/>
        <v>documentary</v>
      </c>
      <c r="S333" s="22">
        <f t="shared" si="49"/>
        <v>42507.581412037034</v>
      </c>
      <c r="T333" s="22">
        <f t="shared" si="50"/>
        <v>42538.581412037034</v>
      </c>
      <c r="U333">
        <f t="shared" si="51"/>
        <v>2016</v>
      </c>
      <c r="V333" t="str">
        <f t="shared" si="52"/>
        <v>successful</v>
      </c>
      <c r="W333" t="str">
        <f>IF(OR(O333&lt;Outliers!$B$8,Data!O333&gt;Outliers!$B$9),"Yes","No")</f>
        <v>No</v>
      </c>
      <c r="X333">
        <f t="shared" si="53"/>
        <v>4</v>
      </c>
    </row>
    <row r="334" spans="1:24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5"/>
        <v>1</v>
      </c>
      <c r="P334" s="9">
        <f t="shared" si="46"/>
        <v>203.63</v>
      </c>
      <c r="Q334" t="str">
        <f t="shared" si="47"/>
        <v>film &amp; video</v>
      </c>
      <c r="R334" t="str">
        <f t="shared" si="48"/>
        <v>documentary</v>
      </c>
      <c r="S334" s="22">
        <f t="shared" si="49"/>
        <v>42263.680289351847</v>
      </c>
      <c r="T334" s="22">
        <f t="shared" si="50"/>
        <v>42305.333333333328</v>
      </c>
      <c r="U334">
        <f t="shared" si="51"/>
        <v>2015</v>
      </c>
      <c r="V334" t="str">
        <f t="shared" si="52"/>
        <v>successful</v>
      </c>
      <c r="W334" t="str">
        <f>IF(OR(O334&lt;Outliers!$B$8,Data!O334&gt;Outliers!$B$9),"Yes","No")</f>
        <v>No</v>
      </c>
      <c r="X334">
        <f t="shared" si="53"/>
        <v>6</v>
      </c>
    </row>
    <row r="335" spans="1:24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5"/>
        <v>1</v>
      </c>
      <c r="P335" s="9">
        <f t="shared" si="46"/>
        <v>188.31</v>
      </c>
      <c r="Q335" t="str">
        <f t="shared" si="47"/>
        <v>film &amp; video</v>
      </c>
      <c r="R335" t="str">
        <f t="shared" si="48"/>
        <v>documentary</v>
      </c>
      <c r="S335" s="22">
        <f t="shared" si="49"/>
        <v>42437.636469907404</v>
      </c>
      <c r="T335" s="22">
        <f t="shared" si="50"/>
        <v>42467.59480324074</v>
      </c>
      <c r="U335">
        <f t="shared" si="51"/>
        <v>2016</v>
      </c>
      <c r="V335" t="str">
        <f t="shared" si="52"/>
        <v>successful</v>
      </c>
      <c r="W335" t="str">
        <f>IF(OR(O335&lt;Outliers!$B$8,Data!O335&gt;Outliers!$B$9),"Yes","No")</f>
        <v>No</v>
      </c>
      <c r="X335">
        <f t="shared" si="53"/>
        <v>4</v>
      </c>
    </row>
    <row r="336" spans="1:24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5"/>
        <v>1</v>
      </c>
      <c r="P336" s="9">
        <f t="shared" si="46"/>
        <v>146.65</v>
      </c>
      <c r="Q336" t="str">
        <f t="shared" si="47"/>
        <v>film &amp; video</v>
      </c>
      <c r="R336" t="str">
        <f t="shared" si="48"/>
        <v>documentary</v>
      </c>
      <c r="S336" s="22">
        <f t="shared" si="49"/>
        <v>42101.682372685187</v>
      </c>
      <c r="T336" s="22">
        <f t="shared" si="50"/>
        <v>42139.791666666672</v>
      </c>
      <c r="U336">
        <f t="shared" si="51"/>
        <v>2015</v>
      </c>
      <c r="V336" t="str">
        <f t="shared" si="52"/>
        <v>successful</v>
      </c>
      <c r="W336" t="str">
        <f>IF(OR(O336&lt;Outliers!$B$8,Data!O336&gt;Outliers!$B$9),"Yes","No")</f>
        <v>No</v>
      </c>
      <c r="X336">
        <f t="shared" si="53"/>
        <v>5</v>
      </c>
    </row>
    <row r="337" spans="1:24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5"/>
        <v>1</v>
      </c>
      <c r="P337" s="9">
        <f t="shared" si="46"/>
        <v>109.19</v>
      </c>
      <c r="Q337" t="str">
        <f t="shared" si="47"/>
        <v>film &amp; video</v>
      </c>
      <c r="R337" t="str">
        <f t="shared" si="48"/>
        <v>documentary</v>
      </c>
      <c r="S337" s="22">
        <f t="shared" si="49"/>
        <v>42101.737442129626</v>
      </c>
      <c r="T337" s="22">
        <f t="shared" si="50"/>
        <v>42132.916666666672</v>
      </c>
      <c r="U337">
        <f t="shared" si="51"/>
        <v>2015</v>
      </c>
      <c r="V337" t="str">
        <f t="shared" si="52"/>
        <v>successful</v>
      </c>
      <c r="W337" t="str">
        <f>IF(OR(O337&lt;Outliers!$B$8,Data!O337&gt;Outliers!$B$9),"Yes","No")</f>
        <v>No</v>
      </c>
      <c r="X337">
        <f t="shared" si="53"/>
        <v>4</v>
      </c>
    </row>
    <row r="338" spans="1:2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5"/>
        <v>1</v>
      </c>
      <c r="P338" s="9">
        <f t="shared" si="46"/>
        <v>59.25</v>
      </c>
      <c r="Q338" t="str">
        <f t="shared" si="47"/>
        <v>film &amp; video</v>
      </c>
      <c r="R338" t="str">
        <f t="shared" si="48"/>
        <v>documentary</v>
      </c>
      <c r="S338" s="22">
        <f t="shared" si="49"/>
        <v>42291.596273148149</v>
      </c>
      <c r="T338" s="22">
        <f t="shared" si="50"/>
        <v>42321.637939814813</v>
      </c>
      <c r="U338">
        <f t="shared" si="51"/>
        <v>2015</v>
      </c>
      <c r="V338" t="str">
        <f t="shared" si="52"/>
        <v>successful</v>
      </c>
      <c r="W338" t="str">
        <f>IF(OR(O338&lt;Outliers!$B$8,Data!O338&gt;Outliers!$B$9),"Yes","No")</f>
        <v>No</v>
      </c>
      <c r="X338">
        <f t="shared" si="53"/>
        <v>4</v>
      </c>
    </row>
    <row r="339" spans="1:24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5"/>
        <v>1</v>
      </c>
      <c r="P339" s="9">
        <f t="shared" si="46"/>
        <v>97.9</v>
      </c>
      <c r="Q339" t="str">
        <f t="shared" si="47"/>
        <v>film &amp; video</v>
      </c>
      <c r="R339" t="str">
        <f t="shared" si="48"/>
        <v>documentary</v>
      </c>
      <c r="S339" s="22">
        <f t="shared" si="49"/>
        <v>42047.128564814819</v>
      </c>
      <c r="T339" s="22">
        <f t="shared" si="50"/>
        <v>42077.086898148147</v>
      </c>
      <c r="U339">
        <f t="shared" si="51"/>
        <v>2015</v>
      </c>
      <c r="V339" t="str">
        <f t="shared" si="52"/>
        <v>successful</v>
      </c>
      <c r="W339" t="str">
        <f>IF(OR(O339&lt;Outliers!$B$8,Data!O339&gt;Outliers!$B$9),"Yes","No")</f>
        <v>No</v>
      </c>
      <c r="X339">
        <f t="shared" si="53"/>
        <v>4</v>
      </c>
    </row>
    <row r="340" spans="1:24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5"/>
        <v>1</v>
      </c>
      <c r="P340" s="9">
        <f t="shared" si="46"/>
        <v>70</v>
      </c>
      <c r="Q340" t="str">
        <f t="shared" si="47"/>
        <v>film &amp; video</v>
      </c>
      <c r="R340" t="str">
        <f t="shared" si="48"/>
        <v>documentary</v>
      </c>
      <c r="S340" s="22">
        <f t="shared" si="49"/>
        <v>42559.755671296298</v>
      </c>
      <c r="T340" s="22">
        <f t="shared" si="50"/>
        <v>42616.041666666672</v>
      </c>
      <c r="U340">
        <f t="shared" si="51"/>
        <v>2016</v>
      </c>
      <c r="V340" t="str">
        <f t="shared" si="52"/>
        <v>successful</v>
      </c>
      <c r="W340" t="str">
        <f>IF(OR(O340&lt;Outliers!$B$8,Data!O340&gt;Outliers!$B$9),"Yes","No")</f>
        <v>No</v>
      </c>
      <c r="X340">
        <f t="shared" si="53"/>
        <v>8</v>
      </c>
    </row>
    <row r="341" spans="1:2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5"/>
        <v>1</v>
      </c>
      <c r="P341" s="9">
        <f t="shared" si="46"/>
        <v>72.87</v>
      </c>
      <c r="Q341" t="str">
        <f t="shared" si="47"/>
        <v>film &amp; video</v>
      </c>
      <c r="R341" t="str">
        <f t="shared" si="48"/>
        <v>documentary</v>
      </c>
      <c r="S341" s="22">
        <f t="shared" si="49"/>
        <v>42093.760046296295</v>
      </c>
      <c r="T341" s="22">
        <f t="shared" si="50"/>
        <v>42123.760046296295</v>
      </c>
      <c r="U341">
        <f t="shared" si="51"/>
        <v>2015</v>
      </c>
      <c r="V341" t="str">
        <f t="shared" si="52"/>
        <v>successful</v>
      </c>
      <c r="W341" t="str">
        <f>IF(OR(O341&lt;Outliers!$B$8,Data!O341&gt;Outliers!$B$9),"Yes","No")</f>
        <v>No</v>
      </c>
      <c r="X341">
        <f t="shared" si="53"/>
        <v>4</v>
      </c>
    </row>
    <row r="342" spans="1:2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5"/>
        <v>1</v>
      </c>
      <c r="P342" s="9">
        <f t="shared" si="46"/>
        <v>146.35</v>
      </c>
      <c r="Q342" t="str">
        <f t="shared" si="47"/>
        <v>film &amp; video</v>
      </c>
      <c r="R342" t="str">
        <f t="shared" si="48"/>
        <v>documentary</v>
      </c>
      <c r="S342" s="22">
        <f t="shared" si="49"/>
        <v>42772.669062500005</v>
      </c>
      <c r="T342" s="22">
        <f t="shared" si="50"/>
        <v>42802.875</v>
      </c>
      <c r="U342">
        <f t="shared" si="51"/>
        <v>2017</v>
      </c>
      <c r="V342" t="str">
        <f t="shared" si="52"/>
        <v>successful</v>
      </c>
      <c r="W342" t="str">
        <f>IF(OR(O342&lt;Outliers!$B$8,Data!O342&gt;Outliers!$B$9),"Yes","No")</f>
        <v>No</v>
      </c>
      <c r="X342">
        <f t="shared" si="53"/>
        <v>4</v>
      </c>
    </row>
    <row r="343" spans="1:24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5"/>
        <v>1</v>
      </c>
      <c r="P343" s="9">
        <f t="shared" si="46"/>
        <v>67.91</v>
      </c>
      <c r="Q343" t="str">
        <f t="shared" si="47"/>
        <v>film &amp; video</v>
      </c>
      <c r="R343" t="str">
        <f t="shared" si="48"/>
        <v>documentary</v>
      </c>
      <c r="S343" s="22">
        <f t="shared" si="49"/>
        <v>41894.879606481481</v>
      </c>
      <c r="T343" s="22">
        <f t="shared" si="50"/>
        <v>41913.165972222225</v>
      </c>
      <c r="U343">
        <f t="shared" si="51"/>
        <v>2014</v>
      </c>
      <c r="V343" t="str">
        <f t="shared" si="52"/>
        <v>successful</v>
      </c>
      <c r="W343" t="str">
        <f>IF(OR(O343&lt;Outliers!$B$8,Data!O343&gt;Outliers!$B$9),"Yes","No")</f>
        <v>No</v>
      </c>
      <c r="X343">
        <f t="shared" si="53"/>
        <v>3</v>
      </c>
    </row>
    <row r="344" spans="1:2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5"/>
        <v>1</v>
      </c>
      <c r="P344" s="9">
        <f t="shared" si="46"/>
        <v>169.85</v>
      </c>
      <c r="Q344" t="str">
        <f t="shared" si="47"/>
        <v>film &amp; video</v>
      </c>
      <c r="R344" t="str">
        <f t="shared" si="48"/>
        <v>documentary</v>
      </c>
      <c r="S344" s="22">
        <f t="shared" si="49"/>
        <v>42459.780844907407</v>
      </c>
      <c r="T344" s="22">
        <f t="shared" si="50"/>
        <v>42489.780844907407</v>
      </c>
      <c r="U344">
        <f t="shared" si="51"/>
        <v>2016</v>
      </c>
      <c r="V344" t="str">
        <f t="shared" si="52"/>
        <v>successful</v>
      </c>
      <c r="W344" t="str">
        <f>IF(OR(O344&lt;Outliers!$B$8,Data!O344&gt;Outliers!$B$9),"Yes","No")</f>
        <v>No</v>
      </c>
      <c r="X344">
        <f t="shared" si="53"/>
        <v>4</v>
      </c>
    </row>
    <row r="345" spans="1:24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5"/>
        <v>1</v>
      </c>
      <c r="P345" s="9">
        <f t="shared" si="46"/>
        <v>58.41</v>
      </c>
      <c r="Q345" t="str">
        <f t="shared" si="47"/>
        <v>film &amp; video</v>
      </c>
      <c r="R345" t="str">
        <f t="shared" si="48"/>
        <v>documentary</v>
      </c>
      <c r="S345" s="22">
        <f t="shared" si="49"/>
        <v>41926.73778935185</v>
      </c>
      <c r="T345" s="22">
        <f t="shared" si="50"/>
        <v>41957.125</v>
      </c>
      <c r="U345">
        <f t="shared" si="51"/>
        <v>2014</v>
      </c>
      <c r="V345" t="str">
        <f t="shared" si="52"/>
        <v>successful</v>
      </c>
      <c r="W345" t="str">
        <f>IF(OR(O345&lt;Outliers!$B$8,Data!O345&gt;Outliers!$B$9),"Yes","No")</f>
        <v>No</v>
      </c>
      <c r="X345">
        <f t="shared" si="53"/>
        <v>4</v>
      </c>
    </row>
    <row r="346" spans="1:24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5"/>
        <v>1</v>
      </c>
      <c r="P346" s="9">
        <f t="shared" si="46"/>
        <v>119.99</v>
      </c>
      <c r="Q346" t="str">
        <f t="shared" si="47"/>
        <v>film &amp; video</v>
      </c>
      <c r="R346" t="str">
        <f t="shared" si="48"/>
        <v>documentary</v>
      </c>
      <c r="S346" s="22">
        <f t="shared" si="49"/>
        <v>42111.970995370371</v>
      </c>
      <c r="T346" s="22">
        <f t="shared" si="50"/>
        <v>42156.097222222219</v>
      </c>
      <c r="U346">
        <f t="shared" si="51"/>
        <v>2015</v>
      </c>
      <c r="V346" t="str">
        <f t="shared" si="52"/>
        <v>successful</v>
      </c>
      <c r="W346" t="str">
        <f>IF(OR(O346&lt;Outliers!$B$8,Data!O346&gt;Outliers!$B$9),"Yes","No")</f>
        <v>No</v>
      </c>
      <c r="X346">
        <f t="shared" si="53"/>
        <v>6</v>
      </c>
    </row>
    <row r="347" spans="1:2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5"/>
        <v>1</v>
      </c>
      <c r="P347" s="9">
        <f t="shared" si="46"/>
        <v>99.86</v>
      </c>
      <c r="Q347" t="str">
        <f t="shared" si="47"/>
        <v>film &amp; video</v>
      </c>
      <c r="R347" t="str">
        <f t="shared" si="48"/>
        <v>documentary</v>
      </c>
      <c r="S347" s="22">
        <f t="shared" si="49"/>
        <v>42114.944328703699</v>
      </c>
      <c r="T347" s="22">
        <f t="shared" si="50"/>
        <v>42144.944328703699</v>
      </c>
      <c r="U347">
        <f t="shared" si="51"/>
        <v>2015</v>
      </c>
      <c r="V347" t="str">
        <f t="shared" si="52"/>
        <v>successful</v>
      </c>
      <c r="W347" t="str">
        <f>IF(OR(O347&lt;Outliers!$B$8,Data!O347&gt;Outliers!$B$9),"Yes","No")</f>
        <v>No</v>
      </c>
      <c r="X347">
        <f t="shared" si="53"/>
        <v>4</v>
      </c>
    </row>
    <row r="348" spans="1:24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5"/>
        <v>2</v>
      </c>
      <c r="P348" s="9">
        <f t="shared" si="46"/>
        <v>90.58</v>
      </c>
      <c r="Q348" t="str">
        <f t="shared" si="47"/>
        <v>film &amp; video</v>
      </c>
      <c r="R348" t="str">
        <f t="shared" si="48"/>
        <v>documentary</v>
      </c>
      <c r="S348" s="22">
        <f t="shared" si="49"/>
        <v>42261.500243055561</v>
      </c>
      <c r="T348" s="22">
        <f t="shared" si="50"/>
        <v>42291.500243055561</v>
      </c>
      <c r="U348">
        <f t="shared" si="51"/>
        <v>2015</v>
      </c>
      <c r="V348" t="str">
        <f t="shared" si="52"/>
        <v>successful</v>
      </c>
      <c r="W348" t="str">
        <f>IF(OR(O348&lt;Outliers!$B$8,Data!O348&gt;Outliers!$B$9),"Yes","No")</f>
        <v>No</v>
      </c>
      <c r="X348">
        <f t="shared" si="53"/>
        <v>4</v>
      </c>
    </row>
    <row r="349" spans="1:24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5"/>
        <v>1</v>
      </c>
      <c r="P349" s="9">
        <f t="shared" si="46"/>
        <v>117.77</v>
      </c>
      <c r="Q349" t="str">
        <f t="shared" si="47"/>
        <v>film &amp; video</v>
      </c>
      <c r="R349" t="str">
        <f t="shared" si="48"/>
        <v>documentary</v>
      </c>
      <c r="S349" s="22">
        <f t="shared" si="49"/>
        <v>42292.495474537034</v>
      </c>
      <c r="T349" s="22">
        <f t="shared" si="50"/>
        <v>42322.537141203706</v>
      </c>
      <c r="U349">
        <f t="shared" si="51"/>
        <v>2015</v>
      </c>
      <c r="V349" t="str">
        <f t="shared" si="52"/>
        <v>successful</v>
      </c>
      <c r="W349" t="str">
        <f>IF(OR(O349&lt;Outliers!$B$8,Data!O349&gt;Outliers!$B$9),"Yes","No")</f>
        <v>No</v>
      </c>
      <c r="X349">
        <f t="shared" si="53"/>
        <v>4</v>
      </c>
    </row>
    <row r="350" spans="1:24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5"/>
        <v>1</v>
      </c>
      <c r="P350" s="9">
        <f t="shared" si="46"/>
        <v>86.55</v>
      </c>
      <c r="Q350" t="str">
        <f t="shared" si="47"/>
        <v>film &amp; video</v>
      </c>
      <c r="R350" t="str">
        <f t="shared" si="48"/>
        <v>documentary</v>
      </c>
      <c r="S350" s="22">
        <f t="shared" si="49"/>
        <v>42207.58699074074</v>
      </c>
      <c r="T350" s="22">
        <f t="shared" si="50"/>
        <v>42237.58699074074</v>
      </c>
      <c r="U350">
        <f t="shared" si="51"/>
        <v>2015</v>
      </c>
      <c r="V350" t="str">
        <f t="shared" si="52"/>
        <v>successful</v>
      </c>
      <c r="W350" t="str">
        <f>IF(OR(O350&lt;Outliers!$B$8,Data!O350&gt;Outliers!$B$9),"Yes","No")</f>
        <v>No</v>
      </c>
      <c r="X350">
        <f t="shared" si="53"/>
        <v>4</v>
      </c>
    </row>
    <row r="351" spans="1:2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5"/>
        <v>1</v>
      </c>
      <c r="P351" s="9">
        <f t="shared" si="46"/>
        <v>71.900000000000006</v>
      </c>
      <c r="Q351" t="str">
        <f t="shared" si="47"/>
        <v>film &amp; video</v>
      </c>
      <c r="R351" t="str">
        <f t="shared" si="48"/>
        <v>documentary</v>
      </c>
      <c r="S351" s="22">
        <f t="shared" si="49"/>
        <v>42760.498935185184</v>
      </c>
      <c r="T351" s="22">
        <f t="shared" si="50"/>
        <v>42790.498935185184</v>
      </c>
      <c r="U351">
        <f t="shared" si="51"/>
        <v>2017</v>
      </c>
      <c r="V351" t="str">
        <f t="shared" si="52"/>
        <v>successful</v>
      </c>
      <c r="W351" t="str">
        <f>IF(OR(O351&lt;Outliers!$B$8,Data!O351&gt;Outliers!$B$9),"Yes","No")</f>
        <v>No</v>
      </c>
      <c r="X351">
        <f t="shared" si="53"/>
        <v>4</v>
      </c>
    </row>
    <row r="352" spans="1:2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5"/>
        <v>1</v>
      </c>
      <c r="P352" s="9">
        <f t="shared" si="46"/>
        <v>129.82</v>
      </c>
      <c r="Q352" t="str">
        <f t="shared" si="47"/>
        <v>film &amp; video</v>
      </c>
      <c r="R352" t="str">
        <f t="shared" si="48"/>
        <v>documentary</v>
      </c>
      <c r="S352" s="22">
        <f t="shared" si="49"/>
        <v>42586.066076388888</v>
      </c>
      <c r="T352" s="22">
        <f t="shared" si="50"/>
        <v>42624.165972222225</v>
      </c>
      <c r="U352">
        <f t="shared" si="51"/>
        <v>2016</v>
      </c>
      <c r="V352" t="str">
        <f t="shared" si="52"/>
        <v>successful</v>
      </c>
      <c r="W352" t="str">
        <f>IF(OR(O352&lt;Outliers!$B$8,Data!O352&gt;Outliers!$B$9),"Yes","No")</f>
        <v>No</v>
      </c>
      <c r="X352">
        <f t="shared" si="53"/>
        <v>5</v>
      </c>
    </row>
    <row r="353" spans="1:24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5"/>
        <v>1</v>
      </c>
      <c r="P353" s="9">
        <f t="shared" si="46"/>
        <v>44.91</v>
      </c>
      <c r="Q353" t="str">
        <f t="shared" si="47"/>
        <v>film &amp; video</v>
      </c>
      <c r="R353" t="str">
        <f t="shared" si="48"/>
        <v>documentary</v>
      </c>
      <c r="S353" s="22">
        <f t="shared" si="49"/>
        <v>42427.964745370366</v>
      </c>
      <c r="T353" s="22">
        <f t="shared" si="50"/>
        <v>42467.923078703709</v>
      </c>
      <c r="U353">
        <f t="shared" si="51"/>
        <v>2016</v>
      </c>
      <c r="V353" t="str">
        <f t="shared" si="52"/>
        <v>successful</v>
      </c>
      <c r="W353" t="str">
        <f>IF(OR(O353&lt;Outliers!$B$8,Data!O353&gt;Outliers!$B$9),"Yes","No")</f>
        <v>No</v>
      </c>
      <c r="X353">
        <f t="shared" si="53"/>
        <v>6</v>
      </c>
    </row>
    <row r="354" spans="1:24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5"/>
        <v>1</v>
      </c>
      <c r="P354" s="9">
        <f t="shared" si="46"/>
        <v>40.76</v>
      </c>
      <c r="Q354" t="str">
        <f t="shared" si="47"/>
        <v>film &amp; video</v>
      </c>
      <c r="R354" t="str">
        <f t="shared" si="48"/>
        <v>documentary</v>
      </c>
      <c r="S354" s="22">
        <f t="shared" si="49"/>
        <v>41890.167453703703</v>
      </c>
      <c r="T354" s="22">
        <f t="shared" si="50"/>
        <v>41920.167453703703</v>
      </c>
      <c r="U354">
        <f t="shared" si="51"/>
        <v>2014</v>
      </c>
      <c r="V354" t="str">
        <f t="shared" si="52"/>
        <v>successful</v>
      </c>
      <c r="W354" t="str">
        <f>IF(OR(O354&lt;Outliers!$B$8,Data!O354&gt;Outliers!$B$9),"Yes","No")</f>
        <v>No</v>
      </c>
      <c r="X354">
        <f t="shared" si="53"/>
        <v>4</v>
      </c>
    </row>
    <row r="355" spans="1:24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5"/>
        <v>1</v>
      </c>
      <c r="P355" s="9">
        <f t="shared" si="46"/>
        <v>103.52</v>
      </c>
      <c r="Q355" t="str">
        <f t="shared" si="47"/>
        <v>film &amp; video</v>
      </c>
      <c r="R355" t="str">
        <f t="shared" si="48"/>
        <v>documentary</v>
      </c>
      <c r="S355" s="22">
        <f t="shared" si="49"/>
        <v>42297.791886574079</v>
      </c>
      <c r="T355" s="22">
        <f t="shared" si="50"/>
        <v>42327.833553240736</v>
      </c>
      <c r="U355">
        <f t="shared" si="51"/>
        <v>2015</v>
      </c>
      <c r="V355" t="str">
        <f t="shared" si="52"/>
        <v>successful</v>
      </c>
      <c r="W355" t="str">
        <f>IF(OR(O355&lt;Outliers!$B$8,Data!O355&gt;Outliers!$B$9),"Yes","No")</f>
        <v>No</v>
      </c>
      <c r="X355">
        <f t="shared" si="53"/>
        <v>4</v>
      </c>
    </row>
    <row r="356" spans="1:24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5"/>
        <v>1</v>
      </c>
      <c r="P356" s="9">
        <f t="shared" si="46"/>
        <v>125.45</v>
      </c>
      <c r="Q356" t="str">
        <f t="shared" si="47"/>
        <v>film &amp; video</v>
      </c>
      <c r="R356" t="str">
        <f t="shared" si="48"/>
        <v>documentary</v>
      </c>
      <c r="S356" s="22">
        <f t="shared" si="49"/>
        <v>42438.827789351853</v>
      </c>
      <c r="T356" s="22">
        <f t="shared" si="50"/>
        <v>42468.786122685182</v>
      </c>
      <c r="U356">
        <f t="shared" si="51"/>
        <v>2016</v>
      </c>
      <c r="V356" t="str">
        <f t="shared" si="52"/>
        <v>successful</v>
      </c>
      <c r="W356" t="str">
        <f>IF(OR(O356&lt;Outliers!$B$8,Data!O356&gt;Outliers!$B$9),"Yes","No")</f>
        <v>No</v>
      </c>
      <c r="X356">
        <f t="shared" si="53"/>
        <v>4</v>
      </c>
    </row>
    <row r="357" spans="1:24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5"/>
        <v>1</v>
      </c>
      <c r="P357" s="9">
        <f t="shared" si="46"/>
        <v>246.61</v>
      </c>
      <c r="Q357" t="str">
        <f t="shared" si="47"/>
        <v>film &amp; video</v>
      </c>
      <c r="R357" t="str">
        <f t="shared" si="48"/>
        <v>documentary</v>
      </c>
      <c r="S357" s="22">
        <f t="shared" si="49"/>
        <v>41943.293912037036</v>
      </c>
      <c r="T357" s="22">
        <f t="shared" si="50"/>
        <v>41974.3355787037</v>
      </c>
      <c r="U357">
        <f t="shared" si="51"/>
        <v>2014</v>
      </c>
      <c r="V357" t="str">
        <f t="shared" si="52"/>
        <v>successful</v>
      </c>
      <c r="W357" t="str">
        <f>IF(OR(O357&lt;Outliers!$B$8,Data!O357&gt;Outliers!$B$9),"Yes","No")</f>
        <v>No</v>
      </c>
      <c r="X357">
        <f t="shared" si="53"/>
        <v>4</v>
      </c>
    </row>
    <row r="358" spans="1:24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5"/>
        <v>1</v>
      </c>
      <c r="P358" s="9">
        <f t="shared" si="46"/>
        <v>79.400000000000006</v>
      </c>
      <c r="Q358" t="str">
        <f t="shared" si="47"/>
        <v>film &amp; video</v>
      </c>
      <c r="R358" t="str">
        <f t="shared" si="48"/>
        <v>documentary</v>
      </c>
      <c r="S358" s="22">
        <f t="shared" si="49"/>
        <v>42415.803159722222</v>
      </c>
      <c r="T358" s="22">
        <f t="shared" si="50"/>
        <v>42445.761493055557</v>
      </c>
      <c r="U358">
        <f t="shared" si="51"/>
        <v>2016</v>
      </c>
      <c r="V358" t="str">
        <f t="shared" si="52"/>
        <v>successful</v>
      </c>
      <c r="W358" t="str">
        <f>IF(OR(O358&lt;Outliers!$B$8,Data!O358&gt;Outliers!$B$9),"Yes","No")</f>
        <v>No</v>
      </c>
      <c r="X358">
        <f t="shared" si="53"/>
        <v>4</v>
      </c>
    </row>
    <row r="359" spans="1:24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5"/>
        <v>2</v>
      </c>
      <c r="P359" s="9">
        <f t="shared" si="46"/>
        <v>86.14</v>
      </c>
      <c r="Q359" t="str">
        <f t="shared" si="47"/>
        <v>film &amp; video</v>
      </c>
      <c r="R359" t="str">
        <f t="shared" si="48"/>
        <v>documentary</v>
      </c>
      <c r="S359" s="22">
        <f t="shared" si="49"/>
        <v>42078.222187499996</v>
      </c>
      <c r="T359" s="22">
        <f t="shared" si="50"/>
        <v>42118.222187499996</v>
      </c>
      <c r="U359">
        <f t="shared" si="51"/>
        <v>2015</v>
      </c>
      <c r="V359" t="str">
        <f t="shared" si="52"/>
        <v>successful</v>
      </c>
      <c r="W359" t="str">
        <f>IF(OR(O359&lt;Outliers!$B$8,Data!O359&gt;Outliers!$B$9),"Yes","No")</f>
        <v>No</v>
      </c>
      <c r="X359">
        <f t="shared" si="53"/>
        <v>6</v>
      </c>
    </row>
    <row r="360" spans="1:2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5"/>
        <v>1</v>
      </c>
      <c r="P360" s="9">
        <f t="shared" si="46"/>
        <v>193.05</v>
      </c>
      <c r="Q360" t="str">
        <f t="shared" si="47"/>
        <v>film &amp; video</v>
      </c>
      <c r="R360" t="str">
        <f t="shared" si="48"/>
        <v>documentary</v>
      </c>
      <c r="S360" s="22">
        <f t="shared" si="49"/>
        <v>42507.860196759255</v>
      </c>
      <c r="T360" s="22">
        <f t="shared" si="50"/>
        <v>42536.625</v>
      </c>
      <c r="U360">
        <f t="shared" si="51"/>
        <v>2016</v>
      </c>
      <c r="V360" t="str">
        <f t="shared" si="52"/>
        <v>successful</v>
      </c>
      <c r="W360" t="str">
        <f>IF(OR(O360&lt;Outliers!$B$8,Data!O360&gt;Outliers!$B$9),"Yes","No")</f>
        <v>No</v>
      </c>
      <c r="X360">
        <f t="shared" si="53"/>
        <v>4</v>
      </c>
    </row>
    <row r="361" spans="1:2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5"/>
        <v>1</v>
      </c>
      <c r="P361" s="9">
        <f t="shared" si="46"/>
        <v>84.02</v>
      </c>
      <c r="Q361" t="str">
        <f t="shared" si="47"/>
        <v>film &amp; video</v>
      </c>
      <c r="R361" t="str">
        <f t="shared" si="48"/>
        <v>documentary</v>
      </c>
      <c r="S361" s="22">
        <f t="shared" si="49"/>
        <v>41935.070486111108</v>
      </c>
      <c r="T361" s="22">
        <f t="shared" si="50"/>
        <v>41957.216666666667</v>
      </c>
      <c r="U361">
        <f t="shared" si="51"/>
        <v>2014</v>
      </c>
      <c r="V361" t="str">
        <f t="shared" si="52"/>
        <v>successful</v>
      </c>
      <c r="W361" t="str">
        <f>IF(OR(O361&lt;Outliers!$B$8,Data!O361&gt;Outliers!$B$9),"Yes","No")</f>
        <v>No</v>
      </c>
      <c r="X361">
        <f t="shared" si="53"/>
        <v>3</v>
      </c>
    </row>
    <row r="362" spans="1:24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5"/>
        <v>1</v>
      </c>
      <c r="P362" s="9">
        <f t="shared" si="46"/>
        <v>139.83000000000001</v>
      </c>
      <c r="Q362" t="str">
        <f t="shared" si="47"/>
        <v>film &amp; video</v>
      </c>
      <c r="R362" t="str">
        <f t="shared" si="48"/>
        <v>documentary</v>
      </c>
      <c r="S362" s="22">
        <f t="shared" si="49"/>
        <v>42163.897916666669</v>
      </c>
      <c r="T362" s="22">
        <f t="shared" si="50"/>
        <v>42208.132638888885</v>
      </c>
      <c r="U362">
        <f t="shared" si="51"/>
        <v>2015</v>
      </c>
      <c r="V362" t="str">
        <f t="shared" si="52"/>
        <v>successful</v>
      </c>
      <c r="W362" t="str">
        <f>IF(OR(O362&lt;Outliers!$B$8,Data!O362&gt;Outliers!$B$9),"Yes","No")</f>
        <v>No</v>
      </c>
      <c r="X362">
        <f t="shared" si="53"/>
        <v>6</v>
      </c>
    </row>
    <row r="363" spans="1:24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5"/>
        <v>1</v>
      </c>
      <c r="P363" s="9">
        <f t="shared" si="46"/>
        <v>109.82</v>
      </c>
      <c r="Q363" t="str">
        <f t="shared" si="47"/>
        <v>film &amp; video</v>
      </c>
      <c r="R363" t="str">
        <f t="shared" si="48"/>
        <v>documentary</v>
      </c>
      <c r="S363" s="22">
        <f t="shared" si="49"/>
        <v>41936.001226851848</v>
      </c>
      <c r="T363" s="22">
        <f t="shared" si="50"/>
        <v>41966.042893518519</v>
      </c>
      <c r="U363">
        <f t="shared" si="51"/>
        <v>2014</v>
      </c>
      <c r="V363" t="str">
        <f t="shared" si="52"/>
        <v>successful</v>
      </c>
      <c r="W363" t="str">
        <f>IF(OR(O363&lt;Outliers!$B$8,Data!O363&gt;Outliers!$B$9),"Yes","No")</f>
        <v>No</v>
      </c>
      <c r="X363">
        <f t="shared" si="53"/>
        <v>4</v>
      </c>
    </row>
    <row r="364" spans="1:24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5"/>
        <v>1</v>
      </c>
      <c r="P364" s="9">
        <f t="shared" si="46"/>
        <v>139.53</v>
      </c>
      <c r="Q364" t="str">
        <f t="shared" si="47"/>
        <v>film &amp; video</v>
      </c>
      <c r="R364" t="str">
        <f t="shared" si="48"/>
        <v>documentary</v>
      </c>
      <c r="S364" s="22">
        <f t="shared" si="49"/>
        <v>41837.210543981484</v>
      </c>
      <c r="T364" s="22">
        <f t="shared" si="50"/>
        <v>41859</v>
      </c>
      <c r="U364">
        <f t="shared" si="51"/>
        <v>2014</v>
      </c>
      <c r="V364" t="str">
        <f t="shared" si="52"/>
        <v>successful</v>
      </c>
      <c r="W364" t="str">
        <f>IF(OR(O364&lt;Outliers!$B$8,Data!O364&gt;Outliers!$B$9),"Yes","No")</f>
        <v>No</v>
      </c>
      <c r="X364">
        <f t="shared" si="53"/>
        <v>3</v>
      </c>
    </row>
    <row r="365" spans="1:24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5"/>
        <v>1</v>
      </c>
      <c r="P365" s="9">
        <f t="shared" si="46"/>
        <v>347.85</v>
      </c>
      <c r="Q365" t="str">
        <f t="shared" si="47"/>
        <v>film &amp; video</v>
      </c>
      <c r="R365" t="str">
        <f t="shared" si="48"/>
        <v>documentary</v>
      </c>
      <c r="S365" s="22">
        <f t="shared" si="49"/>
        <v>40255.744629629626</v>
      </c>
      <c r="T365" s="22">
        <f t="shared" si="50"/>
        <v>40300.806944444441</v>
      </c>
      <c r="U365">
        <f t="shared" si="51"/>
        <v>2010</v>
      </c>
      <c r="V365" t="str">
        <f t="shared" si="52"/>
        <v>successful</v>
      </c>
      <c r="W365" t="str">
        <f>IF(OR(O365&lt;Outliers!$B$8,Data!O365&gt;Outliers!$B$9),"Yes","No")</f>
        <v>No</v>
      </c>
      <c r="X365">
        <f t="shared" si="53"/>
        <v>6</v>
      </c>
    </row>
    <row r="366" spans="1:24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5"/>
        <v>1</v>
      </c>
      <c r="P366" s="9">
        <f t="shared" si="46"/>
        <v>68.239999999999995</v>
      </c>
      <c r="Q366" t="str">
        <f t="shared" si="47"/>
        <v>film &amp; video</v>
      </c>
      <c r="R366" t="str">
        <f t="shared" si="48"/>
        <v>documentary</v>
      </c>
      <c r="S366" s="22">
        <f t="shared" si="49"/>
        <v>41780.859629629631</v>
      </c>
      <c r="T366" s="22">
        <f t="shared" si="50"/>
        <v>41811.165972222225</v>
      </c>
      <c r="U366">
        <f t="shared" si="51"/>
        <v>2014</v>
      </c>
      <c r="V366" t="str">
        <f t="shared" si="52"/>
        <v>successful</v>
      </c>
      <c r="W366" t="str">
        <f>IF(OR(O366&lt;Outliers!$B$8,Data!O366&gt;Outliers!$B$9),"Yes","No")</f>
        <v>No</v>
      </c>
      <c r="X366">
        <f t="shared" si="53"/>
        <v>4</v>
      </c>
    </row>
    <row r="367" spans="1:2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5"/>
        <v>1</v>
      </c>
      <c r="P367" s="9">
        <f t="shared" si="46"/>
        <v>239.94</v>
      </c>
      <c r="Q367" t="str">
        <f t="shared" si="47"/>
        <v>film &amp; video</v>
      </c>
      <c r="R367" t="str">
        <f t="shared" si="48"/>
        <v>documentary</v>
      </c>
      <c r="S367" s="22">
        <f t="shared" si="49"/>
        <v>41668.606469907405</v>
      </c>
      <c r="T367" s="22">
        <f t="shared" si="50"/>
        <v>41698.606469907405</v>
      </c>
      <c r="U367">
        <f t="shared" si="51"/>
        <v>2014</v>
      </c>
      <c r="V367" t="str">
        <f t="shared" si="52"/>
        <v>successful</v>
      </c>
      <c r="W367" t="str">
        <f>IF(OR(O367&lt;Outliers!$B$8,Data!O367&gt;Outliers!$B$9),"Yes","No")</f>
        <v>No</v>
      </c>
      <c r="X367">
        <f t="shared" si="53"/>
        <v>4</v>
      </c>
    </row>
    <row r="368" spans="1:2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5"/>
        <v>1</v>
      </c>
      <c r="P368" s="9">
        <f t="shared" si="46"/>
        <v>287.31</v>
      </c>
      <c r="Q368" t="str">
        <f t="shared" si="47"/>
        <v>film &amp; video</v>
      </c>
      <c r="R368" t="str">
        <f t="shared" si="48"/>
        <v>documentary</v>
      </c>
      <c r="S368" s="22">
        <f t="shared" si="49"/>
        <v>41019.793032407404</v>
      </c>
      <c r="T368" s="22">
        <f t="shared" si="50"/>
        <v>41049.793032407404</v>
      </c>
      <c r="U368">
        <f t="shared" si="51"/>
        <v>2012</v>
      </c>
      <c r="V368" t="str">
        <f t="shared" si="52"/>
        <v>successful</v>
      </c>
      <c r="W368" t="str">
        <f>IF(OR(O368&lt;Outliers!$B$8,Data!O368&gt;Outliers!$B$9),"Yes","No")</f>
        <v>No</v>
      </c>
      <c r="X368">
        <f t="shared" si="53"/>
        <v>4</v>
      </c>
    </row>
    <row r="369" spans="1:24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5"/>
        <v>1</v>
      </c>
      <c r="P369" s="9">
        <f t="shared" si="46"/>
        <v>86.85</v>
      </c>
      <c r="Q369" t="str">
        <f t="shared" si="47"/>
        <v>film &amp; video</v>
      </c>
      <c r="R369" t="str">
        <f t="shared" si="48"/>
        <v>documentary</v>
      </c>
      <c r="S369" s="22">
        <f t="shared" si="49"/>
        <v>41355.577291666668</v>
      </c>
      <c r="T369" s="22">
        <f t="shared" si="50"/>
        <v>41395.207638888889</v>
      </c>
      <c r="U369">
        <f t="shared" si="51"/>
        <v>2013</v>
      </c>
      <c r="V369" t="str">
        <f t="shared" si="52"/>
        <v>successful</v>
      </c>
      <c r="W369" t="str">
        <f>IF(OR(O369&lt;Outliers!$B$8,Data!O369&gt;Outliers!$B$9),"Yes","No")</f>
        <v>No</v>
      </c>
      <c r="X369">
        <f t="shared" si="53"/>
        <v>6</v>
      </c>
    </row>
    <row r="370" spans="1:24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5"/>
        <v>1</v>
      </c>
      <c r="P370" s="9">
        <f t="shared" si="46"/>
        <v>81.849999999999994</v>
      </c>
      <c r="Q370" t="str">
        <f t="shared" si="47"/>
        <v>film &amp; video</v>
      </c>
      <c r="R370" t="str">
        <f t="shared" si="48"/>
        <v>documentary</v>
      </c>
      <c r="S370" s="22">
        <f t="shared" si="49"/>
        <v>42043.605578703704</v>
      </c>
      <c r="T370" s="22">
        <f t="shared" si="50"/>
        <v>42078.563912037032</v>
      </c>
      <c r="U370">
        <f t="shared" si="51"/>
        <v>2015</v>
      </c>
      <c r="V370" t="str">
        <f t="shared" si="52"/>
        <v>successful</v>
      </c>
      <c r="W370" t="str">
        <f>IF(OR(O370&lt;Outliers!$B$8,Data!O370&gt;Outliers!$B$9),"Yes","No")</f>
        <v>No</v>
      </c>
      <c r="X370">
        <f t="shared" si="53"/>
        <v>5</v>
      </c>
    </row>
    <row r="371" spans="1:24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5"/>
        <v>1</v>
      </c>
      <c r="P371" s="9">
        <f t="shared" si="46"/>
        <v>42.87</v>
      </c>
      <c r="Q371" t="str">
        <f t="shared" si="47"/>
        <v>film &amp; video</v>
      </c>
      <c r="R371" t="str">
        <f t="shared" si="48"/>
        <v>documentary</v>
      </c>
      <c r="S371" s="22">
        <f t="shared" si="49"/>
        <v>40893.551724537036</v>
      </c>
      <c r="T371" s="22">
        <f t="shared" si="50"/>
        <v>40923.551724537036</v>
      </c>
      <c r="U371">
        <f t="shared" si="51"/>
        <v>2011</v>
      </c>
      <c r="V371" t="str">
        <f t="shared" si="52"/>
        <v>successful</v>
      </c>
      <c r="W371" t="str">
        <f>IF(OR(O371&lt;Outliers!$B$8,Data!O371&gt;Outliers!$B$9),"Yes","No")</f>
        <v>No</v>
      </c>
      <c r="X371">
        <f t="shared" si="53"/>
        <v>4</v>
      </c>
    </row>
    <row r="372" spans="1:24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5"/>
        <v>1</v>
      </c>
      <c r="P372" s="9">
        <f t="shared" si="46"/>
        <v>709.42</v>
      </c>
      <c r="Q372" t="str">
        <f t="shared" si="47"/>
        <v>film &amp; video</v>
      </c>
      <c r="R372" t="str">
        <f t="shared" si="48"/>
        <v>documentary</v>
      </c>
      <c r="S372" s="22">
        <f t="shared" si="49"/>
        <v>42711.795138888891</v>
      </c>
      <c r="T372" s="22">
        <f t="shared" si="50"/>
        <v>42741.795138888891</v>
      </c>
      <c r="U372">
        <f t="shared" si="51"/>
        <v>2016</v>
      </c>
      <c r="V372" t="str">
        <f t="shared" si="52"/>
        <v>successful</v>
      </c>
      <c r="W372" t="str">
        <f>IF(OR(O372&lt;Outliers!$B$8,Data!O372&gt;Outliers!$B$9),"Yes","No")</f>
        <v>No</v>
      </c>
      <c r="X372">
        <f t="shared" si="53"/>
        <v>4</v>
      </c>
    </row>
    <row r="373" spans="1:24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5"/>
        <v>1</v>
      </c>
      <c r="P373" s="9">
        <f t="shared" si="46"/>
        <v>161.26</v>
      </c>
      <c r="Q373" t="str">
        <f t="shared" si="47"/>
        <v>film &amp; video</v>
      </c>
      <c r="R373" t="str">
        <f t="shared" si="48"/>
        <v>documentary</v>
      </c>
      <c r="S373" s="22">
        <f t="shared" si="49"/>
        <v>41261.767812500002</v>
      </c>
      <c r="T373" s="22">
        <f t="shared" si="50"/>
        <v>41306.767812500002</v>
      </c>
      <c r="U373">
        <f t="shared" si="51"/>
        <v>2012</v>
      </c>
      <c r="V373" t="str">
        <f t="shared" si="52"/>
        <v>successful</v>
      </c>
      <c r="W373" t="str">
        <f>IF(OR(O373&lt;Outliers!$B$8,Data!O373&gt;Outliers!$B$9),"Yes","No")</f>
        <v>No</v>
      </c>
      <c r="X373">
        <f t="shared" si="53"/>
        <v>6</v>
      </c>
    </row>
    <row r="374" spans="1:2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5"/>
        <v>1</v>
      </c>
      <c r="P374" s="9">
        <f t="shared" si="46"/>
        <v>41.78</v>
      </c>
      <c r="Q374" t="str">
        <f t="shared" si="47"/>
        <v>film &amp; video</v>
      </c>
      <c r="R374" t="str">
        <f t="shared" si="48"/>
        <v>documentary</v>
      </c>
      <c r="S374" s="22">
        <f t="shared" si="49"/>
        <v>42425.576898148152</v>
      </c>
      <c r="T374" s="22">
        <f t="shared" si="50"/>
        <v>42465.666666666672</v>
      </c>
      <c r="U374">
        <f t="shared" si="51"/>
        <v>2016</v>
      </c>
      <c r="V374" t="str">
        <f t="shared" si="52"/>
        <v>successful</v>
      </c>
      <c r="W374" t="str">
        <f>IF(OR(O374&lt;Outliers!$B$8,Data!O374&gt;Outliers!$B$9),"Yes","No")</f>
        <v>No</v>
      </c>
      <c r="X374">
        <f t="shared" si="53"/>
        <v>6</v>
      </c>
    </row>
    <row r="375" spans="1:2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5"/>
        <v>1</v>
      </c>
      <c r="P375" s="9">
        <f t="shared" si="46"/>
        <v>89.89</v>
      </c>
      <c r="Q375" t="str">
        <f t="shared" si="47"/>
        <v>film &amp; video</v>
      </c>
      <c r="R375" t="str">
        <f t="shared" si="48"/>
        <v>documentary</v>
      </c>
      <c r="S375" s="22">
        <f t="shared" si="49"/>
        <v>41078.91201388889</v>
      </c>
      <c r="T375" s="22">
        <f t="shared" si="50"/>
        <v>41108.91201388889</v>
      </c>
      <c r="U375">
        <f t="shared" si="51"/>
        <v>2012</v>
      </c>
      <c r="V375" t="str">
        <f t="shared" si="52"/>
        <v>successful</v>
      </c>
      <c r="W375" t="str">
        <f>IF(OR(O375&lt;Outliers!$B$8,Data!O375&gt;Outliers!$B$9),"Yes","No")</f>
        <v>No</v>
      </c>
      <c r="X375">
        <f t="shared" si="53"/>
        <v>4</v>
      </c>
    </row>
    <row r="376" spans="1:24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5"/>
        <v>1</v>
      </c>
      <c r="P376" s="9">
        <f t="shared" si="46"/>
        <v>45.05</v>
      </c>
      <c r="Q376" t="str">
        <f t="shared" si="47"/>
        <v>film &amp; video</v>
      </c>
      <c r="R376" t="str">
        <f t="shared" si="48"/>
        <v>documentary</v>
      </c>
      <c r="S376" s="22">
        <f t="shared" si="49"/>
        <v>40757.889247685183</v>
      </c>
      <c r="T376" s="22">
        <f t="shared" si="50"/>
        <v>40802.889247685183</v>
      </c>
      <c r="U376">
        <f t="shared" si="51"/>
        <v>2011</v>
      </c>
      <c r="V376" t="str">
        <f t="shared" si="52"/>
        <v>successful</v>
      </c>
      <c r="W376" t="str">
        <f>IF(OR(O376&lt;Outliers!$B$8,Data!O376&gt;Outliers!$B$9),"Yes","No")</f>
        <v>No</v>
      </c>
      <c r="X376">
        <f t="shared" si="53"/>
        <v>6</v>
      </c>
    </row>
    <row r="377" spans="1:24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5"/>
        <v>1</v>
      </c>
      <c r="P377" s="9">
        <f t="shared" si="46"/>
        <v>42.86</v>
      </c>
      <c r="Q377" t="str">
        <f t="shared" si="47"/>
        <v>film &amp; video</v>
      </c>
      <c r="R377" t="str">
        <f t="shared" si="48"/>
        <v>documentary</v>
      </c>
      <c r="S377" s="22">
        <f t="shared" si="49"/>
        <v>41657.985081018516</v>
      </c>
      <c r="T377" s="22">
        <f t="shared" si="50"/>
        <v>41699.720833333333</v>
      </c>
      <c r="U377">
        <f t="shared" si="51"/>
        <v>2014</v>
      </c>
      <c r="V377" t="str">
        <f t="shared" si="52"/>
        <v>successful</v>
      </c>
      <c r="W377" t="str">
        <f>IF(OR(O377&lt;Outliers!$B$8,Data!O377&gt;Outliers!$B$9),"Yes","No")</f>
        <v>No</v>
      </c>
      <c r="X377">
        <f t="shared" si="53"/>
        <v>6</v>
      </c>
    </row>
    <row r="378" spans="1:24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5"/>
        <v>1</v>
      </c>
      <c r="P378" s="9">
        <f t="shared" si="46"/>
        <v>54.08</v>
      </c>
      <c r="Q378" t="str">
        <f t="shared" si="47"/>
        <v>film &amp; video</v>
      </c>
      <c r="R378" t="str">
        <f t="shared" si="48"/>
        <v>documentary</v>
      </c>
      <c r="S378" s="22">
        <f t="shared" si="49"/>
        <v>42576.452731481477</v>
      </c>
      <c r="T378" s="22">
        <f t="shared" si="50"/>
        <v>42607.452731481477</v>
      </c>
      <c r="U378">
        <f t="shared" si="51"/>
        <v>2016</v>
      </c>
      <c r="V378" t="str">
        <f t="shared" si="52"/>
        <v>successful</v>
      </c>
      <c r="W378" t="str">
        <f>IF(OR(O378&lt;Outliers!$B$8,Data!O378&gt;Outliers!$B$9),"Yes","No")</f>
        <v>No</v>
      </c>
      <c r="X378">
        <f t="shared" si="53"/>
        <v>4</v>
      </c>
    </row>
    <row r="379" spans="1:2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5"/>
        <v>1</v>
      </c>
      <c r="P379" s="9">
        <f t="shared" si="46"/>
        <v>103.22</v>
      </c>
      <c r="Q379" t="str">
        <f t="shared" si="47"/>
        <v>film &amp; video</v>
      </c>
      <c r="R379" t="str">
        <f t="shared" si="48"/>
        <v>documentary</v>
      </c>
      <c r="S379" s="22">
        <f t="shared" si="49"/>
        <v>42292.250787037032</v>
      </c>
      <c r="T379" s="22">
        <f t="shared" si="50"/>
        <v>42322.292361111111</v>
      </c>
      <c r="U379">
        <f t="shared" si="51"/>
        <v>2015</v>
      </c>
      <c r="V379" t="str">
        <f t="shared" si="52"/>
        <v>successful</v>
      </c>
      <c r="W379" t="str">
        <f>IF(OR(O379&lt;Outliers!$B$8,Data!O379&gt;Outliers!$B$9),"Yes","No")</f>
        <v>No</v>
      </c>
      <c r="X379">
        <f t="shared" si="53"/>
        <v>4</v>
      </c>
    </row>
    <row r="380" spans="1:24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5"/>
        <v>1</v>
      </c>
      <c r="P380" s="9">
        <f t="shared" si="46"/>
        <v>40.4</v>
      </c>
      <c r="Q380" t="str">
        <f t="shared" si="47"/>
        <v>film &amp; video</v>
      </c>
      <c r="R380" t="str">
        <f t="shared" si="48"/>
        <v>documentary</v>
      </c>
      <c r="S380" s="22">
        <f t="shared" si="49"/>
        <v>42370.571851851855</v>
      </c>
      <c r="T380" s="22">
        <f t="shared" si="50"/>
        <v>42394.994444444441</v>
      </c>
      <c r="U380">
        <f t="shared" si="51"/>
        <v>2016</v>
      </c>
      <c r="V380" t="str">
        <f t="shared" si="52"/>
        <v>successful</v>
      </c>
      <c r="W380" t="str">
        <f>IF(OR(O380&lt;Outliers!$B$8,Data!O380&gt;Outliers!$B$9),"Yes","No")</f>
        <v>No</v>
      </c>
      <c r="X380">
        <f t="shared" si="53"/>
        <v>3</v>
      </c>
    </row>
    <row r="381" spans="1:24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5"/>
        <v>1</v>
      </c>
      <c r="P381" s="9">
        <f t="shared" si="46"/>
        <v>116.86</v>
      </c>
      <c r="Q381" t="str">
        <f t="shared" si="47"/>
        <v>film &amp; video</v>
      </c>
      <c r="R381" t="str">
        <f t="shared" si="48"/>
        <v>documentary</v>
      </c>
      <c r="S381" s="22">
        <f t="shared" si="49"/>
        <v>40987.688333333332</v>
      </c>
      <c r="T381" s="22">
        <f t="shared" si="50"/>
        <v>41032.688333333332</v>
      </c>
      <c r="U381">
        <f t="shared" si="51"/>
        <v>2012</v>
      </c>
      <c r="V381" t="str">
        <f t="shared" si="52"/>
        <v>successful</v>
      </c>
      <c r="W381" t="str">
        <f>IF(OR(O381&lt;Outliers!$B$8,Data!O381&gt;Outliers!$B$9),"Yes","No")</f>
        <v>No</v>
      </c>
      <c r="X381">
        <f t="shared" si="53"/>
        <v>6</v>
      </c>
    </row>
    <row r="382" spans="1:24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5"/>
        <v>1</v>
      </c>
      <c r="P382" s="9">
        <f t="shared" si="46"/>
        <v>115.51</v>
      </c>
      <c r="Q382" t="str">
        <f t="shared" si="47"/>
        <v>film &amp; video</v>
      </c>
      <c r="R382" t="str">
        <f t="shared" si="48"/>
        <v>documentary</v>
      </c>
      <c r="S382" s="22">
        <f t="shared" si="49"/>
        <v>42367.719814814816</v>
      </c>
      <c r="T382" s="22">
        <f t="shared" si="50"/>
        <v>42392.719814814816</v>
      </c>
      <c r="U382">
        <f t="shared" si="51"/>
        <v>2015</v>
      </c>
      <c r="V382" t="str">
        <f t="shared" si="52"/>
        <v>successful</v>
      </c>
      <c r="W382" t="str">
        <f>IF(OR(O382&lt;Outliers!$B$8,Data!O382&gt;Outliers!$B$9),"Yes","No")</f>
        <v>No</v>
      </c>
      <c r="X382">
        <f t="shared" si="53"/>
        <v>4</v>
      </c>
    </row>
    <row r="383" spans="1:2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5"/>
        <v>1</v>
      </c>
      <c r="P383" s="9">
        <f t="shared" si="46"/>
        <v>104.31</v>
      </c>
      <c r="Q383" t="str">
        <f t="shared" si="47"/>
        <v>film &amp; video</v>
      </c>
      <c r="R383" t="str">
        <f t="shared" si="48"/>
        <v>documentary</v>
      </c>
      <c r="S383" s="22">
        <f t="shared" si="49"/>
        <v>41085.698113425926</v>
      </c>
      <c r="T383" s="22">
        <f t="shared" si="50"/>
        <v>41120.208333333336</v>
      </c>
      <c r="U383">
        <f t="shared" si="51"/>
        <v>2012</v>
      </c>
      <c r="V383" t="str">
        <f t="shared" si="52"/>
        <v>successful</v>
      </c>
      <c r="W383" t="str">
        <f>IF(OR(O383&lt;Outliers!$B$8,Data!O383&gt;Outliers!$B$9),"Yes","No")</f>
        <v>No</v>
      </c>
      <c r="X383">
        <f t="shared" si="53"/>
        <v>5</v>
      </c>
    </row>
    <row r="384" spans="1:24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5"/>
        <v>3</v>
      </c>
      <c r="P384" s="9">
        <f t="shared" si="46"/>
        <v>69.77</v>
      </c>
      <c r="Q384" t="str">
        <f t="shared" si="47"/>
        <v>film &amp; video</v>
      </c>
      <c r="R384" t="str">
        <f t="shared" si="48"/>
        <v>documentary</v>
      </c>
      <c r="S384" s="22">
        <f t="shared" si="49"/>
        <v>41144.709490740745</v>
      </c>
      <c r="T384" s="22">
        <f t="shared" si="50"/>
        <v>41158.709490740745</v>
      </c>
      <c r="U384">
        <f t="shared" si="51"/>
        <v>2012</v>
      </c>
      <c r="V384" t="str">
        <f t="shared" si="52"/>
        <v>successful</v>
      </c>
      <c r="W384" t="str">
        <f>IF(OR(O384&lt;Outliers!$B$8,Data!O384&gt;Outliers!$B$9),"Yes","No")</f>
        <v>Yes</v>
      </c>
      <c r="X384">
        <f t="shared" si="53"/>
        <v>2</v>
      </c>
    </row>
    <row r="385" spans="1:24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5"/>
        <v>2</v>
      </c>
      <c r="P385" s="9">
        <f t="shared" si="46"/>
        <v>43.02</v>
      </c>
      <c r="Q385" t="str">
        <f t="shared" si="47"/>
        <v>film &amp; video</v>
      </c>
      <c r="R385" t="str">
        <f t="shared" si="48"/>
        <v>documentary</v>
      </c>
      <c r="S385" s="22">
        <f t="shared" si="49"/>
        <v>41755.117581018516</v>
      </c>
      <c r="T385" s="22">
        <f t="shared" si="50"/>
        <v>41778.117581018516</v>
      </c>
      <c r="U385">
        <f t="shared" si="51"/>
        <v>2014</v>
      </c>
      <c r="V385" t="str">
        <f t="shared" si="52"/>
        <v>successful</v>
      </c>
      <c r="W385" t="str">
        <f>IF(OR(O385&lt;Outliers!$B$8,Data!O385&gt;Outliers!$B$9),"Yes","No")</f>
        <v>No</v>
      </c>
      <c r="X385">
        <f t="shared" si="53"/>
        <v>3</v>
      </c>
    </row>
    <row r="386" spans="1:24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5"/>
        <v>1</v>
      </c>
      <c r="P386" s="9">
        <f t="shared" si="46"/>
        <v>58.54</v>
      </c>
      <c r="Q386" t="str">
        <f t="shared" si="47"/>
        <v>film &amp; video</v>
      </c>
      <c r="R386" t="str">
        <f t="shared" si="48"/>
        <v>documentary</v>
      </c>
      <c r="S386" s="22">
        <f t="shared" si="49"/>
        <v>41980.781793981485</v>
      </c>
      <c r="T386" s="22">
        <f t="shared" si="50"/>
        <v>42010.781793981485</v>
      </c>
      <c r="U386">
        <f t="shared" si="51"/>
        <v>2014</v>
      </c>
      <c r="V386" t="str">
        <f t="shared" si="52"/>
        <v>successful</v>
      </c>
      <c r="W386" t="str">
        <f>IF(OR(O386&lt;Outliers!$B$8,Data!O386&gt;Outliers!$B$9),"Yes","No")</f>
        <v>No</v>
      </c>
      <c r="X386">
        <f t="shared" si="53"/>
        <v>4</v>
      </c>
    </row>
    <row r="387" spans="1:24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54">ROUND(E387/D387,0)</f>
        <v>1</v>
      </c>
      <c r="P387" s="9">
        <f t="shared" ref="P387:P450" si="55">ROUND(IFERROR(E387/L387,0),2)</f>
        <v>111.8</v>
      </c>
      <c r="Q387" t="str">
        <f t="shared" ref="Q387:Q450" si="56">LEFT(N387,FIND("/",N387)-1)</f>
        <v>film &amp; video</v>
      </c>
      <c r="R387" t="str">
        <f t="shared" ref="R387:R450" si="57">RIGHT(N387,LEN(N387)-FIND("/",N387))</f>
        <v>documentary</v>
      </c>
      <c r="S387" s="22">
        <f t="shared" ref="S387:S450" si="58">(((J387/60)/60)/24)+DATE(1970,1,1)</f>
        <v>41934.584502314814</v>
      </c>
      <c r="T387" s="22">
        <f t="shared" ref="T387:T450" si="59">(((I387/60)/60)/24)+DATE(1970,1,1)</f>
        <v>41964.626168981486</v>
      </c>
      <c r="U387">
        <f t="shared" ref="U387:U450" si="60">YEAR(S387)</f>
        <v>2014</v>
      </c>
      <c r="V387" t="str">
        <f t="shared" ref="V387:V450" si="61">IF(OR(F387="live",F387="successful"),"successful","unsuccessful")</f>
        <v>successful</v>
      </c>
      <c r="W387" t="str">
        <f>IF(OR(O387&lt;Outliers!$B$8,Data!O387&gt;Outliers!$B$9),"Yes","No")</f>
        <v>No</v>
      </c>
      <c r="X387">
        <f t="shared" ref="X387:X450" si="62">ROUND(_xlfn.DAYS(T387,S387)/7,0)</f>
        <v>4</v>
      </c>
    </row>
    <row r="388" spans="1:24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54"/>
        <v>1</v>
      </c>
      <c r="P388" s="9">
        <f t="shared" si="55"/>
        <v>46.23</v>
      </c>
      <c r="Q388" t="str">
        <f t="shared" si="56"/>
        <v>film &amp; video</v>
      </c>
      <c r="R388" t="str">
        <f t="shared" si="57"/>
        <v>documentary</v>
      </c>
      <c r="S388" s="22">
        <f t="shared" si="58"/>
        <v>42211.951284722221</v>
      </c>
      <c r="T388" s="22">
        <f t="shared" si="59"/>
        <v>42226.951284722221</v>
      </c>
      <c r="U388">
        <f t="shared" si="60"/>
        <v>2015</v>
      </c>
      <c r="V388" t="str">
        <f t="shared" si="61"/>
        <v>successful</v>
      </c>
      <c r="W388" t="str">
        <f>IF(OR(O388&lt;Outliers!$B$8,Data!O388&gt;Outliers!$B$9),"Yes","No")</f>
        <v>No</v>
      </c>
      <c r="X388">
        <f t="shared" si="62"/>
        <v>2</v>
      </c>
    </row>
    <row r="389" spans="1:2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54"/>
        <v>2</v>
      </c>
      <c r="P389" s="9">
        <f t="shared" si="55"/>
        <v>144.69</v>
      </c>
      <c r="Q389" t="str">
        <f t="shared" si="56"/>
        <v>film &amp; video</v>
      </c>
      <c r="R389" t="str">
        <f t="shared" si="57"/>
        <v>documentary</v>
      </c>
      <c r="S389" s="22">
        <f t="shared" si="58"/>
        <v>42200.67659722222</v>
      </c>
      <c r="T389" s="22">
        <f t="shared" si="59"/>
        <v>42231.25</v>
      </c>
      <c r="U389">
        <f t="shared" si="60"/>
        <v>2015</v>
      </c>
      <c r="V389" t="str">
        <f t="shared" si="61"/>
        <v>successful</v>
      </c>
      <c r="W389" t="str">
        <f>IF(OR(O389&lt;Outliers!$B$8,Data!O389&gt;Outliers!$B$9),"Yes","No")</f>
        <v>No</v>
      </c>
      <c r="X389">
        <f t="shared" si="62"/>
        <v>4</v>
      </c>
    </row>
    <row r="390" spans="1:2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54"/>
        <v>1</v>
      </c>
      <c r="P390" s="9">
        <f t="shared" si="55"/>
        <v>88.85</v>
      </c>
      <c r="Q390" t="str">
        <f t="shared" si="56"/>
        <v>film &amp; video</v>
      </c>
      <c r="R390" t="str">
        <f t="shared" si="57"/>
        <v>documentary</v>
      </c>
      <c r="S390" s="22">
        <f t="shared" si="58"/>
        <v>42549.076157407413</v>
      </c>
      <c r="T390" s="22">
        <f t="shared" si="59"/>
        <v>42579.076157407413</v>
      </c>
      <c r="U390">
        <f t="shared" si="60"/>
        <v>2016</v>
      </c>
      <c r="V390" t="str">
        <f t="shared" si="61"/>
        <v>successful</v>
      </c>
      <c r="W390" t="str">
        <f>IF(OR(O390&lt;Outliers!$B$8,Data!O390&gt;Outliers!$B$9),"Yes","No")</f>
        <v>No</v>
      </c>
      <c r="X390">
        <f t="shared" si="62"/>
        <v>4</v>
      </c>
    </row>
    <row r="391" spans="1:24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54"/>
        <v>2</v>
      </c>
      <c r="P391" s="9">
        <f t="shared" si="55"/>
        <v>81.75</v>
      </c>
      <c r="Q391" t="str">
        <f t="shared" si="56"/>
        <v>film &amp; video</v>
      </c>
      <c r="R391" t="str">
        <f t="shared" si="57"/>
        <v>documentary</v>
      </c>
      <c r="S391" s="22">
        <f t="shared" si="58"/>
        <v>41674.063078703701</v>
      </c>
      <c r="T391" s="22">
        <f t="shared" si="59"/>
        <v>41705.957638888889</v>
      </c>
      <c r="U391">
        <f t="shared" si="60"/>
        <v>2014</v>
      </c>
      <c r="V391" t="str">
        <f t="shared" si="61"/>
        <v>successful</v>
      </c>
      <c r="W391" t="str">
        <f>IF(OR(O391&lt;Outliers!$B$8,Data!O391&gt;Outliers!$B$9),"Yes","No")</f>
        <v>No</v>
      </c>
      <c r="X391">
        <f t="shared" si="62"/>
        <v>4</v>
      </c>
    </row>
    <row r="392" spans="1:2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54"/>
        <v>1</v>
      </c>
      <c r="P392" s="9">
        <f t="shared" si="55"/>
        <v>71.430000000000007</v>
      </c>
      <c r="Q392" t="str">
        <f t="shared" si="56"/>
        <v>film &amp; video</v>
      </c>
      <c r="R392" t="str">
        <f t="shared" si="57"/>
        <v>documentary</v>
      </c>
      <c r="S392" s="22">
        <f t="shared" si="58"/>
        <v>42112.036712962959</v>
      </c>
      <c r="T392" s="22">
        <f t="shared" si="59"/>
        <v>42132.036712962959</v>
      </c>
      <c r="U392">
        <f t="shared" si="60"/>
        <v>2015</v>
      </c>
      <c r="V392" t="str">
        <f t="shared" si="61"/>
        <v>successful</v>
      </c>
      <c r="W392" t="str">
        <f>IF(OR(O392&lt;Outliers!$B$8,Data!O392&gt;Outliers!$B$9),"Yes","No")</f>
        <v>No</v>
      </c>
      <c r="X392">
        <f t="shared" si="62"/>
        <v>3</v>
      </c>
    </row>
    <row r="393" spans="1:2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54"/>
        <v>1</v>
      </c>
      <c r="P393" s="9">
        <f t="shared" si="55"/>
        <v>104.26</v>
      </c>
      <c r="Q393" t="str">
        <f t="shared" si="56"/>
        <v>film &amp; video</v>
      </c>
      <c r="R393" t="str">
        <f t="shared" si="57"/>
        <v>documentary</v>
      </c>
      <c r="S393" s="22">
        <f t="shared" si="58"/>
        <v>40865.042256944449</v>
      </c>
      <c r="T393" s="22">
        <f t="shared" si="59"/>
        <v>40895.040972222225</v>
      </c>
      <c r="U393">
        <f t="shared" si="60"/>
        <v>2011</v>
      </c>
      <c r="V393" t="str">
        <f t="shared" si="61"/>
        <v>successful</v>
      </c>
      <c r="W393" t="str">
        <f>IF(OR(O393&lt;Outliers!$B$8,Data!O393&gt;Outliers!$B$9),"Yes","No")</f>
        <v>No</v>
      </c>
      <c r="X393">
        <f t="shared" si="62"/>
        <v>4</v>
      </c>
    </row>
    <row r="394" spans="1:24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54"/>
        <v>1</v>
      </c>
      <c r="P394" s="9">
        <f t="shared" si="55"/>
        <v>90.62</v>
      </c>
      <c r="Q394" t="str">
        <f t="shared" si="56"/>
        <v>film &amp; video</v>
      </c>
      <c r="R394" t="str">
        <f t="shared" si="57"/>
        <v>documentary</v>
      </c>
      <c r="S394" s="22">
        <f t="shared" si="58"/>
        <v>40763.717256944445</v>
      </c>
      <c r="T394" s="22">
        <f t="shared" si="59"/>
        <v>40794.125</v>
      </c>
      <c r="U394">
        <f t="shared" si="60"/>
        <v>2011</v>
      </c>
      <c r="V394" t="str">
        <f t="shared" si="61"/>
        <v>successful</v>
      </c>
      <c r="W394" t="str">
        <f>IF(OR(O394&lt;Outliers!$B$8,Data!O394&gt;Outliers!$B$9),"Yes","No")</f>
        <v>No</v>
      </c>
      <c r="X394">
        <f t="shared" si="62"/>
        <v>4</v>
      </c>
    </row>
    <row r="395" spans="1:24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54"/>
        <v>1</v>
      </c>
      <c r="P395" s="9">
        <f t="shared" si="55"/>
        <v>157.33000000000001</v>
      </c>
      <c r="Q395" t="str">
        <f t="shared" si="56"/>
        <v>film &amp; video</v>
      </c>
      <c r="R395" t="str">
        <f t="shared" si="57"/>
        <v>documentary</v>
      </c>
      <c r="S395" s="22">
        <f t="shared" si="58"/>
        <v>41526.708935185183</v>
      </c>
      <c r="T395" s="22">
        <f t="shared" si="59"/>
        <v>41557.708935185183</v>
      </c>
      <c r="U395">
        <f t="shared" si="60"/>
        <v>2013</v>
      </c>
      <c r="V395" t="str">
        <f t="shared" si="61"/>
        <v>successful</v>
      </c>
      <c r="W395" t="str">
        <f>IF(OR(O395&lt;Outliers!$B$8,Data!O395&gt;Outliers!$B$9),"Yes","No")</f>
        <v>No</v>
      </c>
      <c r="X395">
        <f t="shared" si="62"/>
        <v>4</v>
      </c>
    </row>
    <row r="396" spans="1:24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54"/>
        <v>1</v>
      </c>
      <c r="P396" s="9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22">
        <f t="shared" si="58"/>
        <v>42417.818078703705</v>
      </c>
      <c r="T396" s="22">
        <f t="shared" si="59"/>
        <v>42477.776412037041</v>
      </c>
      <c r="U396">
        <f t="shared" si="60"/>
        <v>2016</v>
      </c>
      <c r="V396" t="str">
        <f t="shared" si="61"/>
        <v>successful</v>
      </c>
      <c r="W396" t="str">
        <f>IF(OR(O396&lt;Outliers!$B$8,Data!O396&gt;Outliers!$B$9),"Yes","No")</f>
        <v>No</v>
      </c>
      <c r="X396">
        <f t="shared" si="62"/>
        <v>9</v>
      </c>
    </row>
    <row r="397" spans="1:2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54"/>
        <v>1</v>
      </c>
      <c r="P397" s="9">
        <f t="shared" si="55"/>
        <v>58.72</v>
      </c>
      <c r="Q397" t="str">
        <f t="shared" si="56"/>
        <v>film &amp; video</v>
      </c>
      <c r="R397" t="str">
        <f t="shared" si="57"/>
        <v>documentary</v>
      </c>
      <c r="S397" s="22">
        <f t="shared" si="58"/>
        <v>40990.909259259257</v>
      </c>
      <c r="T397" s="22">
        <f t="shared" si="59"/>
        <v>41026.897222222222</v>
      </c>
      <c r="U397">
        <f t="shared" si="60"/>
        <v>2012</v>
      </c>
      <c r="V397" t="str">
        <f t="shared" si="61"/>
        <v>successful</v>
      </c>
      <c r="W397" t="str">
        <f>IF(OR(O397&lt;Outliers!$B$8,Data!O397&gt;Outliers!$B$9),"Yes","No")</f>
        <v>No</v>
      </c>
      <c r="X397">
        <f t="shared" si="62"/>
        <v>5</v>
      </c>
    </row>
    <row r="398" spans="1:2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54"/>
        <v>1</v>
      </c>
      <c r="P398" s="9">
        <f t="shared" si="55"/>
        <v>81.63</v>
      </c>
      <c r="Q398" t="str">
        <f t="shared" si="56"/>
        <v>film &amp; video</v>
      </c>
      <c r="R398" t="str">
        <f t="shared" si="57"/>
        <v>documentary</v>
      </c>
      <c r="S398" s="22">
        <f t="shared" si="58"/>
        <v>41082.564884259256</v>
      </c>
      <c r="T398" s="22">
        <f t="shared" si="59"/>
        <v>41097.564884259256</v>
      </c>
      <c r="U398">
        <f t="shared" si="60"/>
        <v>2012</v>
      </c>
      <c r="V398" t="str">
        <f t="shared" si="61"/>
        <v>successful</v>
      </c>
      <c r="W398" t="str">
        <f>IF(OR(O398&lt;Outliers!$B$8,Data!O398&gt;Outliers!$B$9),"Yes","No")</f>
        <v>No</v>
      </c>
      <c r="X398">
        <f t="shared" si="62"/>
        <v>2</v>
      </c>
    </row>
    <row r="399" spans="1:2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54"/>
        <v>1</v>
      </c>
      <c r="P399" s="9">
        <f t="shared" si="55"/>
        <v>56.46</v>
      </c>
      <c r="Q399" t="str">
        <f t="shared" si="56"/>
        <v>film &amp; video</v>
      </c>
      <c r="R399" t="str">
        <f t="shared" si="57"/>
        <v>documentary</v>
      </c>
      <c r="S399" s="22">
        <f t="shared" si="58"/>
        <v>40379.776435185187</v>
      </c>
      <c r="T399" s="22">
        <f t="shared" si="59"/>
        <v>40422.155555555553</v>
      </c>
      <c r="U399">
        <f t="shared" si="60"/>
        <v>2010</v>
      </c>
      <c r="V399" t="str">
        <f t="shared" si="61"/>
        <v>successful</v>
      </c>
      <c r="W399" t="str">
        <f>IF(OR(O399&lt;Outliers!$B$8,Data!O399&gt;Outliers!$B$9),"Yes","No")</f>
        <v>No</v>
      </c>
      <c r="X399">
        <f t="shared" si="62"/>
        <v>6</v>
      </c>
    </row>
    <row r="400" spans="1:2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54"/>
        <v>1</v>
      </c>
      <c r="P400" s="9">
        <f t="shared" si="55"/>
        <v>140.1</v>
      </c>
      <c r="Q400" t="str">
        <f t="shared" si="56"/>
        <v>film &amp; video</v>
      </c>
      <c r="R400" t="str">
        <f t="shared" si="57"/>
        <v>documentary</v>
      </c>
      <c r="S400" s="22">
        <f t="shared" si="58"/>
        <v>42078.793124999997</v>
      </c>
      <c r="T400" s="22">
        <f t="shared" si="59"/>
        <v>42123.793124999997</v>
      </c>
      <c r="U400">
        <f t="shared" si="60"/>
        <v>2015</v>
      </c>
      <c r="V400" t="str">
        <f t="shared" si="61"/>
        <v>successful</v>
      </c>
      <c r="W400" t="str">
        <f>IF(OR(O400&lt;Outliers!$B$8,Data!O400&gt;Outliers!$B$9),"Yes","No")</f>
        <v>No</v>
      </c>
      <c r="X400">
        <f t="shared" si="62"/>
        <v>6</v>
      </c>
    </row>
    <row r="401" spans="1:24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54"/>
        <v>1</v>
      </c>
      <c r="P401" s="9">
        <f t="shared" si="55"/>
        <v>224.85</v>
      </c>
      <c r="Q401" t="str">
        <f t="shared" si="56"/>
        <v>film &amp; video</v>
      </c>
      <c r="R401" t="str">
        <f t="shared" si="57"/>
        <v>documentary</v>
      </c>
      <c r="S401" s="22">
        <f t="shared" si="58"/>
        <v>42687.875775462962</v>
      </c>
      <c r="T401" s="22">
        <f t="shared" si="59"/>
        <v>42718.5</v>
      </c>
      <c r="U401">
        <f t="shared" si="60"/>
        <v>2016</v>
      </c>
      <c r="V401" t="str">
        <f t="shared" si="61"/>
        <v>successful</v>
      </c>
      <c r="W401" t="str">
        <f>IF(OR(O401&lt;Outliers!$B$8,Data!O401&gt;Outliers!$B$9),"Yes","No")</f>
        <v>No</v>
      </c>
      <c r="X401">
        <f t="shared" si="62"/>
        <v>4</v>
      </c>
    </row>
    <row r="402" spans="1:2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54"/>
        <v>1</v>
      </c>
      <c r="P402" s="9">
        <f t="shared" si="55"/>
        <v>181.13</v>
      </c>
      <c r="Q402" t="str">
        <f t="shared" si="56"/>
        <v>film &amp; video</v>
      </c>
      <c r="R402" t="str">
        <f t="shared" si="57"/>
        <v>documentary</v>
      </c>
      <c r="S402" s="22">
        <f t="shared" si="58"/>
        <v>41745.635960648149</v>
      </c>
      <c r="T402" s="22">
        <f t="shared" si="59"/>
        <v>41776.145833333336</v>
      </c>
      <c r="U402">
        <f t="shared" si="60"/>
        <v>2014</v>
      </c>
      <c r="V402" t="str">
        <f t="shared" si="61"/>
        <v>successful</v>
      </c>
      <c r="W402" t="str">
        <f>IF(OR(O402&lt;Outliers!$B$8,Data!O402&gt;Outliers!$B$9),"Yes","No")</f>
        <v>No</v>
      </c>
      <c r="X402">
        <f t="shared" si="62"/>
        <v>4</v>
      </c>
    </row>
    <row r="403" spans="1:24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54"/>
        <v>1</v>
      </c>
      <c r="P403" s="9">
        <f t="shared" si="55"/>
        <v>711.04</v>
      </c>
      <c r="Q403" t="str">
        <f t="shared" si="56"/>
        <v>film &amp; video</v>
      </c>
      <c r="R403" t="str">
        <f t="shared" si="57"/>
        <v>documentary</v>
      </c>
      <c r="S403" s="22">
        <f t="shared" si="58"/>
        <v>40732.842245370368</v>
      </c>
      <c r="T403" s="22">
        <f t="shared" si="59"/>
        <v>40762.842245370368</v>
      </c>
      <c r="U403">
        <f t="shared" si="60"/>
        <v>2011</v>
      </c>
      <c r="V403" t="str">
        <f t="shared" si="61"/>
        <v>successful</v>
      </c>
      <c r="W403" t="str">
        <f>IF(OR(O403&lt;Outliers!$B$8,Data!O403&gt;Outliers!$B$9),"Yes","No")</f>
        <v>No</v>
      </c>
      <c r="X403">
        <f t="shared" si="62"/>
        <v>4</v>
      </c>
    </row>
    <row r="404" spans="1:24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54"/>
        <v>1</v>
      </c>
      <c r="P404" s="9">
        <f t="shared" si="55"/>
        <v>65.88</v>
      </c>
      <c r="Q404" t="str">
        <f t="shared" si="56"/>
        <v>film &amp; video</v>
      </c>
      <c r="R404" t="str">
        <f t="shared" si="57"/>
        <v>documentary</v>
      </c>
      <c r="S404" s="22">
        <f t="shared" si="58"/>
        <v>42292.539548611108</v>
      </c>
      <c r="T404" s="22">
        <f t="shared" si="59"/>
        <v>42313.58121527778</v>
      </c>
      <c r="U404">
        <f t="shared" si="60"/>
        <v>2015</v>
      </c>
      <c r="V404" t="str">
        <f t="shared" si="61"/>
        <v>successful</v>
      </c>
      <c r="W404" t="str">
        <f>IF(OR(O404&lt;Outliers!$B$8,Data!O404&gt;Outliers!$B$9),"Yes","No")</f>
        <v>No</v>
      </c>
      <c r="X404">
        <f t="shared" si="62"/>
        <v>3</v>
      </c>
    </row>
    <row r="405" spans="1:2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54"/>
        <v>1</v>
      </c>
      <c r="P405" s="9">
        <f t="shared" si="55"/>
        <v>75.19</v>
      </c>
      <c r="Q405" t="str">
        <f t="shared" si="56"/>
        <v>film &amp; video</v>
      </c>
      <c r="R405" t="str">
        <f t="shared" si="57"/>
        <v>documentary</v>
      </c>
      <c r="S405" s="22">
        <f t="shared" si="58"/>
        <v>40718.310659722221</v>
      </c>
      <c r="T405" s="22">
        <f t="shared" si="59"/>
        <v>40765.297222222223</v>
      </c>
      <c r="U405">
        <f t="shared" si="60"/>
        <v>2011</v>
      </c>
      <c r="V405" t="str">
        <f t="shared" si="61"/>
        <v>successful</v>
      </c>
      <c r="W405" t="str">
        <f>IF(OR(O405&lt;Outliers!$B$8,Data!O405&gt;Outliers!$B$9),"Yes","No")</f>
        <v>No</v>
      </c>
      <c r="X405">
        <f t="shared" si="62"/>
        <v>7</v>
      </c>
    </row>
    <row r="406" spans="1:2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54"/>
        <v>1</v>
      </c>
      <c r="P406" s="9">
        <f t="shared" si="55"/>
        <v>133.13999999999999</v>
      </c>
      <c r="Q406" t="str">
        <f t="shared" si="56"/>
        <v>film &amp; video</v>
      </c>
      <c r="R406" t="str">
        <f t="shared" si="57"/>
        <v>documentary</v>
      </c>
      <c r="S406" s="22">
        <f t="shared" si="58"/>
        <v>41646.628032407411</v>
      </c>
      <c r="T406" s="22">
        <f t="shared" si="59"/>
        <v>41675.961111111108</v>
      </c>
      <c r="U406">
        <f t="shared" si="60"/>
        <v>2014</v>
      </c>
      <c r="V406" t="str">
        <f t="shared" si="61"/>
        <v>successful</v>
      </c>
      <c r="W406" t="str">
        <f>IF(OR(O406&lt;Outliers!$B$8,Data!O406&gt;Outliers!$B$9),"Yes","No")</f>
        <v>No</v>
      </c>
      <c r="X406">
        <f t="shared" si="62"/>
        <v>4</v>
      </c>
    </row>
    <row r="407" spans="1:24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54"/>
        <v>1</v>
      </c>
      <c r="P407" s="9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22">
        <f t="shared" si="58"/>
        <v>41674.08494212963</v>
      </c>
      <c r="T407" s="22">
        <f t="shared" si="59"/>
        <v>41704.08494212963</v>
      </c>
      <c r="U407">
        <f t="shared" si="60"/>
        <v>2014</v>
      </c>
      <c r="V407" t="str">
        <f t="shared" si="61"/>
        <v>successful</v>
      </c>
      <c r="W407" t="str">
        <f>IF(OR(O407&lt;Outliers!$B$8,Data!O407&gt;Outliers!$B$9),"Yes","No")</f>
        <v>No</v>
      </c>
      <c r="X407">
        <f t="shared" si="62"/>
        <v>4</v>
      </c>
    </row>
    <row r="408" spans="1:24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54"/>
        <v>1</v>
      </c>
      <c r="P408" s="9">
        <f t="shared" si="55"/>
        <v>86.16</v>
      </c>
      <c r="Q408" t="str">
        <f t="shared" si="56"/>
        <v>film &amp; video</v>
      </c>
      <c r="R408" t="str">
        <f t="shared" si="57"/>
        <v>documentary</v>
      </c>
      <c r="S408" s="22">
        <f t="shared" si="58"/>
        <v>40638.162465277775</v>
      </c>
      <c r="T408" s="22">
        <f t="shared" si="59"/>
        <v>40672.249305555553</v>
      </c>
      <c r="U408">
        <f t="shared" si="60"/>
        <v>2011</v>
      </c>
      <c r="V408" t="str">
        <f t="shared" si="61"/>
        <v>successful</v>
      </c>
      <c r="W408" t="str">
        <f>IF(OR(O408&lt;Outliers!$B$8,Data!O408&gt;Outliers!$B$9),"Yes","No")</f>
        <v>No</v>
      </c>
      <c r="X408">
        <f t="shared" si="62"/>
        <v>5</v>
      </c>
    </row>
    <row r="409" spans="1:2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54"/>
        <v>1</v>
      </c>
      <c r="P409" s="9">
        <f t="shared" si="55"/>
        <v>92.32</v>
      </c>
      <c r="Q409" t="str">
        <f t="shared" si="56"/>
        <v>film &amp; video</v>
      </c>
      <c r="R409" t="str">
        <f t="shared" si="57"/>
        <v>documentary</v>
      </c>
      <c r="S409" s="22">
        <f t="shared" si="58"/>
        <v>40806.870949074073</v>
      </c>
      <c r="T409" s="22">
        <f t="shared" si="59"/>
        <v>40866.912615740745</v>
      </c>
      <c r="U409">
        <f t="shared" si="60"/>
        <v>2011</v>
      </c>
      <c r="V409" t="str">
        <f t="shared" si="61"/>
        <v>successful</v>
      </c>
      <c r="W409" t="str">
        <f>IF(OR(O409&lt;Outliers!$B$8,Data!O409&gt;Outliers!$B$9),"Yes","No")</f>
        <v>No</v>
      </c>
      <c r="X409">
        <f t="shared" si="62"/>
        <v>9</v>
      </c>
    </row>
    <row r="410" spans="1:2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54"/>
        <v>1</v>
      </c>
      <c r="P410" s="9">
        <f t="shared" si="55"/>
        <v>160.16</v>
      </c>
      <c r="Q410" t="str">
        <f t="shared" si="56"/>
        <v>film &amp; video</v>
      </c>
      <c r="R410" t="str">
        <f t="shared" si="57"/>
        <v>documentary</v>
      </c>
      <c r="S410" s="22">
        <f t="shared" si="58"/>
        <v>41543.735995370371</v>
      </c>
      <c r="T410" s="22">
        <f t="shared" si="59"/>
        <v>41583.777662037035</v>
      </c>
      <c r="U410">
        <f t="shared" si="60"/>
        <v>2013</v>
      </c>
      <c r="V410" t="str">
        <f t="shared" si="61"/>
        <v>successful</v>
      </c>
      <c r="W410" t="str">
        <f>IF(OR(O410&lt;Outliers!$B$8,Data!O410&gt;Outliers!$B$9),"Yes","No")</f>
        <v>No</v>
      </c>
      <c r="X410">
        <f t="shared" si="62"/>
        <v>6</v>
      </c>
    </row>
    <row r="411" spans="1:2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54"/>
        <v>1</v>
      </c>
      <c r="P411" s="9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22">
        <f t="shared" si="58"/>
        <v>42543.862777777773</v>
      </c>
      <c r="T411" s="22">
        <f t="shared" si="59"/>
        <v>42573.862777777773</v>
      </c>
      <c r="U411">
        <f t="shared" si="60"/>
        <v>2016</v>
      </c>
      <c r="V411" t="str">
        <f t="shared" si="61"/>
        <v>successful</v>
      </c>
      <c r="W411" t="str">
        <f>IF(OR(O411&lt;Outliers!$B$8,Data!O411&gt;Outliers!$B$9),"Yes","No")</f>
        <v>No</v>
      </c>
      <c r="X411">
        <f t="shared" si="62"/>
        <v>4</v>
      </c>
    </row>
    <row r="412" spans="1:2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54"/>
        <v>1</v>
      </c>
      <c r="P412" s="9">
        <f t="shared" si="55"/>
        <v>183.29</v>
      </c>
      <c r="Q412" t="str">
        <f t="shared" si="56"/>
        <v>film &amp; video</v>
      </c>
      <c r="R412" t="str">
        <f t="shared" si="57"/>
        <v>documentary</v>
      </c>
      <c r="S412" s="22">
        <f t="shared" si="58"/>
        <v>42113.981446759266</v>
      </c>
      <c r="T412" s="22">
        <f t="shared" si="59"/>
        <v>42173.981446759266</v>
      </c>
      <c r="U412">
        <f t="shared" si="60"/>
        <v>2015</v>
      </c>
      <c r="V412" t="str">
        <f t="shared" si="61"/>
        <v>successful</v>
      </c>
      <c r="W412" t="str">
        <f>IF(OR(O412&lt;Outliers!$B$8,Data!O412&gt;Outliers!$B$9),"Yes","No")</f>
        <v>No</v>
      </c>
      <c r="X412">
        <f t="shared" si="62"/>
        <v>9</v>
      </c>
    </row>
    <row r="413" spans="1:24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54"/>
        <v>1</v>
      </c>
      <c r="P413" s="9">
        <f t="shared" si="55"/>
        <v>125.79</v>
      </c>
      <c r="Q413" t="str">
        <f t="shared" si="56"/>
        <v>film &amp; video</v>
      </c>
      <c r="R413" t="str">
        <f t="shared" si="57"/>
        <v>documentary</v>
      </c>
      <c r="S413" s="22">
        <f t="shared" si="58"/>
        <v>41598.17597222222</v>
      </c>
      <c r="T413" s="22">
        <f t="shared" si="59"/>
        <v>41630.208333333336</v>
      </c>
      <c r="U413">
        <f t="shared" si="60"/>
        <v>2013</v>
      </c>
      <c r="V413" t="str">
        <f t="shared" si="61"/>
        <v>successful</v>
      </c>
      <c r="W413" t="str">
        <f>IF(OR(O413&lt;Outliers!$B$8,Data!O413&gt;Outliers!$B$9),"Yes","No")</f>
        <v>No</v>
      </c>
      <c r="X413">
        <f t="shared" si="62"/>
        <v>5</v>
      </c>
    </row>
    <row r="414" spans="1:24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54"/>
        <v>1</v>
      </c>
      <c r="P414" s="9">
        <f t="shared" si="55"/>
        <v>57.65</v>
      </c>
      <c r="Q414" t="str">
        <f t="shared" si="56"/>
        <v>film &amp; video</v>
      </c>
      <c r="R414" t="str">
        <f t="shared" si="57"/>
        <v>documentary</v>
      </c>
      <c r="S414" s="22">
        <f t="shared" si="58"/>
        <v>41099.742800925924</v>
      </c>
      <c r="T414" s="22">
        <f t="shared" si="59"/>
        <v>41115.742800925924</v>
      </c>
      <c r="U414">
        <f t="shared" si="60"/>
        <v>2012</v>
      </c>
      <c r="V414" t="str">
        <f t="shared" si="61"/>
        <v>successful</v>
      </c>
      <c r="W414" t="str">
        <f>IF(OR(O414&lt;Outliers!$B$8,Data!O414&gt;Outliers!$B$9),"Yes","No")</f>
        <v>No</v>
      </c>
      <c r="X414">
        <f t="shared" si="62"/>
        <v>2</v>
      </c>
    </row>
    <row r="415" spans="1:2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54"/>
        <v>1</v>
      </c>
      <c r="P415" s="9">
        <f t="shared" si="55"/>
        <v>78.66</v>
      </c>
      <c r="Q415" t="str">
        <f t="shared" si="56"/>
        <v>film &amp; video</v>
      </c>
      <c r="R415" t="str">
        <f t="shared" si="57"/>
        <v>documentary</v>
      </c>
      <c r="S415" s="22">
        <f t="shared" si="58"/>
        <v>41079.877442129626</v>
      </c>
      <c r="T415" s="22">
        <f t="shared" si="59"/>
        <v>41109.877442129626</v>
      </c>
      <c r="U415">
        <f t="shared" si="60"/>
        <v>2012</v>
      </c>
      <c r="V415" t="str">
        <f t="shared" si="61"/>
        <v>successful</v>
      </c>
      <c r="W415" t="str">
        <f>IF(OR(O415&lt;Outliers!$B$8,Data!O415&gt;Outliers!$B$9),"Yes","No")</f>
        <v>No</v>
      </c>
      <c r="X415">
        <f t="shared" si="62"/>
        <v>4</v>
      </c>
    </row>
    <row r="416" spans="1:24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54"/>
        <v>1</v>
      </c>
      <c r="P416" s="9">
        <f t="shared" si="55"/>
        <v>91.48</v>
      </c>
      <c r="Q416" t="str">
        <f t="shared" si="56"/>
        <v>film &amp; video</v>
      </c>
      <c r="R416" t="str">
        <f t="shared" si="57"/>
        <v>documentary</v>
      </c>
      <c r="S416" s="22">
        <f t="shared" si="58"/>
        <v>41529.063252314816</v>
      </c>
      <c r="T416" s="22">
        <f t="shared" si="59"/>
        <v>41559.063252314816</v>
      </c>
      <c r="U416">
        <f t="shared" si="60"/>
        <v>2013</v>
      </c>
      <c r="V416" t="str">
        <f t="shared" si="61"/>
        <v>successful</v>
      </c>
      <c r="W416" t="str">
        <f>IF(OR(O416&lt;Outliers!$B$8,Data!O416&gt;Outliers!$B$9),"Yes","No")</f>
        <v>No</v>
      </c>
      <c r="X416">
        <f t="shared" si="62"/>
        <v>4</v>
      </c>
    </row>
    <row r="417" spans="1:2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54"/>
        <v>1</v>
      </c>
      <c r="P417" s="9">
        <f t="shared" si="55"/>
        <v>68.099999999999994</v>
      </c>
      <c r="Q417" t="str">
        <f t="shared" si="56"/>
        <v>film &amp; video</v>
      </c>
      <c r="R417" t="str">
        <f t="shared" si="57"/>
        <v>documentary</v>
      </c>
      <c r="S417" s="22">
        <f t="shared" si="58"/>
        <v>41904.851875</v>
      </c>
      <c r="T417" s="22">
        <f t="shared" si="59"/>
        <v>41929.5</v>
      </c>
      <c r="U417">
        <f t="shared" si="60"/>
        <v>2014</v>
      </c>
      <c r="V417" t="str">
        <f t="shared" si="61"/>
        <v>successful</v>
      </c>
      <c r="W417" t="str">
        <f>IF(OR(O417&lt;Outliers!$B$8,Data!O417&gt;Outliers!$B$9),"Yes","No")</f>
        <v>No</v>
      </c>
      <c r="X417">
        <f t="shared" si="62"/>
        <v>4</v>
      </c>
    </row>
    <row r="418" spans="1:2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54"/>
        <v>1</v>
      </c>
      <c r="P418" s="9">
        <f t="shared" si="55"/>
        <v>48.09</v>
      </c>
      <c r="Q418" t="str">
        <f t="shared" si="56"/>
        <v>film &amp; video</v>
      </c>
      <c r="R418" t="str">
        <f t="shared" si="57"/>
        <v>documentary</v>
      </c>
      <c r="S418" s="22">
        <f t="shared" si="58"/>
        <v>41648.396192129629</v>
      </c>
      <c r="T418" s="22">
        <f t="shared" si="59"/>
        <v>41678.396192129629</v>
      </c>
      <c r="U418">
        <f t="shared" si="60"/>
        <v>2014</v>
      </c>
      <c r="V418" t="str">
        <f t="shared" si="61"/>
        <v>successful</v>
      </c>
      <c r="W418" t="str">
        <f>IF(OR(O418&lt;Outliers!$B$8,Data!O418&gt;Outliers!$B$9),"Yes","No")</f>
        <v>No</v>
      </c>
      <c r="X418">
        <f t="shared" si="62"/>
        <v>4</v>
      </c>
    </row>
    <row r="419" spans="1:24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54"/>
        <v>1</v>
      </c>
      <c r="P419" s="9">
        <f t="shared" si="55"/>
        <v>202.42</v>
      </c>
      <c r="Q419" t="str">
        <f t="shared" si="56"/>
        <v>film &amp; video</v>
      </c>
      <c r="R419" t="str">
        <f t="shared" si="57"/>
        <v>documentary</v>
      </c>
      <c r="S419" s="22">
        <f t="shared" si="58"/>
        <v>41360.970601851855</v>
      </c>
      <c r="T419" s="22">
        <f t="shared" si="59"/>
        <v>41372.189583333333</v>
      </c>
      <c r="U419">
        <f t="shared" si="60"/>
        <v>2013</v>
      </c>
      <c r="V419" t="str">
        <f t="shared" si="61"/>
        <v>successful</v>
      </c>
      <c r="W419" t="str">
        <f>IF(OR(O419&lt;Outliers!$B$8,Data!O419&gt;Outliers!$B$9),"Yes","No")</f>
        <v>No</v>
      </c>
      <c r="X419">
        <f t="shared" si="62"/>
        <v>2</v>
      </c>
    </row>
    <row r="420" spans="1:24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54"/>
        <v>1</v>
      </c>
      <c r="P420" s="9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22">
        <f t="shared" si="58"/>
        <v>42178.282372685186</v>
      </c>
      <c r="T420" s="22">
        <f t="shared" si="59"/>
        <v>42208.282372685186</v>
      </c>
      <c r="U420">
        <f t="shared" si="60"/>
        <v>2015</v>
      </c>
      <c r="V420" t="str">
        <f t="shared" si="61"/>
        <v>successful</v>
      </c>
      <c r="W420" t="str">
        <f>IF(OR(O420&lt;Outliers!$B$8,Data!O420&gt;Outliers!$B$9),"Yes","No")</f>
        <v>No</v>
      </c>
      <c r="X420">
        <f t="shared" si="62"/>
        <v>4</v>
      </c>
    </row>
    <row r="421" spans="1:2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54"/>
        <v>1</v>
      </c>
      <c r="P421" s="9">
        <f t="shared" si="55"/>
        <v>110.07</v>
      </c>
      <c r="Q421" t="str">
        <f t="shared" si="56"/>
        <v>film &amp; video</v>
      </c>
      <c r="R421" t="str">
        <f t="shared" si="57"/>
        <v>documentary</v>
      </c>
      <c r="S421" s="22">
        <f t="shared" si="58"/>
        <v>41394.842442129629</v>
      </c>
      <c r="T421" s="22">
        <f t="shared" si="59"/>
        <v>41454.842442129629</v>
      </c>
      <c r="U421">
        <f t="shared" si="60"/>
        <v>2013</v>
      </c>
      <c r="V421" t="str">
        <f t="shared" si="61"/>
        <v>successful</v>
      </c>
      <c r="W421" t="str">
        <f>IF(OR(O421&lt;Outliers!$B$8,Data!O421&gt;Outliers!$B$9),"Yes","No")</f>
        <v>No</v>
      </c>
      <c r="X421">
        <f t="shared" si="62"/>
        <v>9</v>
      </c>
    </row>
    <row r="422" spans="1:24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54"/>
        <v>0</v>
      </c>
      <c r="P422" s="9">
        <f t="shared" si="55"/>
        <v>4.83</v>
      </c>
      <c r="Q422" t="str">
        <f t="shared" si="56"/>
        <v>film &amp; video</v>
      </c>
      <c r="R422" t="str">
        <f t="shared" si="57"/>
        <v>animation</v>
      </c>
      <c r="S422" s="22">
        <f t="shared" si="58"/>
        <v>41682.23646990741</v>
      </c>
      <c r="T422" s="22">
        <f t="shared" si="59"/>
        <v>41712.194803240738</v>
      </c>
      <c r="U422">
        <f t="shared" si="60"/>
        <v>2014</v>
      </c>
      <c r="V422" t="str">
        <f t="shared" si="61"/>
        <v>unsuccessful</v>
      </c>
      <c r="W422" t="str">
        <f>IF(OR(O422&lt;Outliers!$B$8,Data!O422&gt;Outliers!$B$9),"Yes","No")</f>
        <v>No</v>
      </c>
      <c r="X422">
        <f t="shared" si="62"/>
        <v>4</v>
      </c>
    </row>
    <row r="423" spans="1:24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54"/>
        <v>0</v>
      </c>
      <c r="P423" s="9">
        <f t="shared" si="55"/>
        <v>50.17</v>
      </c>
      <c r="Q423" t="str">
        <f t="shared" si="56"/>
        <v>film &amp; video</v>
      </c>
      <c r="R423" t="str">
        <f t="shared" si="57"/>
        <v>animation</v>
      </c>
      <c r="S423" s="22">
        <f t="shared" si="58"/>
        <v>42177.491388888884</v>
      </c>
      <c r="T423" s="22">
        <f t="shared" si="59"/>
        <v>42237.491388888884</v>
      </c>
      <c r="U423">
        <f t="shared" si="60"/>
        <v>2015</v>
      </c>
      <c r="V423" t="str">
        <f t="shared" si="61"/>
        <v>unsuccessful</v>
      </c>
      <c r="W423" t="str">
        <f>IF(OR(O423&lt;Outliers!$B$8,Data!O423&gt;Outliers!$B$9),"Yes","No")</f>
        <v>No</v>
      </c>
      <c r="X423">
        <f t="shared" si="62"/>
        <v>9</v>
      </c>
    </row>
    <row r="424" spans="1:24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54"/>
        <v>0</v>
      </c>
      <c r="P424" s="9">
        <f t="shared" si="55"/>
        <v>35.83</v>
      </c>
      <c r="Q424" t="str">
        <f t="shared" si="56"/>
        <v>film &amp; video</v>
      </c>
      <c r="R424" t="str">
        <f t="shared" si="57"/>
        <v>animation</v>
      </c>
      <c r="S424" s="22">
        <f t="shared" si="58"/>
        <v>41863.260381944441</v>
      </c>
      <c r="T424" s="22">
        <f t="shared" si="59"/>
        <v>41893.260381944441</v>
      </c>
      <c r="U424">
        <f t="shared" si="60"/>
        <v>2014</v>
      </c>
      <c r="V424" t="str">
        <f t="shared" si="61"/>
        <v>unsuccessful</v>
      </c>
      <c r="W424" t="str">
        <f>IF(OR(O424&lt;Outliers!$B$8,Data!O424&gt;Outliers!$B$9),"Yes","No")</f>
        <v>No</v>
      </c>
      <c r="X424">
        <f t="shared" si="62"/>
        <v>4</v>
      </c>
    </row>
    <row r="425" spans="1:2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54"/>
        <v>0</v>
      </c>
      <c r="P425" s="9">
        <f t="shared" si="55"/>
        <v>11.77</v>
      </c>
      <c r="Q425" t="str">
        <f t="shared" si="56"/>
        <v>film &amp; video</v>
      </c>
      <c r="R425" t="str">
        <f t="shared" si="57"/>
        <v>animation</v>
      </c>
      <c r="S425" s="22">
        <f t="shared" si="58"/>
        <v>41400.92627314815</v>
      </c>
      <c r="T425" s="22">
        <f t="shared" si="59"/>
        <v>41430.92627314815</v>
      </c>
      <c r="U425">
        <f t="shared" si="60"/>
        <v>2013</v>
      </c>
      <c r="V425" t="str">
        <f t="shared" si="61"/>
        <v>unsuccessful</v>
      </c>
      <c r="W425" t="str">
        <f>IF(OR(O425&lt;Outliers!$B$8,Data!O425&gt;Outliers!$B$9),"Yes","No")</f>
        <v>No</v>
      </c>
      <c r="X425">
        <f t="shared" si="62"/>
        <v>4</v>
      </c>
    </row>
    <row r="426" spans="1:2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54"/>
        <v>0</v>
      </c>
      <c r="P426" s="9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22">
        <f t="shared" si="58"/>
        <v>40934.376145833332</v>
      </c>
      <c r="T426" s="22">
        <f t="shared" si="59"/>
        <v>40994.334479166668</v>
      </c>
      <c r="U426">
        <f t="shared" si="60"/>
        <v>2012</v>
      </c>
      <c r="V426" t="str">
        <f t="shared" si="61"/>
        <v>unsuccessful</v>
      </c>
      <c r="W426" t="str">
        <f>IF(OR(O426&lt;Outliers!$B$8,Data!O426&gt;Outliers!$B$9),"Yes","No")</f>
        <v>No</v>
      </c>
      <c r="X426">
        <f t="shared" si="62"/>
        <v>9</v>
      </c>
    </row>
    <row r="427" spans="1:24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54"/>
        <v>0</v>
      </c>
      <c r="P427" s="9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22">
        <f t="shared" si="58"/>
        <v>42275.861157407402</v>
      </c>
      <c r="T427" s="22">
        <f t="shared" si="59"/>
        <v>42335.902824074074</v>
      </c>
      <c r="U427">
        <f t="shared" si="60"/>
        <v>2015</v>
      </c>
      <c r="V427" t="str">
        <f t="shared" si="61"/>
        <v>unsuccessful</v>
      </c>
      <c r="W427" t="str">
        <f>IF(OR(O427&lt;Outliers!$B$8,Data!O427&gt;Outliers!$B$9),"Yes","No")</f>
        <v>No</v>
      </c>
      <c r="X427">
        <f t="shared" si="62"/>
        <v>9</v>
      </c>
    </row>
    <row r="428" spans="1:24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54"/>
        <v>0</v>
      </c>
      <c r="P428" s="9">
        <f t="shared" si="55"/>
        <v>16.63</v>
      </c>
      <c r="Q428" t="str">
        <f t="shared" si="56"/>
        <v>film &amp; video</v>
      </c>
      <c r="R428" t="str">
        <f t="shared" si="57"/>
        <v>animation</v>
      </c>
      <c r="S428" s="22">
        <f t="shared" si="58"/>
        <v>42400.711967592593</v>
      </c>
      <c r="T428" s="22">
        <f t="shared" si="59"/>
        <v>42430.711967592593</v>
      </c>
      <c r="U428">
        <f t="shared" si="60"/>
        <v>2016</v>
      </c>
      <c r="V428" t="str">
        <f t="shared" si="61"/>
        <v>unsuccessful</v>
      </c>
      <c r="W428" t="str">
        <f>IF(OR(O428&lt;Outliers!$B$8,Data!O428&gt;Outliers!$B$9),"Yes","No")</f>
        <v>No</v>
      </c>
      <c r="X428">
        <f t="shared" si="62"/>
        <v>4</v>
      </c>
    </row>
    <row r="429" spans="1:24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54"/>
        <v>0</v>
      </c>
      <c r="P429" s="9">
        <f t="shared" si="55"/>
        <v>0</v>
      </c>
      <c r="Q429" t="str">
        <f t="shared" si="56"/>
        <v>film &amp; video</v>
      </c>
      <c r="R429" t="str">
        <f t="shared" si="57"/>
        <v>animation</v>
      </c>
      <c r="S429" s="22">
        <f t="shared" si="58"/>
        <v>42285.909027777772</v>
      </c>
      <c r="T429" s="22">
        <f t="shared" si="59"/>
        <v>42299.790972222225</v>
      </c>
      <c r="U429">
        <f t="shared" si="60"/>
        <v>2015</v>
      </c>
      <c r="V429" t="str">
        <f t="shared" si="61"/>
        <v>unsuccessful</v>
      </c>
      <c r="W429" t="str">
        <f>IF(OR(O429&lt;Outliers!$B$8,Data!O429&gt;Outliers!$B$9),"Yes","No")</f>
        <v>No</v>
      </c>
      <c r="X429">
        <f t="shared" si="62"/>
        <v>2</v>
      </c>
    </row>
    <row r="430" spans="1:2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54"/>
        <v>0</v>
      </c>
      <c r="P430" s="9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22">
        <f t="shared" si="58"/>
        <v>41778.766724537039</v>
      </c>
      <c r="T430" s="22">
        <f t="shared" si="59"/>
        <v>41806.916666666664</v>
      </c>
      <c r="U430">
        <f t="shared" si="60"/>
        <v>2014</v>
      </c>
      <c r="V430" t="str">
        <f t="shared" si="61"/>
        <v>unsuccessful</v>
      </c>
      <c r="W430" t="str">
        <f>IF(OR(O430&lt;Outliers!$B$8,Data!O430&gt;Outliers!$B$9),"Yes","No")</f>
        <v>No</v>
      </c>
      <c r="X430">
        <f t="shared" si="62"/>
        <v>4</v>
      </c>
    </row>
    <row r="431" spans="1:2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54"/>
        <v>0</v>
      </c>
      <c r="P431" s="9">
        <f t="shared" si="55"/>
        <v>0</v>
      </c>
      <c r="Q431" t="str">
        <f t="shared" si="56"/>
        <v>film &amp; video</v>
      </c>
      <c r="R431" t="str">
        <f t="shared" si="57"/>
        <v>animation</v>
      </c>
      <c r="S431" s="22">
        <f t="shared" si="58"/>
        <v>40070.901412037041</v>
      </c>
      <c r="T431" s="22">
        <f t="shared" si="59"/>
        <v>40144.207638888889</v>
      </c>
      <c r="U431">
        <f t="shared" si="60"/>
        <v>2009</v>
      </c>
      <c r="V431" t="str">
        <f t="shared" si="61"/>
        <v>unsuccessful</v>
      </c>
      <c r="W431" t="str">
        <f>IF(OR(O431&lt;Outliers!$B$8,Data!O431&gt;Outliers!$B$9),"Yes","No")</f>
        <v>No</v>
      </c>
      <c r="X431">
        <f t="shared" si="62"/>
        <v>11</v>
      </c>
    </row>
    <row r="432" spans="1:2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54"/>
        <v>0</v>
      </c>
      <c r="P432" s="9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22">
        <f t="shared" si="58"/>
        <v>41513.107256944444</v>
      </c>
      <c r="T432" s="22">
        <f t="shared" si="59"/>
        <v>41528.107256944444</v>
      </c>
      <c r="U432">
        <f t="shared" si="60"/>
        <v>2013</v>
      </c>
      <c r="V432" t="str">
        <f t="shared" si="61"/>
        <v>unsuccessful</v>
      </c>
      <c r="W432" t="str">
        <f>IF(OR(O432&lt;Outliers!$B$8,Data!O432&gt;Outliers!$B$9),"Yes","No")</f>
        <v>No</v>
      </c>
      <c r="X432">
        <f t="shared" si="62"/>
        <v>2</v>
      </c>
    </row>
    <row r="433" spans="1:2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54"/>
        <v>0</v>
      </c>
      <c r="P433" s="9">
        <f t="shared" si="55"/>
        <v>51.88</v>
      </c>
      <c r="Q433" t="str">
        <f t="shared" si="56"/>
        <v>film &amp; video</v>
      </c>
      <c r="R433" t="str">
        <f t="shared" si="57"/>
        <v>animation</v>
      </c>
      <c r="S433" s="22">
        <f t="shared" si="58"/>
        <v>42526.871331018512</v>
      </c>
      <c r="T433" s="22">
        <f t="shared" si="59"/>
        <v>42556.871331018512</v>
      </c>
      <c r="U433">
        <f t="shared" si="60"/>
        <v>2016</v>
      </c>
      <c r="V433" t="str">
        <f t="shared" si="61"/>
        <v>unsuccessful</v>
      </c>
      <c r="W433" t="str">
        <f>IF(OR(O433&lt;Outliers!$B$8,Data!O433&gt;Outliers!$B$9),"Yes","No")</f>
        <v>No</v>
      </c>
      <c r="X433">
        <f t="shared" si="62"/>
        <v>4</v>
      </c>
    </row>
    <row r="434" spans="1:24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54"/>
        <v>0</v>
      </c>
      <c r="P434" s="9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22">
        <f t="shared" si="58"/>
        <v>42238.726631944446</v>
      </c>
      <c r="T434" s="22">
        <f t="shared" si="59"/>
        <v>42298.726631944446</v>
      </c>
      <c r="U434">
        <f t="shared" si="60"/>
        <v>2015</v>
      </c>
      <c r="V434" t="str">
        <f t="shared" si="61"/>
        <v>unsuccessful</v>
      </c>
      <c r="W434" t="str">
        <f>IF(OR(O434&lt;Outliers!$B$8,Data!O434&gt;Outliers!$B$9),"Yes","No")</f>
        <v>No</v>
      </c>
      <c r="X434">
        <f t="shared" si="62"/>
        <v>9</v>
      </c>
    </row>
    <row r="435" spans="1:2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54"/>
        <v>0</v>
      </c>
      <c r="P435" s="9">
        <f t="shared" si="55"/>
        <v>0</v>
      </c>
      <c r="Q435" t="str">
        <f t="shared" si="56"/>
        <v>film &amp; video</v>
      </c>
      <c r="R435" t="str">
        <f t="shared" si="57"/>
        <v>animation</v>
      </c>
      <c r="S435" s="22">
        <f t="shared" si="58"/>
        <v>42228.629884259266</v>
      </c>
      <c r="T435" s="22">
        <f t="shared" si="59"/>
        <v>42288.629884259266</v>
      </c>
      <c r="U435">
        <f t="shared" si="60"/>
        <v>2015</v>
      </c>
      <c r="V435" t="str">
        <f t="shared" si="61"/>
        <v>unsuccessful</v>
      </c>
      <c r="W435" t="str">
        <f>IF(OR(O435&lt;Outliers!$B$8,Data!O435&gt;Outliers!$B$9),"Yes","No")</f>
        <v>No</v>
      </c>
      <c r="X435">
        <f t="shared" si="62"/>
        <v>9</v>
      </c>
    </row>
    <row r="436" spans="1:24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54"/>
        <v>0</v>
      </c>
      <c r="P436" s="9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22">
        <f t="shared" si="58"/>
        <v>41576.834513888891</v>
      </c>
      <c r="T436" s="22">
        <f t="shared" si="59"/>
        <v>41609.876180555555</v>
      </c>
      <c r="U436">
        <f t="shared" si="60"/>
        <v>2013</v>
      </c>
      <c r="V436" t="str">
        <f t="shared" si="61"/>
        <v>unsuccessful</v>
      </c>
      <c r="W436" t="str">
        <f>IF(OR(O436&lt;Outliers!$B$8,Data!O436&gt;Outliers!$B$9),"Yes","No")</f>
        <v>No</v>
      </c>
      <c r="X436">
        <f t="shared" si="62"/>
        <v>5</v>
      </c>
    </row>
    <row r="437" spans="1:24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54"/>
        <v>0</v>
      </c>
      <c r="P437" s="9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22">
        <f t="shared" si="58"/>
        <v>41500.747453703705</v>
      </c>
      <c r="T437" s="22">
        <f t="shared" si="59"/>
        <v>41530.747453703705</v>
      </c>
      <c r="U437">
        <f t="shared" si="60"/>
        <v>2013</v>
      </c>
      <c r="V437" t="str">
        <f t="shared" si="61"/>
        <v>unsuccessful</v>
      </c>
      <c r="W437" t="str">
        <f>IF(OR(O437&lt;Outliers!$B$8,Data!O437&gt;Outliers!$B$9),"Yes","No")</f>
        <v>No</v>
      </c>
      <c r="X437">
        <f t="shared" si="62"/>
        <v>4</v>
      </c>
    </row>
    <row r="438" spans="1:2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54"/>
        <v>0</v>
      </c>
      <c r="P438" s="9">
        <f t="shared" si="55"/>
        <v>0</v>
      </c>
      <c r="Q438" t="str">
        <f t="shared" si="56"/>
        <v>film &amp; video</v>
      </c>
      <c r="R438" t="str">
        <f t="shared" si="57"/>
        <v>animation</v>
      </c>
      <c r="S438" s="22">
        <f t="shared" si="58"/>
        <v>41456.36241898148</v>
      </c>
      <c r="T438" s="22">
        <f t="shared" si="59"/>
        <v>41486.36241898148</v>
      </c>
      <c r="U438">
        <f t="shared" si="60"/>
        <v>2013</v>
      </c>
      <c r="V438" t="str">
        <f t="shared" si="61"/>
        <v>unsuccessful</v>
      </c>
      <c r="W438" t="str">
        <f>IF(OR(O438&lt;Outliers!$B$8,Data!O438&gt;Outliers!$B$9),"Yes","No")</f>
        <v>No</v>
      </c>
      <c r="X438">
        <f t="shared" si="62"/>
        <v>4</v>
      </c>
    </row>
    <row r="439" spans="1:2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54"/>
        <v>0</v>
      </c>
      <c r="P439" s="9">
        <f t="shared" si="55"/>
        <v>0</v>
      </c>
      <c r="Q439" t="str">
        <f t="shared" si="56"/>
        <v>film &amp; video</v>
      </c>
      <c r="R439" t="str">
        <f t="shared" si="57"/>
        <v>animation</v>
      </c>
      <c r="S439" s="22">
        <f t="shared" si="58"/>
        <v>42591.31858796296</v>
      </c>
      <c r="T439" s="22">
        <f t="shared" si="59"/>
        <v>42651.31858796296</v>
      </c>
      <c r="U439">
        <f t="shared" si="60"/>
        <v>2016</v>
      </c>
      <c r="V439" t="str">
        <f t="shared" si="61"/>
        <v>unsuccessful</v>
      </c>
      <c r="W439" t="str">
        <f>IF(OR(O439&lt;Outliers!$B$8,Data!O439&gt;Outliers!$B$9),"Yes","No")</f>
        <v>No</v>
      </c>
      <c r="X439">
        <f t="shared" si="62"/>
        <v>9</v>
      </c>
    </row>
    <row r="440" spans="1:2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54"/>
        <v>0</v>
      </c>
      <c r="P440" s="9">
        <f t="shared" si="55"/>
        <v>170.55</v>
      </c>
      <c r="Q440" t="str">
        <f t="shared" si="56"/>
        <v>film &amp; video</v>
      </c>
      <c r="R440" t="str">
        <f t="shared" si="57"/>
        <v>animation</v>
      </c>
      <c r="S440" s="22">
        <f t="shared" si="58"/>
        <v>42296.261087962965</v>
      </c>
      <c r="T440" s="22">
        <f t="shared" si="59"/>
        <v>42326.302754629629</v>
      </c>
      <c r="U440">
        <f t="shared" si="60"/>
        <v>2015</v>
      </c>
      <c r="V440" t="str">
        <f t="shared" si="61"/>
        <v>unsuccessful</v>
      </c>
      <c r="W440" t="str">
        <f>IF(OR(O440&lt;Outliers!$B$8,Data!O440&gt;Outliers!$B$9),"Yes","No")</f>
        <v>No</v>
      </c>
      <c r="X440">
        <f t="shared" si="62"/>
        <v>4</v>
      </c>
    </row>
    <row r="441" spans="1:24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54"/>
        <v>0</v>
      </c>
      <c r="P441" s="9">
        <f t="shared" si="55"/>
        <v>0</v>
      </c>
      <c r="Q441" t="str">
        <f t="shared" si="56"/>
        <v>film &amp; video</v>
      </c>
      <c r="R441" t="str">
        <f t="shared" si="57"/>
        <v>animation</v>
      </c>
      <c r="S441" s="22">
        <f t="shared" si="58"/>
        <v>41919.761782407404</v>
      </c>
      <c r="T441" s="22">
        <f t="shared" si="59"/>
        <v>41929.761782407404</v>
      </c>
      <c r="U441">
        <f t="shared" si="60"/>
        <v>2014</v>
      </c>
      <c r="V441" t="str">
        <f t="shared" si="61"/>
        <v>unsuccessful</v>
      </c>
      <c r="W441" t="str">
        <f>IF(OR(O441&lt;Outliers!$B$8,Data!O441&gt;Outliers!$B$9),"Yes","No")</f>
        <v>No</v>
      </c>
      <c r="X441">
        <f t="shared" si="62"/>
        <v>1</v>
      </c>
    </row>
    <row r="442" spans="1:2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54"/>
        <v>0</v>
      </c>
      <c r="P442" s="9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22">
        <f t="shared" si="58"/>
        <v>42423.985567129625</v>
      </c>
      <c r="T442" s="22">
        <f t="shared" si="59"/>
        <v>42453.943900462968</v>
      </c>
      <c r="U442">
        <f t="shared" si="60"/>
        <v>2016</v>
      </c>
      <c r="V442" t="str">
        <f t="shared" si="61"/>
        <v>unsuccessful</v>
      </c>
      <c r="W442" t="str">
        <f>IF(OR(O442&lt;Outliers!$B$8,Data!O442&gt;Outliers!$B$9),"Yes","No")</f>
        <v>No</v>
      </c>
      <c r="X442">
        <f t="shared" si="62"/>
        <v>4</v>
      </c>
    </row>
    <row r="443" spans="1:24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54"/>
        <v>0</v>
      </c>
      <c r="P443" s="9">
        <f t="shared" si="55"/>
        <v>0</v>
      </c>
      <c r="Q443" t="str">
        <f t="shared" si="56"/>
        <v>film &amp; video</v>
      </c>
      <c r="R443" t="str">
        <f t="shared" si="57"/>
        <v>animation</v>
      </c>
      <c r="S443" s="22">
        <f t="shared" si="58"/>
        <v>41550.793935185182</v>
      </c>
      <c r="T443" s="22">
        <f t="shared" si="59"/>
        <v>41580.793935185182</v>
      </c>
      <c r="U443">
        <f t="shared" si="60"/>
        <v>2013</v>
      </c>
      <c r="V443" t="str">
        <f t="shared" si="61"/>
        <v>unsuccessful</v>
      </c>
      <c r="W443" t="str">
        <f>IF(OR(O443&lt;Outliers!$B$8,Data!O443&gt;Outliers!$B$9),"Yes","No")</f>
        <v>No</v>
      </c>
      <c r="X443">
        <f t="shared" si="62"/>
        <v>4</v>
      </c>
    </row>
    <row r="444" spans="1:24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54"/>
        <v>0</v>
      </c>
      <c r="P444" s="9">
        <f t="shared" si="55"/>
        <v>393.59</v>
      </c>
      <c r="Q444" t="str">
        <f t="shared" si="56"/>
        <v>film &amp; video</v>
      </c>
      <c r="R444" t="str">
        <f t="shared" si="57"/>
        <v>animation</v>
      </c>
      <c r="S444" s="22">
        <f t="shared" si="58"/>
        <v>42024.888692129629</v>
      </c>
      <c r="T444" s="22">
        <f t="shared" si="59"/>
        <v>42054.888692129629</v>
      </c>
      <c r="U444">
        <f t="shared" si="60"/>
        <v>2015</v>
      </c>
      <c r="V444" t="str">
        <f t="shared" si="61"/>
        <v>unsuccessful</v>
      </c>
      <c r="W444" t="str">
        <f>IF(OR(O444&lt;Outliers!$B$8,Data!O444&gt;Outliers!$B$9),"Yes","No")</f>
        <v>No</v>
      </c>
      <c r="X444">
        <f t="shared" si="62"/>
        <v>4</v>
      </c>
    </row>
    <row r="445" spans="1:2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54"/>
        <v>0</v>
      </c>
      <c r="P445" s="9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22">
        <f t="shared" si="58"/>
        <v>41650.015057870369</v>
      </c>
      <c r="T445" s="22">
        <f t="shared" si="59"/>
        <v>41680.015057870369</v>
      </c>
      <c r="U445">
        <f t="shared" si="60"/>
        <v>2014</v>
      </c>
      <c r="V445" t="str">
        <f t="shared" si="61"/>
        <v>unsuccessful</v>
      </c>
      <c r="W445" t="str">
        <f>IF(OR(O445&lt;Outliers!$B$8,Data!O445&gt;Outliers!$B$9),"Yes","No")</f>
        <v>No</v>
      </c>
      <c r="X445">
        <f t="shared" si="62"/>
        <v>4</v>
      </c>
    </row>
    <row r="446" spans="1:2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54"/>
        <v>0</v>
      </c>
      <c r="P446" s="9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22">
        <f t="shared" si="58"/>
        <v>40894.906956018516</v>
      </c>
      <c r="T446" s="22">
        <f t="shared" si="59"/>
        <v>40954.906956018516</v>
      </c>
      <c r="U446">
        <f t="shared" si="60"/>
        <v>2011</v>
      </c>
      <c r="V446" t="str">
        <f t="shared" si="61"/>
        <v>unsuccessful</v>
      </c>
      <c r="W446" t="str">
        <f>IF(OR(O446&lt;Outliers!$B$8,Data!O446&gt;Outliers!$B$9),"Yes","No")</f>
        <v>No</v>
      </c>
      <c r="X446">
        <f t="shared" si="62"/>
        <v>9</v>
      </c>
    </row>
    <row r="447" spans="1:2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54"/>
        <v>0</v>
      </c>
      <c r="P447" s="9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22">
        <f t="shared" si="58"/>
        <v>42130.335358796292</v>
      </c>
      <c r="T447" s="22">
        <f t="shared" si="59"/>
        <v>42145.335358796292</v>
      </c>
      <c r="U447">
        <f t="shared" si="60"/>
        <v>2015</v>
      </c>
      <c r="V447" t="str">
        <f t="shared" si="61"/>
        <v>unsuccessful</v>
      </c>
      <c r="W447" t="str">
        <f>IF(OR(O447&lt;Outliers!$B$8,Data!O447&gt;Outliers!$B$9),"Yes","No")</f>
        <v>No</v>
      </c>
      <c r="X447">
        <f t="shared" si="62"/>
        <v>2</v>
      </c>
    </row>
    <row r="448" spans="1:24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54"/>
        <v>0</v>
      </c>
      <c r="P448" s="9">
        <f t="shared" si="55"/>
        <v>47.88</v>
      </c>
      <c r="Q448" t="str">
        <f t="shared" si="56"/>
        <v>film &amp; video</v>
      </c>
      <c r="R448" t="str">
        <f t="shared" si="57"/>
        <v>animation</v>
      </c>
      <c r="S448" s="22">
        <f t="shared" si="58"/>
        <v>42037.083564814813</v>
      </c>
      <c r="T448" s="22">
        <f t="shared" si="59"/>
        <v>42067.083564814813</v>
      </c>
      <c r="U448">
        <f t="shared" si="60"/>
        <v>2015</v>
      </c>
      <c r="V448" t="str">
        <f t="shared" si="61"/>
        <v>unsuccessful</v>
      </c>
      <c r="W448" t="str">
        <f>IF(OR(O448&lt;Outliers!$B$8,Data!O448&gt;Outliers!$B$9),"Yes","No")</f>
        <v>No</v>
      </c>
      <c r="X448">
        <f t="shared" si="62"/>
        <v>4</v>
      </c>
    </row>
    <row r="449" spans="1:24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54"/>
        <v>0</v>
      </c>
      <c r="P449" s="9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22">
        <f t="shared" si="58"/>
        <v>41331.555127314816</v>
      </c>
      <c r="T449" s="22">
        <f t="shared" si="59"/>
        <v>41356.513460648144</v>
      </c>
      <c r="U449">
        <f t="shared" si="60"/>
        <v>2013</v>
      </c>
      <c r="V449" t="str">
        <f t="shared" si="61"/>
        <v>unsuccessful</v>
      </c>
      <c r="W449" t="str">
        <f>IF(OR(O449&lt;Outliers!$B$8,Data!O449&gt;Outliers!$B$9),"Yes","No")</f>
        <v>No</v>
      </c>
      <c r="X449">
        <f t="shared" si="62"/>
        <v>4</v>
      </c>
    </row>
    <row r="450" spans="1:24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54"/>
        <v>0</v>
      </c>
      <c r="P450" s="9">
        <f t="shared" si="55"/>
        <v>20.5</v>
      </c>
      <c r="Q450" t="str">
        <f t="shared" si="56"/>
        <v>film &amp; video</v>
      </c>
      <c r="R450" t="str">
        <f t="shared" si="57"/>
        <v>animation</v>
      </c>
      <c r="S450" s="22">
        <f t="shared" si="58"/>
        <v>41753.758043981477</v>
      </c>
      <c r="T450" s="22">
        <f t="shared" si="59"/>
        <v>41773.758043981477</v>
      </c>
      <c r="U450">
        <f t="shared" si="60"/>
        <v>2014</v>
      </c>
      <c r="V450" t="str">
        <f t="shared" si="61"/>
        <v>unsuccessful</v>
      </c>
      <c r="W450" t="str">
        <f>IF(OR(O450&lt;Outliers!$B$8,Data!O450&gt;Outliers!$B$9),"Yes","No")</f>
        <v>No</v>
      </c>
      <c r="X450">
        <f t="shared" si="62"/>
        <v>3</v>
      </c>
    </row>
    <row r="451" spans="1:24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63">ROUND(E451/D451,0)</f>
        <v>0</v>
      </c>
      <c r="P451" s="9">
        <f t="shared" ref="P451:P514" si="64">ROUND(IFERROR(E451/L451,0),2)</f>
        <v>9</v>
      </c>
      <c r="Q451" t="str">
        <f t="shared" ref="Q451:Q514" si="65">LEFT(N451,FIND("/",N451)-1)</f>
        <v>film &amp; video</v>
      </c>
      <c r="R451" t="str">
        <f t="shared" ref="R451:R514" si="66">RIGHT(N451,LEN(N451)-FIND("/",N451))</f>
        <v>animation</v>
      </c>
      <c r="S451" s="22">
        <f t="shared" ref="S451:S514" si="67">(((J451/60)/60)/24)+DATE(1970,1,1)</f>
        <v>41534.568113425928</v>
      </c>
      <c r="T451" s="22">
        <f t="shared" ref="T451:T514" si="68">(((I451/60)/60)/24)+DATE(1970,1,1)</f>
        <v>41564.568113425928</v>
      </c>
      <c r="U451">
        <f t="shared" ref="U451:U514" si="69">YEAR(S451)</f>
        <v>2013</v>
      </c>
      <c r="V451" t="str">
        <f t="shared" ref="V451:V514" si="70">IF(OR(F451="live",F451="successful"),"successful","unsuccessful")</f>
        <v>unsuccessful</v>
      </c>
      <c r="W451" t="str">
        <f>IF(OR(O451&lt;Outliers!$B$8,Data!O451&gt;Outliers!$B$9),"Yes","No")</f>
        <v>No</v>
      </c>
      <c r="X451">
        <f t="shared" ref="X451:X514" si="71">ROUND(_xlfn.DAYS(T451,S451)/7,0)</f>
        <v>4</v>
      </c>
    </row>
    <row r="452" spans="1:24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63"/>
        <v>0</v>
      </c>
      <c r="P452" s="9">
        <f t="shared" si="64"/>
        <v>56.57</v>
      </c>
      <c r="Q452" t="str">
        <f t="shared" si="65"/>
        <v>film &amp; video</v>
      </c>
      <c r="R452" t="str">
        <f t="shared" si="66"/>
        <v>animation</v>
      </c>
      <c r="S452" s="22">
        <f t="shared" si="67"/>
        <v>41654.946759259255</v>
      </c>
      <c r="T452" s="22">
        <f t="shared" si="68"/>
        <v>41684.946759259255</v>
      </c>
      <c r="U452">
        <f t="shared" si="69"/>
        <v>2014</v>
      </c>
      <c r="V452" t="str">
        <f t="shared" si="70"/>
        <v>unsuccessful</v>
      </c>
      <c r="W452" t="str">
        <f>IF(OR(O452&lt;Outliers!$B$8,Data!O452&gt;Outliers!$B$9),"Yes","No")</f>
        <v>No</v>
      </c>
      <c r="X452">
        <f t="shared" si="71"/>
        <v>4</v>
      </c>
    </row>
    <row r="453" spans="1:24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63"/>
        <v>0</v>
      </c>
      <c r="P453" s="9">
        <f t="shared" si="64"/>
        <v>0</v>
      </c>
      <c r="Q453" t="str">
        <f t="shared" si="65"/>
        <v>film &amp; video</v>
      </c>
      <c r="R453" t="str">
        <f t="shared" si="66"/>
        <v>animation</v>
      </c>
      <c r="S453" s="22">
        <f t="shared" si="67"/>
        <v>41634.715173611112</v>
      </c>
      <c r="T453" s="22">
        <f t="shared" si="68"/>
        <v>41664.715173611112</v>
      </c>
      <c r="U453">
        <f t="shared" si="69"/>
        <v>2013</v>
      </c>
      <c r="V453" t="str">
        <f t="shared" si="70"/>
        <v>unsuccessful</v>
      </c>
      <c r="W453" t="str">
        <f>IF(OR(O453&lt;Outliers!$B$8,Data!O453&gt;Outliers!$B$9),"Yes","No")</f>
        <v>No</v>
      </c>
      <c r="X453">
        <f t="shared" si="71"/>
        <v>4</v>
      </c>
    </row>
    <row r="454" spans="1:24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63"/>
        <v>1</v>
      </c>
      <c r="P454" s="9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22">
        <f t="shared" si="67"/>
        <v>42107.703877314809</v>
      </c>
      <c r="T454" s="22">
        <f t="shared" si="68"/>
        <v>42137.703877314809</v>
      </c>
      <c r="U454">
        <f t="shared" si="69"/>
        <v>2015</v>
      </c>
      <c r="V454" t="str">
        <f t="shared" si="70"/>
        <v>unsuccessful</v>
      </c>
      <c r="W454" t="str">
        <f>IF(OR(O454&lt;Outliers!$B$8,Data!O454&gt;Outliers!$B$9),"Yes","No")</f>
        <v>No</v>
      </c>
      <c r="X454">
        <f t="shared" si="71"/>
        <v>4</v>
      </c>
    </row>
    <row r="455" spans="1:24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63"/>
        <v>0</v>
      </c>
      <c r="P455" s="9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22">
        <f t="shared" si="67"/>
        <v>42038.824988425928</v>
      </c>
      <c r="T455" s="22">
        <f t="shared" si="68"/>
        <v>42054.824988425928</v>
      </c>
      <c r="U455">
        <f t="shared" si="69"/>
        <v>2015</v>
      </c>
      <c r="V455" t="str">
        <f t="shared" si="70"/>
        <v>unsuccessful</v>
      </c>
      <c r="W455" t="str">
        <f>IF(OR(O455&lt;Outliers!$B$8,Data!O455&gt;Outliers!$B$9),"Yes","No")</f>
        <v>No</v>
      </c>
      <c r="X455">
        <f t="shared" si="71"/>
        <v>2</v>
      </c>
    </row>
    <row r="456" spans="1:2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63"/>
        <v>0</v>
      </c>
      <c r="P456" s="9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22">
        <f t="shared" si="67"/>
        <v>41938.717256944445</v>
      </c>
      <c r="T456" s="22">
        <f t="shared" si="68"/>
        <v>41969.551388888889</v>
      </c>
      <c r="U456">
        <f t="shared" si="69"/>
        <v>2014</v>
      </c>
      <c r="V456" t="str">
        <f t="shared" si="70"/>
        <v>unsuccessful</v>
      </c>
      <c r="W456" t="str">
        <f>IF(OR(O456&lt;Outliers!$B$8,Data!O456&gt;Outliers!$B$9),"Yes","No")</f>
        <v>No</v>
      </c>
      <c r="X456">
        <f t="shared" si="71"/>
        <v>4</v>
      </c>
    </row>
    <row r="457" spans="1:24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63"/>
        <v>0</v>
      </c>
      <c r="P457" s="9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22">
        <f t="shared" si="67"/>
        <v>40971.002569444441</v>
      </c>
      <c r="T457" s="22">
        <f t="shared" si="68"/>
        <v>41016.021527777775</v>
      </c>
      <c r="U457">
        <f t="shared" si="69"/>
        <v>2012</v>
      </c>
      <c r="V457" t="str">
        <f t="shared" si="70"/>
        <v>unsuccessful</v>
      </c>
      <c r="W457" t="str">
        <f>IF(OR(O457&lt;Outliers!$B$8,Data!O457&gt;Outliers!$B$9),"Yes","No")</f>
        <v>No</v>
      </c>
      <c r="X457">
        <f t="shared" si="71"/>
        <v>6</v>
      </c>
    </row>
    <row r="458" spans="1:24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63"/>
        <v>0</v>
      </c>
      <c r="P458" s="9">
        <f t="shared" si="64"/>
        <v>20.329999999999998</v>
      </c>
      <c r="Q458" t="str">
        <f t="shared" si="65"/>
        <v>film &amp; video</v>
      </c>
      <c r="R458" t="str">
        <f t="shared" si="66"/>
        <v>animation</v>
      </c>
      <c r="S458" s="22">
        <f t="shared" si="67"/>
        <v>41547.694456018515</v>
      </c>
      <c r="T458" s="22">
        <f t="shared" si="68"/>
        <v>41569.165972222225</v>
      </c>
      <c r="U458">
        <f t="shared" si="69"/>
        <v>2013</v>
      </c>
      <c r="V458" t="str">
        <f t="shared" si="70"/>
        <v>unsuccessful</v>
      </c>
      <c r="W458" t="str">
        <f>IF(OR(O458&lt;Outliers!$B$8,Data!O458&gt;Outliers!$B$9),"Yes","No")</f>
        <v>No</v>
      </c>
      <c r="X458">
        <f t="shared" si="71"/>
        <v>3</v>
      </c>
    </row>
    <row r="459" spans="1:24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63"/>
        <v>0</v>
      </c>
      <c r="P459" s="9">
        <f t="shared" si="64"/>
        <v>0</v>
      </c>
      <c r="Q459" t="str">
        <f t="shared" si="65"/>
        <v>film &amp; video</v>
      </c>
      <c r="R459" t="str">
        <f t="shared" si="66"/>
        <v>animation</v>
      </c>
      <c r="S459" s="22">
        <f t="shared" si="67"/>
        <v>41837.767500000002</v>
      </c>
      <c r="T459" s="22">
        <f t="shared" si="68"/>
        <v>41867.767500000002</v>
      </c>
      <c r="U459">
        <f t="shared" si="69"/>
        <v>2014</v>
      </c>
      <c r="V459" t="str">
        <f t="shared" si="70"/>
        <v>unsuccessful</v>
      </c>
      <c r="W459" t="str">
        <f>IF(OR(O459&lt;Outliers!$B$8,Data!O459&gt;Outliers!$B$9),"Yes","No")</f>
        <v>No</v>
      </c>
      <c r="X459">
        <f t="shared" si="71"/>
        <v>4</v>
      </c>
    </row>
    <row r="460" spans="1:2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63"/>
        <v>0</v>
      </c>
      <c r="P460" s="9">
        <f t="shared" si="64"/>
        <v>16.760000000000002</v>
      </c>
      <c r="Q460" t="str">
        <f t="shared" si="65"/>
        <v>film &amp; video</v>
      </c>
      <c r="R460" t="str">
        <f t="shared" si="66"/>
        <v>animation</v>
      </c>
      <c r="S460" s="22">
        <f t="shared" si="67"/>
        <v>41378.69976851852</v>
      </c>
      <c r="T460" s="22">
        <f t="shared" si="68"/>
        <v>41408.69976851852</v>
      </c>
      <c r="U460">
        <f t="shared" si="69"/>
        <v>2013</v>
      </c>
      <c r="V460" t="str">
        <f t="shared" si="70"/>
        <v>unsuccessful</v>
      </c>
      <c r="W460" t="str">
        <f>IF(OR(O460&lt;Outliers!$B$8,Data!O460&gt;Outliers!$B$9),"Yes","No")</f>
        <v>No</v>
      </c>
      <c r="X460">
        <f t="shared" si="71"/>
        <v>4</v>
      </c>
    </row>
    <row r="461" spans="1:24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63"/>
        <v>0</v>
      </c>
      <c r="P461" s="9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22">
        <f t="shared" si="67"/>
        <v>40800.6403587963</v>
      </c>
      <c r="T461" s="22">
        <f t="shared" si="68"/>
        <v>40860.682025462964</v>
      </c>
      <c r="U461">
        <f t="shared" si="69"/>
        <v>2011</v>
      </c>
      <c r="V461" t="str">
        <f t="shared" si="70"/>
        <v>unsuccessful</v>
      </c>
      <c r="W461" t="str">
        <f>IF(OR(O461&lt;Outliers!$B$8,Data!O461&gt;Outliers!$B$9),"Yes","No")</f>
        <v>No</v>
      </c>
      <c r="X461">
        <f t="shared" si="71"/>
        <v>9</v>
      </c>
    </row>
    <row r="462" spans="1:2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63"/>
        <v>0</v>
      </c>
      <c r="P462" s="9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22">
        <f t="shared" si="67"/>
        <v>41759.542534722219</v>
      </c>
      <c r="T462" s="22">
        <f t="shared" si="68"/>
        <v>41791.166666666664</v>
      </c>
      <c r="U462">
        <f t="shared" si="69"/>
        <v>2014</v>
      </c>
      <c r="V462" t="str">
        <f t="shared" si="70"/>
        <v>unsuccessful</v>
      </c>
      <c r="W462" t="str">
        <f>IF(OR(O462&lt;Outliers!$B$8,Data!O462&gt;Outliers!$B$9),"Yes","No")</f>
        <v>No</v>
      </c>
      <c r="X462">
        <f t="shared" si="71"/>
        <v>5</v>
      </c>
    </row>
    <row r="463" spans="1:24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63"/>
        <v>0</v>
      </c>
      <c r="P463" s="9">
        <f t="shared" si="64"/>
        <v>0</v>
      </c>
      <c r="Q463" t="str">
        <f t="shared" si="65"/>
        <v>film &amp; video</v>
      </c>
      <c r="R463" t="str">
        <f t="shared" si="66"/>
        <v>animation</v>
      </c>
      <c r="S463" s="22">
        <f t="shared" si="67"/>
        <v>41407.84684027778</v>
      </c>
      <c r="T463" s="22">
        <f t="shared" si="68"/>
        <v>41427.84684027778</v>
      </c>
      <c r="U463">
        <f t="shared" si="69"/>
        <v>2013</v>
      </c>
      <c r="V463" t="str">
        <f t="shared" si="70"/>
        <v>unsuccessful</v>
      </c>
      <c r="W463" t="str">
        <f>IF(OR(O463&lt;Outliers!$B$8,Data!O463&gt;Outliers!$B$9),"Yes","No")</f>
        <v>No</v>
      </c>
      <c r="X463">
        <f t="shared" si="71"/>
        <v>3</v>
      </c>
    </row>
    <row r="464" spans="1:24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63"/>
        <v>0</v>
      </c>
      <c r="P464" s="9">
        <f t="shared" si="64"/>
        <v>0</v>
      </c>
      <c r="Q464" t="str">
        <f t="shared" si="65"/>
        <v>film &amp; video</v>
      </c>
      <c r="R464" t="str">
        <f t="shared" si="66"/>
        <v>animation</v>
      </c>
      <c r="S464" s="22">
        <f t="shared" si="67"/>
        <v>40705.126631944448</v>
      </c>
      <c r="T464" s="22">
        <f t="shared" si="68"/>
        <v>40765.126631944448</v>
      </c>
      <c r="U464">
        <f t="shared" si="69"/>
        <v>2011</v>
      </c>
      <c r="V464" t="str">
        <f t="shared" si="70"/>
        <v>unsuccessful</v>
      </c>
      <c r="W464" t="str">
        <f>IF(OR(O464&lt;Outliers!$B$8,Data!O464&gt;Outliers!$B$9),"Yes","No")</f>
        <v>No</v>
      </c>
      <c r="X464">
        <f t="shared" si="71"/>
        <v>9</v>
      </c>
    </row>
    <row r="465" spans="1:2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63"/>
        <v>0</v>
      </c>
      <c r="P465" s="9">
        <f t="shared" si="64"/>
        <v>113.64</v>
      </c>
      <c r="Q465" t="str">
        <f t="shared" si="65"/>
        <v>film &amp; video</v>
      </c>
      <c r="R465" t="str">
        <f t="shared" si="66"/>
        <v>animation</v>
      </c>
      <c r="S465" s="22">
        <f t="shared" si="67"/>
        <v>40750.710104166668</v>
      </c>
      <c r="T465" s="22">
        <f t="shared" si="68"/>
        <v>40810.710104166668</v>
      </c>
      <c r="U465">
        <f t="shared" si="69"/>
        <v>2011</v>
      </c>
      <c r="V465" t="str">
        <f t="shared" si="70"/>
        <v>unsuccessful</v>
      </c>
      <c r="W465" t="str">
        <f>IF(OR(O465&lt;Outliers!$B$8,Data!O465&gt;Outliers!$B$9),"Yes","No")</f>
        <v>No</v>
      </c>
      <c r="X465">
        <f t="shared" si="71"/>
        <v>9</v>
      </c>
    </row>
    <row r="466" spans="1:24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63"/>
        <v>0</v>
      </c>
      <c r="P466" s="9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22">
        <f t="shared" si="67"/>
        <v>42488.848784722228</v>
      </c>
      <c r="T466" s="22">
        <f t="shared" si="68"/>
        <v>42508.848784722228</v>
      </c>
      <c r="U466">
        <f t="shared" si="69"/>
        <v>2016</v>
      </c>
      <c r="V466" t="str">
        <f t="shared" si="70"/>
        <v>unsuccessful</v>
      </c>
      <c r="W466" t="str">
        <f>IF(OR(O466&lt;Outliers!$B$8,Data!O466&gt;Outliers!$B$9),"Yes","No")</f>
        <v>No</v>
      </c>
      <c r="X466">
        <f t="shared" si="71"/>
        <v>3</v>
      </c>
    </row>
    <row r="467" spans="1:24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63"/>
        <v>0</v>
      </c>
      <c r="P467" s="9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22">
        <f t="shared" si="67"/>
        <v>41801.120069444441</v>
      </c>
      <c r="T467" s="22">
        <f t="shared" si="68"/>
        <v>41817.120069444441</v>
      </c>
      <c r="U467">
        <f t="shared" si="69"/>
        <v>2014</v>
      </c>
      <c r="V467" t="str">
        <f t="shared" si="70"/>
        <v>unsuccessful</v>
      </c>
      <c r="W467" t="str">
        <f>IF(OR(O467&lt;Outliers!$B$8,Data!O467&gt;Outliers!$B$9),"Yes","No")</f>
        <v>No</v>
      </c>
      <c r="X467">
        <f t="shared" si="71"/>
        <v>2</v>
      </c>
    </row>
    <row r="468" spans="1:2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63"/>
        <v>0</v>
      </c>
      <c r="P468" s="9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22">
        <f t="shared" si="67"/>
        <v>41129.942870370374</v>
      </c>
      <c r="T468" s="22">
        <f t="shared" si="68"/>
        <v>41159.942870370374</v>
      </c>
      <c r="U468">
        <f t="shared" si="69"/>
        <v>2012</v>
      </c>
      <c r="V468" t="str">
        <f t="shared" si="70"/>
        <v>unsuccessful</v>
      </c>
      <c r="W468" t="str">
        <f>IF(OR(O468&lt;Outliers!$B$8,Data!O468&gt;Outliers!$B$9),"Yes","No")</f>
        <v>No</v>
      </c>
      <c r="X468">
        <f t="shared" si="71"/>
        <v>4</v>
      </c>
    </row>
    <row r="469" spans="1:24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63"/>
        <v>0</v>
      </c>
      <c r="P469" s="9">
        <f t="shared" si="64"/>
        <v>110.64</v>
      </c>
      <c r="Q469" t="str">
        <f t="shared" si="65"/>
        <v>film &amp; video</v>
      </c>
      <c r="R469" t="str">
        <f t="shared" si="66"/>
        <v>animation</v>
      </c>
      <c r="S469" s="22">
        <f t="shared" si="67"/>
        <v>41135.679791666669</v>
      </c>
      <c r="T469" s="22">
        <f t="shared" si="68"/>
        <v>41180.679791666669</v>
      </c>
      <c r="U469">
        <f t="shared" si="69"/>
        <v>2012</v>
      </c>
      <c r="V469" t="str">
        <f t="shared" si="70"/>
        <v>unsuccessful</v>
      </c>
      <c r="W469" t="str">
        <f>IF(OR(O469&lt;Outliers!$B$8,Data!O469&gt;Outliers!$B$9),"Yes","No")</f>
        <v>No</v>
      </c>
      <c r="X469">
        <f t="shared" si="71"/>
        <v>6</v>
      </c>
    </row>
    <row r="470" spans="1:24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63"/>
        <v>0</v>
      </c>
      <c r="P470" s="9">
        <f t="shared" si="64"/>
        <v>0</v>
      </c>
      <c r="Q470" t="str">
        <f t="shared" si="65"/>
        <v>film &amp; video</v>
      </c>
      <c r="R470" t="str">
        <f t="shared" si="66"/>
        <v>animation</v>
      </c>
      <c r="S470" s="22">
        <f t="shared" si="67"/>
        <v>41041.167627314811</v>
      </c>
      <c r="T470" s="22">
        <f t="shared" si="68"/>
        <v>41101.160474537035</v>
      </c>
      <c r="U470">
        <f t="shared" si="69"/>
        <v>2012</v>
      </c>
      <c r="V470" t="str">
        <f t="shared" si="70"/>
        <v>unsuccessful</v>
      </c>
      <c r="W470" t="str">
        <f>IF(OR(O470&lt;Outliers!$B$8,Data!O470&gt;Outliers!$B$9),"Yes","No")</f>
        <v>No</v>
      </c>
      <c r="X470">
        <f t="shared" si="71"/>
        <v>9</v>
      </c>
    </row>
    <row r="471" spans="1:2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63"/>
        <v>0</v>
      </c>
      <c r="P471" s="9">
        <f t="shared" si="64"/>
        <v>0</v>
      </c>
      <c r="Q471" t="str">
        <f t="shared" si="65"/>
        <v>film &amp; video</v>
      </c>
      <c r="R471" t="str">
        <f t="shared" si="66"/>
        <v>animation</v>
      </c>
      <c r="S471" s="22">
        <f t="shared" si="67"/>
        <v>41827.989861111113</v>
      </c>
      <c r="T471" s="22">
        <f t="shared" si="68"/>
        <v>41887.989861111113</v>
      </c>
      <c r="U471">
        <f t="shared" si="69"/>
        <v>2014</v>
      </c>
      <c r="V471" t="str">
        <f t="shared" si="70"/>
        <v>unsuccessful</v>
      </c>
      <c r="W471" t="str">
        <f>IF(OR(O471&lt;Outliers!$B$8,Data!O471&gt;Outliers!$B$9),"Yes","No")</f>
        <v>No</v>
      </c>
      <c r="X471">
        <f t="shared" si="71"/>
        <v>9</v>
      </c>
    </row>
    <row r="472" spans="1:24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63"/>
        <v>0</v>
      </c>
      <c r="P472" s="9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22">
        <f t="shared" si="67"/>
        <v>41605.167696759258</v>
      </c>
      <c r="T472" s="22">
        <f t="shared" si="68"/>
        <v>41655.166666666664</v>
      </c>
      <c r="U472">
        <f t="shared" si="69"/>
        <v>2013</v>
      </c>
      <c r="V472" t="str">
        <f t="shared" si="70"/>
        <v>unsuccessful</v>
      </c>
      <c r="W472" t="str">
        <f>IF(OR(O472&lt;Outliers!$B$8,Data!O472&gt;Outliers!$B$9),"Yes","No")</f>
        <v>No</v>
      </c>
      <c r="X472">
        <f t="shared" si="71"/>
        <v>7</v>
      </c>
    </row>
    <row r="473" spans="1:2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63"/>
        <v>0</v>
      </c>
      <c r="P473" s="9">
        <f t="shared" si="64"/>
        <v>38.479999999999997</v>
      </c>
      <c r="Q473" t="str">
        <f t="shared" si="65"/>
        <v>film &amp; video</v>
      </c>
      <c r="R473" t="str">
        <f t="shared" si="66"/>
        <v>animation</v>
      </c>
      <c r="S473" s="22">
        <f t="shared" si="67"/>
        <v>41703.721979166665</v>
      </c>
      <c r="T473" s="22">
        <f t="shared" si="68"/>
        <v>41748.680312500001</v>
      </c>
      <c r="U473">
        <f t="shared" si="69"/>
        <v>2014</v>
      </c>
      <c r="V473" t="str">
        <f t="shared" si="70"/>
        <v>unsuccessful</v>
      </c>
      <c r="W473" t="str">
        <f>IF(OR(O473&lt;Outliers!$B$8,Data!O473&gt;Outliers!$B$9),"Yes","No")</f>
        <v>No</v>
      </c>
      <c r="X473">
        <f t="shared" si="71"/>
        <v>6</v>
      </c>
    </row>
    <row r="474" spans="1:24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63"/>
        <v>0</v>
      </c>
      <c r="P474" s="9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22">
        <f t="shared" si="67"/>
        <v>41844.922662037039</v>
      </c>
      <c r="T474" s="22">
        <f t="shared" si="68"/>
        <v>41874.922662037039</v>
      </c>
      <c r="U474">
        <f t="shared" si="69"/>
        <v>2014</v>
      </c>
      <c r="V474" t="str">
        <f t="shared" si="70"/>
        <v>unsuccessful</v>
      </c>
      <c r="W474" t="str">
        <f>IF(OR(O474&lt;Outliers!$B$8,Data!O474&gt;Outliers!$B$9),"Yes","No")</f>
        <v>No</v>
      </c>
      <c r="X474">
        <f t="shared" si="71"/>
        <v>4</v>
      </c>
    </row>
    <row r="475" spans="1:2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63"/>
        <v>0</v>
      </c>
      <c r="P475" s="9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22">
        <f t="shared" si="67"/>
        <v>41869.698136574072</v>
      </c>
      <c r="T475" s="22">
        <f t="shared" si="68"/>
        <v>41899.698136574072</v>
      </c>
      <c r="U475">
        <f t="shared" si="69"/>
        <v>2014</v>
      </c>
      <c r="V475" t="str">
        <f t="shared" si="70"/>
        <v>unsuccessful</v>
      </c>
      <c r="W475" t="str">
        <f>IF(OR(O475&lt;Outliers!$B$8,Data!O475&gt;Outliers!$B$9),"Yes","No")</f>
        <v>No</v>
      </c>
      <c r="X475">
        <f t="shared" si="71"/>
        <v>4</v>
      </c>
    </row>
    <row r="476" spans="1:2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63"/>
        <v>0</v>
      </c>
      <c r="P476" s="9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22">
        <f t="shared" si="67"/>
        <v>42753.329039351855</v>
      </c>
      <c r="T476" s="22">
        <f t="shared" si="68"/>
        <v>42783.329039351855</v>
      </c>
      <c r="U476">
        <f t="shared" si="69"/>
        <v>2017</v>
      </c>
      <c r="V476" t="str">
        <f t="shared" si="70"/>
        <v>unsuccessful</v>
      </c>
      <c r="W476" t="str">
        <f>IF(OR(O476&lt;Outliers!$B$8,Data!O476&gt;Outliers!$B$9),"Yes","No")</f>
        <v>No</v>
      </c>
      <c r="X476">
        <f t="shared" si="71"/>
        <v>4</v>
      </c>
    </row>
    <row r="477" spans="1:24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63"/>
        <v>0</v>
      </c>
      <c r="P477" s="9">
        <f t="shared" si="64"/>
        <v>0</v>
      </c>
      <c r="Q477" t="str">
        <f t="shared" si="65"/>
        <v>film &amp; video</v>
      </c>
      <c r="R477" t="str">
        <f t="shared" si="66"/>
        <v>animation</v>
      </c>
      <c r="S477" s="22">
        <f t="shared" si="67"/>
        <v>42100.086145833338</v>
      </c>
      <c r="T477" s="22">
        <f t="shared" si="68"/>
        <v>42130.086145833338</v>
      </c>
      <c r="U477">
        <f t="shared" si="69"/>
        <v>2015</v>
      </c>
      <c r="V477" t="str">
        <f t="shared" si="70"/>
        <v>unsuccessful</v>
      </c>
      <c r="W477" t="str">
        <f>IF(OR(O477&lt;Outliers!$B$8,Data!O477&gt;Outliers!$B$9),"Yes","No")</f>
        <v>No</v>
      </c>
      <c r="X477">
        <f t="shared" si="71"/>
        <v>4</v>
      </c>
    </row>
    <row r="478" spans="1:2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63"/>
        <v>0</v>
      </c>
      <c r="P478" s="9">
        <f t="shared" si="64"/>
        <v>39.57</v>
      </c>
      <c r="Q478" t="str">
        <f t="shared" si="65"/>
        <v>film &amp; video</v>
      </c>
      <c r="R478" t="str">
        <f t="shared" si="66"/>
        <v>animation</v>
      </c>
      <c r="S478" s="22">
        <f t="shared" si="67"/>
        <v>41757.975011574075</v>
      </c>
      <c r="T478" s="22">
        <f t="shared" si="68"/>
        <v>41793.165972222225</v>
      </c>
      <c r="U478">
        <f t="shared" si="69"/>
        <v>2014</v>
      </c>
      <c r="V478" t="str">
        <f t="shared" si="70"/>
        <v>unsuccessful</v>
      </c>
      <c r="W478" t="str">
        <f>IF(OR(O478&lt;Outliers!$B$8,Data!O478&gt;Outliers!$B$9),"Yes","No")</f>
        <v>No</v>
      </c>
      <c r="X478">
        <f t="shared" si="71"/>
        <v>5</v>
      </c>
    </row>
    <row r="479" spans="1:24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63"/>
        <v>0</v>
      </c>
      <c r="P479" s="9">
        <f t="shared" si="64"/>
        <v>0</v>
      </c>
      <c r="Q479" t="str">
        <f t="shared" si="65"/>
        <v>film &amp; video</v>
      </c>
      <c r="R479" t="str">
        <f t="shared" si="66"/>
        <v>animation</v>
      </c>
      <c r="S479" s="22">
        <f t="shared" si="67"/>
        <v>40987.83488425926</v>
      </c>
      <c r="T479" s="22">
        <f t="shared" si="68"/>
        <v>41047.83488425926</v>
      </c>
      <c r="U479">
        <f t="shared" si="69"/>
        <v>2012</v>
      </c>
      <c r="V479" t="str">
        <f t="shared" si="70"/>
        <v>unsuccessful</v>
      </c>
      <c r="W479" t="str">
        <f>IF(OR(O479&lt;Outliers!$B$8,Data!O479&gt;Outliers!$B$9),"Yes","No")</f>
        <v>No</v>
      </c>
      <c r="X479">
        <f t="shared" si="71"/>
        <v>9</v>
      </c>
    </row>
    <row r="480" spans="1:2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63"/>
        <v>0</v>
      </c>
      <c r="P480" s="9">
        <f t="shared" si="64"/>
        <v>0</v>
      </c>
      <c r="Q480" t="str">
        <f t="shared" si="65"/>
        <v>film &amp; video</v>
      </c>
      <c r="R480" t="str">
        <f t="shared" si="66"/>
        <v>animation</v>
      </c>
      <c r="S480" s="22">
        <f t="shared" si="67"/>
        <v>42065.910983796297</v>
      </c>
      <c r="T480" s="22">
        <f t="shared" si="68"/>
        <v>42095.869317129633</v>
      </c>
      <c r="U480">
        <f t="shared" si="69"/>
        <v>2015</v>
      </c>
      <c r="V480" t="str">
        <f t="shared" si="70"/>
        <v>unsuccessful</v>
      </c>
      <c r="W480" t="str">
        <f>IF(OR(O480&lt;Outliers!$B$8,Data!O480&gt;Outliers!$B$9),"Yes","No")</f>
        <v>No</v>
      </c>
      <c r="X480">
        <f t="shared" si="71"/>
        <v>4</v>
      </c>
    </row>
    <row r="481" spans="1:2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63"/>
        <v>0</v>
      </c>
      <c r="P481" s="9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22">
        <f t="shared" si="67"/>
        <v>41904.407812500001</v>
      </c>
      <c r="T481" s="22">
        <f t="shared" si="68"/>
        <v>41964.449479166666</v>
      </c>
      <c r="U481">
        <f t="shared" si="69"/>
        <v>2014</v>
      </c>
      <c r="V481" t="str">
        <f t="shared" si="70"/>
        <v>unsuccessful</v>
      </c>
      <c r="W481" t="str">
        <f>IF(OR(O481&lt;Outliers!$B$8,Data!O481&gt;Outliers!$B$9),"Yes","No")</f>
        <v>No</v>
      </c>
      <c r="X481">
        <f t="shared" si="71"/>
        <v>9</v>
      </c>
    </row>
    <row r="482" spans="1:24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63"/>
        <v>0</v>
      </c>
      <c r="P482" s="9">
        <f t="shared" si="64"/>
        <v>55.46</v>
      </c>
      <c r="Q482" t="str">
        <f t="shared" si="65"/>
        <v>film &amp; video</v>
      </c>
      <c r="R482" t="str">
        <f t="shared" si="66"/>
        <v>animation</v>
      </c>
      <c r="S482" s="22">
        <f t="shared" si="67"/>
        <v>41465.500173611108</v>
      </c>
      <c r="T482" s="22">
        <f t="shared" si="68"/>
        <v>41495.500173611108</v>
      </c>
      <c r="U482">
        <f t="shared" si="69"/>
        <v>2013</v>
      </c>
      <c r="V482" t="str">
        <f t="shared" si="70"/>
        <v>unsuccessful</v>
      </c>
      <c r="W482" t="str">
        <f>IF(OR(O482&lt;Outliers!$B$8,Data!O482&gt;Outliers!$B$9),"Yes","No")</f>
        <v>No</v>
      </c>
      <c r="X482">
        <f t="shared" si="71"/>
        <v>4</v>
      </c>
    </row>
    <row r="483" spans="1:24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63"/>
        <v>0</v>
      </c>
      <c r="P483" s="9">
        <f t="shared" si="64"/>
        <v>87.14</v>
      </c>
      <c r="Q483" t="str">
        <f t="shared" si="65"/>
        <v>film &amp; video</v>
      </c>
      <c r="R483" t="str">
        <f t="shared" si="66"/>
        <v>animation</v>
      </c>
      <c r="S483" s="22">
        <f t="shared" si="67"/>
        <v>41162.672326388885</v>
      </c>
      <c r="T483" s="22">
        <f t="shared" si="68"/>
        <v>41192.672326388885</v>
      </c>
      <c r="U483">
        <f t="shared" si="69"/>
        <v>2012</v>
      </c>
      <c r="V483" t="str">
        <f t="shared" si="70"/>
        <v>unsuccessful</v>
      </c>
      <c r="W483" t="str">
        <f>IF(OR(O483&lt;Outliers!$B$8,Data!O483&gt;Outliers!$B$9),"Yes","No")</f>
        <v>No</v>
      </c>
      <c r="X483">
        <f t="shared" si="71"/>
        <v>4</v>
      </c>
    </row>
    <row r="484" spans="1:2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63"/>
        <v>0</v>
      </c>
      <c r="P484" s="9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22">
        <f t="shared" si="67"/>
        <v>42447.896875000006</v>
      </c>
      <c r="T484" s="22">
        <f t="shared" si="68"/>
        <v>42474.606944444444</v>
      </c>
      <c r="U484">
        <f t="shared" si="69"/>
        <v>2016</v>
      </c>
      <c r="V484" t="str">
        <f t="shared" si="70"/>
        <v>unsuccessful</v>
      </c>
      <c r="W484" t="str">
        <f>IF(OR(O484&lt;Outliers!$B$8,Data!O484&gt;Outliers!$B$9),"Yes","No")</f>
        <v>No</v>
      </c>
      <c r="X484">
        <f t="shared" si="71"/>
        <v>4</v>
      </c>
    </row>
    <row r="485" spans="1:24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63"/>
        <v>1</v>
      </c>
      <c r="P485" s="9">
        <f t="shared" si="64"/>
        <v>51.22</v>
      </c>
      <c r="Q485" t="str">
        <f t="shared" si="65"/>
        <v>film &amp; video</v>
      </c>
      <c r="R485" t="str">
        <f t="shared" si="66"/>
        <v>animation</v>
      </c>
      <c r="S485" s="22">
        <f t="shared" si="67"/>
        <v>41243.197592592594</v>
      </c>
      <c r="T485" s="22">
        <f t="shared" si="68"/>
        <v>41303.197592592594</v>
      </c>
      <c r="U485">
        <f t="shared" si="69"/>
        <v>2012</v>
      </c>
      <c r="V485" t="str">
        <f t="shared" si="70"/>
        <v>unsuccessful</v>
      </c>
      <c r="W485" t="str">
        <f>IF(OR(O485&lt;Outliers!$B$8,Data!O485&gt;Outliers!$B$9),"Yes","No")</f>
        <v>No</v>
      </c>
      <c r="X485">
        <f t="shared" si="71"/>
        <v>9</v>
      </c>
    </row>
    <row r="486" spans="1:2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63"/>
        <v>0</v>
      </c>
      <c r="P486" s="9">
        <f t="shared" si="64"/>
        <v>13.55</v>
      </c>
      <c r="Q486" t="str">
        <f t="shared" si="65"/>
        <v>film &amp; video</v>
      </c>
      <c r="R486" t="str">
        <f t="shared" si="66"/>
        <v>animation</v>
      </c>
      <c r="S486" s="22">
        <f t="shared" si="67"/>
        <v>42272.93949074074</v>
      </c>
      <c r="T486" s="22">
        <f t="shared" si="68"/>
        <v>42313.981157407412</v>
      </c>
      <c r="U486">
        <f t="shared" si="69"/>
        <v>2015</v>
      </c>
      <c r="V486" t="str">
        <f t="shared" si="70"/>
        <v>unsuccessful</v>
      </c>
      <c r="W486" t="str">
        <f>IF(OR(O486&lt;Outliers!$B$8,Data!O486&gt;Outliers!$B$9),"Yes","No")</f>
        <v>No</v>
      </c>
      <c r="X486">
        <f t="shared" si="71"/>
        <v>6</v>
      </c>
    </row>
    <row r="487" spans="1:24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63"/>
        <v>0</v>
      </c>
      <c r="P487" s="9">
        <f t="shared" si="64"/>
        <v>66.52</v>
      </c>
      <c r="Q487" t="str">
        <f t="shared" si="65"/>
        <v>film &amp; video</v>
      </c>
      <c r="R487" t="str">
        <f t="shared" si="66"/>
        <v>animation</v>
      </c>
      <c r="S487" s="22">
        <f t="shared" si="67"/>
        <v>41381.50577546296</v>
      </c>
      <c r="T487" s="22">
        <f t="shared" si="68"/>
        <v>41411.50577546296</v>
      </c>
      <c r="U487">
        <f t="shared" si="69"/>
        <v>2013</v>
      </c>
      <c r="V487" t="str">
        <f t="shared" si="70"/>
        <v>unsuccessful</v>
      </c>
      <c r="W487" t="str">
        <f>IF(OR(O487&lt;Outliers!$B$8,Data!O487&gt;Outliers!$B$9),"Yes","No")</f>
        <v>No</v>
      </c>
      <c r="X487">
        <f t="shared" si="71"/>
        <v>4</v>
      </c>
    </row>
    <row r="488" spans="1:24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63"/>
        <v>0</v>
      </c>
      <c r="P488" s="9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22">
        <f t="shared" si="67"/>
        <v>41761.94258101852</v>
      </c>
      <c r="T488" s="22">
        <f t="shared" si="68"/>
        <v>41791.94258101852</v>
      </c>
      <c r="U488">
        <f t="shared" si="69"/>
        <v>2014</v>
      </c>
      <c r="V488" t="str">
        <f t="shared" si="70"/>
        <v>unsuccessful</v>
      </c>
      <c r="W488" t="str">
        <f>IF(OR(O488&lt;Outliers!$B$8,Data!O488&gt;Outliers!$B$9),"Yes","No")</f>
        <v>No</v>
      </c>
      <c r="X488">
        <f t="shared" si="71"/>
        <v>4</v>
      </c>
    </row>
    <row r="489" spans="1:24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63"/>
        <v>0</v>
      </c>
      <c r="P489" s="9">
        <f t="shared" si="64"/>
        <v>0</v>
      </c>
      <c r="Q489" t="str">
        <f t="shared" si="65"/>
        <v>film &amp; video</v>
      </c>
      <c r="R489" t="str">
        <f t="shared" si="66"/>
        <v>animation</v>
      </c>
      <c r="S489" s="22">
        <f t="shared" si="67"/>
        <v>42669.594837962963</v>
      </c>
      <c r="T489" s="22">
        <f t="shared" si="68"/>
        <v>42729.636504629627</v>
      </c>
      <c r="U489">
        <f t="shared" si="69"/>
        <v>2016</v>
      </c>
      <c r="V489" t="str">
        <f t="shared" si="70"/>
        <v>unsuccessful</v>
      </c>
      <c r="W489" t="str">
        <f>IF(OR(O489&lt;Outliers!$B$8,Data!O489&gt;Outliers!$B$9),"Yes","No")</f>
        <v>No</v>
      </c>
      <c r="X489">
        <f t="shared" si="71"/>
        <v>9</v>
      </c>
    </row>
    <row r="490" spans="1:2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63"/>
        <v>0</v>
      </c>
      <c r="P490" s="9">
        <f t="shared" si="64"/>
        <v>0</v>
      </c>
      <c r="Q490" t="str">
        <f t="shared" si="65"/>
        <v>film &amp; video</v>
      </c>
      <c r="R490" t="str">
        <f t="shared" si="66"/>
        <v>animation</v>
      </c>
      <c r="S490" s="22">
        <f t="shared" si="67"/>
        <v>42714.054398148146</v>
      </c>
      <c r="T490" s="22">
        <f t="shared" si="68"/>
        <v>42744.054398148146</v>
      </c>
      <c r="U490">
        <f t="shared" si="69"/>
        <v>2016</v>
      </c>
      <c r="V490" t="str">
        <f t="shared" si="70"/>
        <v>unsuccessful</v>
      </c>
      <c r="W490" t="str">
        <f>IF(OR(O490&lt;Outliers!$B$8,Data!O490&gt;Outliers!$B$9),"Yes","No")</f>
        <v>No</v>
      </c>
      <c r="X490">
        <f t="shared" si="71"/>
        <v>4</v>
      </c>
    </row>
    <row r="491" spans="1:2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63"/>
        <v>0</v>
      </c>
      <c r="P491" s="9">
        <f t="shared" si="64"/>
        <v>71.67</v>
      </c>
      <c r="Q491" t="str">
        <f t="shared" si="65"/>
        <v>film &amp; video</v>
      </c>
      <c r="R491" t="str">
        <f t="shared" si="66"/>
        <v>animation</v>
      </c>
      <c r="S491" s="22">
        <f t="shared" si="67"/>
        <v>40882.481666666667</v>
      </c>
      <c r="T491" s="22">
        <f t="shared" si="68"/>
        <v>40913.481249999997</v>
      </c>
      <c r="U491">
        <f t="shared" si="69"/>
        <v>2011</v>
      </c>
      <c r="V491" t="str">
        <f t="shared" si="70"/>
        <v>unsuccessful</v>
      </c>
      <c r="W491" t="str">
        <f>IF(OR(O491&lt;Outliers!$B$8,Data!O491&gt;Outliers!$B$9),"Yes","No")</f>
        <v>No</v>
      </c>
      <c r="X491">
        <f t="shared" si="71"/>
        <v>4</v>
      </c>
    </row>
    <row r="492" spans="1:24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63"/>
        <v>0</v>
      </c>
      <c r="P492" s="9">
        <f t="shared" si="64"/>
        <v>0</v>
      </c>
      <c r="Q492" t="str">
        <f t="shared" si="65"/>
        <v>film &amp; video</v>
      </c>
      <c r="R492" t="str">
        <f t="shared" si="66"/>
        <v>animation</v>
      </c>
      <c r="S492" s="22">
        <f t="shared" si="67"/>
        <v>41113.968576388892</v>
      </c>
      <c r="T492" s="22">
        <f t="shared" si="68"/>
        <v>41143.968576388892</v>
      </c>
      <c r="U492">
        <f t="shared" si="69"/>
        <v>2012</v>
      </c>
      <c r="V492" t="str">
        <f t="shared" si="70"/>
        <v>unsuccessful</v>
      </c>
      <c r="W492" t="str">
        <f>IF(OR(O492&lt;Outliers!$B$8,Data!O492&gt;Outliers!$B$9),"Yes","No")</f>
        <v>No</v>
      </c>
      <c r="X492">
        <f t="shared" si="71"/>
        <v>4</v>
      </c>
    </row>
    <row r="493" spans="1:2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63"/>
        <v>0</v>
      </c>
      <c r="P493" s="9">
        <f t="shared" si="64"/>
        <v>0</v>
      </c>
      <c r="Q493" t="str">
        <f t="shared" si="65"/>
        <v>film &amp; video</v>
      </c>
      <c r="R493" t="str">
        <f t="shared" si="66"/>
        <v>animation</v>
      </c>
      <c r="S493" s="22">
        <f t="shared" si="67"/>
        <v>42366.982627314821</v>
      </c>
      <c r="T493" s="22">
        <f t="shared" si="68"/>
        <v>42396.982627314821</v>
      </c>
      <c r="U493">
        <f t="shared" si="69"/>
        <v>2015</v>
      </c>
      <c r="V493" t="str">
        <f t="shared" si="70"/>
        <v>unsuccessful</v>
      </c>
      <c r="W493" t="str">
        <f>IF(OR(O493&lt;Outliers!$B$8,Data!O493&gt;Outliers!$B$9),"Yes","No")</f>
        <v>No</v>
      </c>
      <c r="X493">
        <f t="shared" si="71"/>
        <v>4</v>
      </c>
    </row>
    <row r="494" spans="1:24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63"/>
        <v>0</v>
      </c>
      <c r="P494" s="9">
        <f t="shared" si="64"/>
        <v>0</v>
      </c>
      <c r="Q494" t="str">
        <f t="shared" si="65"/>
        <v>film &amp; video</v>
      </c>
      <c r="R494" t="str">
        <f t="shared" si="66"/>
        <v>animation</v>
      </c>
      <c r="S494" s="22">
        <f t="shared" si="67"/>
        <v>42596.03506944445</v>
      </c>
      <c r="T494" s="22">
        <f t="shared" si="68"/>
        <v>42656.03506944445</v>
      </c>
      <c r="U494">
        <f t="shared" si="69"/>
        <v>2016</v>
      </c>
      <c r="V494" t="str">
        <f t="shared" si="70"/>
        <v>unsuccessful</v>
      </c>
      <c r="W494" t="str">
        <f>IF(OR(O494&lt;Outliers!$B$8,Data!O494&gt;Outliers!$B$9),"Yes","No")</f>
        <v>No</v>
      </c>
      <c r="X494">
        <f t="shared" si="71"/>
        <v>9</v>
      </c>
    </row>
    <row r="495" spans="1:2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63"/>
        <v>0</v>
      </c>
      <c r="P495" s="9">
        <f t="shared" si="64"/>
        <v>0</v>
      </c>
      <c r="Q495" t="str">
        <f t="shared" si="65"/>
        <v>film &amp; video</v>
      </c>
      <c r="R495" t="str">
        <f t="shared" si="66"/>
        <v>animation</v>
      </c>
      <c r="S495" s="22">
        <f t="shared" si="67"/>
        <v>42114.726134259254</v>
      </c>
      <c r="T495" s="22">
        <f t="shared" si="68"/>
        <v>42144.726134259254</v>
      </c>
      <c r="U495">
        <f t="shared" si="69"/>
        <v>2015</v>
      </c>
      <c r="V495" t="str">
        <f t="shared" si="70"/>
        <v>unsuccessful</v>
      </c>
      <c r="W495" t="str">
        <f>IF(OR(O495&lt;Outliers!$B$8,Data!O495&gt;Outliers!$B$9),"Yes","No")</f>
        <v>No</v>
      </c>
      <c r="X495">
        <f t="shared" si="71"/>
        <v>4</v>
      </c>
    </row>
    <row r="496" spans="1:24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63"/>
        <v>0</v>
      </c>
      <c r="P496" s="9">
        <f t="shared" si="64"/>
        <v>10.33</v>
      </c>
      <c r="Q496" t="str">
        <f t="shared" si="65"/>
        <v>film &amp; video</v>
      </c>
      <c r="R496" t="str">
        <f t="shared" si="66"/>
        <v>animation</v>
      </c>
      <c r="S496" s="22">
        <f t="shared" si="67"/>
        <v>41799.830613425926</v>
      </c>
      <c r="T496" s="22">
        <f t="shared" si="68"/>
        <v>41823.125</v>
      </c>
      <c r="U496">
        <f t="shared" si="69"/>
        <v>2014</v>
      </c>
      <c r="V496" t="str">
        <f t="shared" si="70"/>
        <v>unsuccessful</v>
      </c>
      <c r="W496" t="str">
        <f>IF(OR(O496&lt;Outliers!$B$8,Data!O496&gt;Outliers!$B$9),"Yes","No")</f>
        <v>No</v>
      </c>
      <c r="X496">
        <f t="shared" si="71"/>
        <v>3</v>
      </c>
    </row>
    <row r="497" spans="1:2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63"/>
        <v>0</v>
      </c>
      <c r="P497" s="9">
        <f t="shared" si="64"/>
        <v>0</v>
      </c>
      <c r="Q497" t="str">
        <f t="shared" si="65"/>
        <v>film &amp; video</v>
      </c>
      <c r="R497" t="str">
        <f t="shared" si="66"/>
        <v>animation</v>
      </c>
      <c r="S497" s="22">
        <f t="shared" si="67"/>
        <v>42171.827604166669</v>
      </c>
      <c r="T497" s="22">
        <f t="shared" si="68"/>
        <v>42201.827604166669</v>
      </c>
      <c r="U497">
        <f t="shared" si="69"/>
        <v>2015</v>
      </c>
      <c r="V497" t="str">
        <f t="shared" si="70"/>
        <v>unsuccessful</v>
      </c>
      <c r="W497" t="str">
        <f>IF(OR(O497&lt;Outliers!$B$8,Data!O497&gt;Outliers!$B$9),"Yes","No")</f>
        <v>No</v>
      </c>
      <c r="X497">
        <f t="shared" si="71"/>
        <v>4</v>
      </c>
    </row>
    <row r="498" spans="1:24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63"/>
        <v>0</v>
      </c>
      <c r="P498" s="9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22">
        <f t="shared" si="67"/>
        <v>41620.93141203704</v>
      </c>
      <c r="T498" s="22">
        <f t="shared" si="68"/>
        <v>41680.93141203704</v>
      </c>
      <c r="U498">
        <f t="shared" si="69"/>
        <v>2013</v>
      </c>
      <c r="V498" t="str">
        <f t="shared" si="70"/>
        <v>unsuccessful</v>
      </c>
      <c r="W498" t="str">
        <f>IF(OR(O498&lt;Outliers!$B$8,Data!O498&gt;Outliers!$B$9),"Yes","No")</f>
        <v>No</v>
      </c>
      <c r="X498">
        <f t="shared" si="71"/>
        <v>9</v>
      </c>
    </row>
    <row r="499" spans="1:24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63"/>
        <v>0</v>
      </c>
      <c r="P499" s="9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22">
        <f t="shared" si="67"/>
        <v>41945.037789351853</v>
      </c>
      <c r="T499" s="22">
        <f t="shared" si="68"/>
        <v>41998.208333333328</v>
      </c>
      <c r="U499">
        <f t="shared" si="69"/>
        <v>2014</v>
      </c>
      <c r="V499" t="str">
        <f t="shared" si="70"/>
        <v>unsuccessful</v>
      </c>
      <c r="W499" t="str">
        <f>IF(OR(O499&lt;Outliers!$B$8,Data!O499&gt;Outliers!$B$9),"Yes","No")</f>
        <v>No</v>
      </c>
      <c r="X499">
        <f t="shared" si="71"/>
        <v>8</v>
      </c>
    </row>
    <row r="500" spans="1:2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63"/>
        <v>0</v>
      </c>
      <c r="P500" s="9">
        <f t="shared" si="64"/>
        <v>136.09</v>
      </c>
      <c r="Q500" t="str">
        <f t="shared" si="65"/>
        <v>film &amp; video</v>
      </c>
      <c r="R500" t="str">
        <f t="shared" si="66"/>
        <v>animation</v>
      </c>
      <c r="S500" s="22">
        <f t="shared" si="67"/>
        <v>40858.762141203704</v>
      </c>
      <c r="T500" s="22">
        <f t="shared" si="68"/>
        <v>40900.762141203704</v>
      </c>
      <c r="U500">
        <f t="shared" si="69"/>
        <v>2011</v>
      </c>
      <c r="V500" t="str">
        <f t="shared" si="70"/>
        <v>unsuccessful</v>
      </c>
      <c r="W500" t="str">
        <f>IF(OR(O500&lt;Outliers!$B$8,Data!O500&gt;Outliers!$B$9),"Yes","No")</f>
        <v>No</v>
      </c>
      <c r="X500">
        <f t="shared" si="71"/>
        <v>6</v>
      </c>
    </row>
    <row r="501" spans="1:2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63"/>
        <v>0</v>
      </c>
      <c r="P501" s="9">
        <f t="shared" si="64"/>
        <v>73.459999999999994</v>
      </c>
      <c r="Q501" t="str">
        <f t="shared" si="65"/>
        <v>film &amp; video</v>
      </c>
      <c r="R501" t="str">
        <f t="shared" si="66"/>
        <v>animation</v>
      </c>
      <c r="S501" s="22">
        <f t="shared" si="67"/>
        <v>40043.895462962959</v>
      </c>
      <c r="T501" s="22">
        <f t="shared" si="68"/>
        <v>40098.874305555553</v>
      </c>
      <c r="U501">
        <f t="shared" si="69"/>
        <v>2009</v>
      </c>
      <c r="V501" t="str">
        <f t="shared" si="70"/>
        <v>unsuccessful</v>
      </c>
      <c r="W501" t="str">
        <f>IF(OR(O501&lt;Outliers!$B$8,Data!O501&gt;Outliers!$B$9),"Yes","No")</f>
        <v>No</v>
      </c>
      <c r="X501">
        <f t="shared" si="71"/>
        <v>8</v>
      </c>
    </row>
    <row r="502" spans="1:2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63"/>
        <v>0</v>
      </c>
      <c r="P502" s="9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22">
        <f t="shared" si="67"/>
        <v>40247.886006944449</v>
      </c>
      <c r="T502" s="22">
        <f t="shared" si="68"/>
        <v>40306.927777777775</v>
      </c>
      <c r="U502">
        <f t="shared" si="69"/>
        <v>2010</v>
      </c>
      <c r="V502" t="str">
        <f t="shared" si="70"/>
        <v>unsuccessful</v>
      </c>
      <c r="W502" t="str">
        <f>IF(OR(O502&lt;Outliers!$B$8,Data!O502&gt;Outliers!$B$9),"Yes","No")</f>
        <v>No</v>
      </c>
      <c r="X502">
        <f t="shared" si="71"/>
        <v>8</v>
      </c>
    </row>
    <row r="503" spans="1:24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63"/>
        <v>0</v>
      </c>
      <c r="P503" s="9">
        <f t="shared" si="64"/>
        <v>0</v>
      </c>
      <c r="Q503" t="str">
        <f t="shared" si="65"/>
        <v>film &amp; video</v>
      </c>
      <c r="R503" t="str">
        <f t="shared" si="66"/>
        <v>animation</v>
      </c>
      <c r="S503" s="22">
        <f t="shared" si="67"/>
        <v>40703.234386574077</v>
      </c>
      <c r="T503" s="22">
        <f t="shared" si="68"/>
        <v>40733.234386574077</v>
      </c>
      <c r="U503">
        <f t="shared" si="69"/>
        <v>2011</v>
      </c>
      <c r="V503" t="str">
        <f t="shared" si="70"/>
        <v>unsuccessful</v>
      </c>
      <c r="W503" t="str">
        <f>IF(OR(O503&lt;Outliers!$B$8,Data!O503&gt;Outliers!$B$9),"Yes","No")</f>
        <v>No</v>
      </c>
      <c r="X503">
        <f t="shared" si="71"/>
        <v>4</v>
      </c>
    </row>
    <row r="504" spans="1:24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63"/>
        <v>0</v>
      </c>
      <c r="P504" s="9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22">
        <f t="shared" si="67"/>
        <v>40956.553530092591</v>
      </c>
      <c r="T504" s="22">
        <f t="shared" si="68"/>
        <v>40986.511863425927</v>
      </c>
      <c r="U504">
        <f t="shared" si="69"/>
        <v>2012</v>
      </c>
      <c r="V504" t="str">
        <f t="shared" si="70"/>
        <v>unsuccessful</v>
      </c>
      <c r="W504" t="str">
        <f>IF(OR(O504&lt;Outliers!$B$8,Data!O504&gt;Outliers!$B$9),"Yes","No")</f>
        <v>No</v>
      </c>
      <c r="X504">
        <f t="shared" si="71"/>
        <v>4</v>
      </c>
    </row>
    <row r="505" spans="1:24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63"/>
        <v>0</v>
      </c>
      <c r="P505" s="9">
        <f t="shared" si="64"/>
        <v>12.67</v>
      </c>
      <c r="Q505" t="str">
        <f t="shared" si="65"/>
        <v>film &amp; video</v>
      </c>
      <c r="R505" t="str">
        <f t="shared" si="66"/>
        <v>animation</v>
      </c>
      <c r="S505" s="22">
        <f t="shared" si="67"/>
        <v>41991.526655092588</v>
      </c>
      <c r="T505" s="22">
        <f t="shared" si="68"/>
        <v>42021.526655092588</v>
      </c>
      <c r="U505">
        <f t="shared" si="69"/>
        <v>2014</v>
      </c>
      <c r="V505" t="str">
        <f t="shared" si="70"/>
        <v>unsuccessful</v>
      </c>
      <c r="W505" t="str">
        <f>IF(OR(O505&lt;Outliers!$B$8,Data!O505&gt;Outliers!$B$9),"Yes","No")</f>
        <v>No</v>
      </c>
      <c r="X505">
        <f t="shared" si="71"/>
        <v>4</v>
      </c>
    </row>
    <row r="506" spans="1:24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63"/>
        <v>0</v>
      </c>
      <c r="P506" s="9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22">
        <f t="shared" si="67"/>
        <v>40949.98364583333</v>
      </c>
      <c r="T506" s="22">
        <f t="shared" si="68"/>
        <v>41009.941979166666</v>
      </c>
      <c r="U506">
        <f t="shared" si="69"/>
        <v>2012</v>
      </c>
      <c r="V506" t="str">
        <f t="shared" si="70"/>
        <v>unsuccessful</v>
      </c>
      <c r="W506" t="str">
        <f>IF(OR(O506&lt;Outliers!$B$8,Data!O506&gt;Outliers!$B$9),"Yes","No")</f>
        <v>No</v>
      </c>
      <c r="X506">
        <f t="shared" si="71"/>
        <v>9</v>
      </c>
    </row>
    <row r="507" spans="1:2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63"/>
        <v>0</v>
      </c>
      <c r="P507" s="9">
        <f t="shared" si="64"/>
        <v>3.71</v>
      </c>
      <c r="Q507" t="str">
        <f t="shared" si="65"/>
        <v>film &amp; video</v>
      </c>
      <c r="R507" t="str">
        <f t="shared" si="66"/>
        <v>animation</v>
      </c>
      <c r="S507" s="22">
        <f t="shared" si="67"/>
        <v>42318.098217592589</v>
      </c>
      <c r="T507" s="22">
        <f t="shared" si="68"/>
        <v>42363.098217592589</v>
      </c>
      <c r="U507">
        <f t="shared" si="69"/>
        <v>2015</v>
      </c>
      <c r="V507" t="str">
        <f t="shared" si="70"/>
        <v>unsuccessful</v>
      </c>
      <c r="W507" t="str">
        <f>IF(OR(O507&lt;Outliers!$B$8,Data!O507&gt;Outliers!$B$9),"Yes","No")</f>
        <v>No</v>
      </c>
      <c r="X507">
        <f t="shared" si="71"/>
        <v>6</v>
      </c>
    </row>
    <row r="508" spans="1:2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63"/>
        <v>0</v>
      </c>
      <c r="P508" s="9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22">
        <f t="shared" si="67"/>
        <v>41466.552314814813</v>
      </c>
      <c r="T508" s="22">
        <f t="shared" si="68"/>
        <v>41496.552314814813</v>
      </c>
      <c r="U508">
        <f t="shared" si="69"/>
        <v>2013</v>
      </c>
      <c r="V508" t="str">
        <f t="shared" si="70"/>
        <v>unsuccessful</v>
      </c>
      <c r="W508" t="str">
        <f>IF(OR(O508&lt;Outliers!$B$8,Data!O508&gt;Outliers!$B$9),"Yes","No")</f>
        <v>No</v>
      </c>
      <c r="X508">
        <f t="shared" si="71"/>
        <v>4</v>
      </c>
    </row>
    <row r="509" spans="1:24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63"/>
        <v>0</v>
      </c>
      <c r="P509" s="9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22">
        <f t="shared" si="67"/>
        <v>41156.958993055552</v>
      </c>
      <c r="T509" s="22">
        <f t="shared" si="68"/>
        <v>41201.958993055552</v>
      </c>
      <c r="U509">
        <f t="shared" si="69"/>
        <v>2012</v>
      </c>
      <c r="V509" t="str">
        <f t="shared" si="70"/>
        <v>unsuccessful</v>
      </c>
      <c r="W509" t="str">
        <f>IF(OR(O509&lt;Outliers!$B$8,Data!O509&gt;Outliers!$B$9),"Yes","No")</f>
        <v>No</v>
      </c>
      <c r="X509">
        <f t="shared" si="71"/>
        <v>6</v>
      </c>
    </row>
    <row r="510" spans="1:2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63"/>
        <v>0</v>
      </c>
      <c r="P510" s="9">
        <f t="shared" si="64"/>
        <v>133.33000000000001</v>
      </c>
      <c r="Q510" t="str">
        <f t="shared" si="65"/>
        <v>film &amp; video</v>
      </c>
      <c r="R510" t="str">
        <f t="shared" si="66"/>
        <v>animation</v>
      </c>
      <c r="S510" s="22">
        <f t="shared" si="67"/>
        <v>40995.024317129632</v>
      </c>
      <c r="T510" s="22">
        <f t="shared" si="68"/>
        <v>41054.593055555553</v>
      </c>
      <c r="U510">
        <f t="shared" si="69"/>
        <v>2012</v>
      </c>
      <c r="V510" t="str">
        <f t="shared" si="70"/>
        <v>unsuccessful</v>
      </c>
      <c r="W510" t="str">
        <f>IF(OR(O510&lt;Outliers!$B$8,Data!O510&gt;Outliers!$B$9),"Yes","No")</f>
        <v>No</v>
      </c>
      <c r="X510">
        <f t="shared" si="71"/>
        <v>8</v>
      </c>
    </row>
    <row r="511" spans="1:2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63"/>
        <v>0</v>
      </c>
      <c r="P511" s="9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22">
        <f t="shared" si="67"/>
        <v>42153.631597222222</v>
      </c>
      <c r="T511" s="22">
        <f t="shared" si="68"/>
        <v>42183.631597222222</v>
      </c>
      <c r="U511">
        <f t="shared" si="69"/>
        <v>2015</v>
      </c>
      <c r="V511" t="str">
        <f t="shared" si="70"/>
        <v>unsuccessful</v>
      </c>
      <c r="W511" t="str">
        <f>IF(OR(O511&lt;Outliers!$B$8,Data!O511&gt;Outliers!$B$9),"Yes","No")</f>
        <v>No</v>
      </c>
      <c r="X511">
        <f t="shared" si="71"/>
        <v>4</v>
      </c>
    </row>
    <row r="512" spans="1:2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63"/>
        <v>0</v>
      </c>
      <c r="P512" s="9">
        <f t="shared" si="64"/>
        <v>0</v>
      </c>
      <c r="Q512" t="str">
        <f t="shared" si="65"/>
        <v>film &amp; video</v>
      </c>
      <c r="R512" t="str">
        <f t="shared" si="66"/>
        <v>animation</v>
      </c>
      <c r="S512" s="22">
        <f t="shared" si="67"/>
        <v>42400.176377314812</v>
      </c>
      <c r="T512" s="22">
        <f t="shared" si="68"/>
        <v>42430.176377314812</v>
      </c>
      <c r="U512">
        <f t="shared" si="69"/>
        <v>2016</v>
      </c>
      <c r="V512" t="str">
        <f t="shared" si="70"/>
        <v>unsuccessful</v>
      </c>
      <c r="W512" t="str">
        <f>IF(OR(O512&lt;Outliers!$B$8,Data!O512&gt;Outliers!$B$9),"Yes","No")</f>
        <v>No</v>
      </c>
      <c r="X512">
        <f t="shared" si="71"/>
        <v>4</v>
      </c>
    </row>
    <row r="513" spans="1:2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63"/>
        <v>0</v>
      </c>
      <c r="P513" s="9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22">
        <f t="shared" si="67"/>
        <v>41340.303032407406</v>
      </c>
      <c r="T513" s="22">
        <f t="shared" si="68"/>
        <v>41370.261365740742</v>
      </c>
      <c r="U513">
        <f t="shared" si="69"/>
        <v>2013</v>
      </c>
      <c r="V513" t="str">
        <f t="shared" si="70"/>
        <v>unsuccessful</v>
      </c>
      <c r="W513" t="str">
        <f>IF(OR(O513&lt;Outliers!$B$8,Data!O513&gt;Outliers!$B$9),"Yes","No")</f>
        <v>No</v>
      </c>
      <c r="X513">
        <f t="shared" si="71"/>
        <v>4</v>
      </c>
    </row>
    <row r="514" spans="1:24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63"/>
        <v>0</v>
      </c>
      <c r="P514" s="9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22">
        <f t="shared" si="67"/>
        <v>42649.742210648154</v>
      </c>
      <c r="T514" s="22">
        <f t="shared" si="68"/>
        <v>42694.783877314811</v>
      </c>
      <c r="U514">
        <f t="shared" si="69"/>
        <v>2016</v>
      </c>
      <c r="V514" t="str">
        <f t="shared" si="70"/>
        <v>unsuccessful</v>
      </c>
      <c r="W514" t="str">
        <f>IF(OR(O514&lt;Outliers!$B$8,Data!O514&gt;Outliers!$B$9),"Yes","No")</f>
        <v>No</v>
      </c>
      <c r="X514">
        <f t="shared" si="71"/>
        <v>6</v>
      </c>
    </row>
    <row r="515" spans="1:24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72">ROUND(E515/D515,0)</f>
        <v>0</v>
      </c>
      <c r="P515" s="9">
        <f t="shared" ref="P515:P578" si="73">ROUND(IFERROR(E515/L515,0),2)</f>
        <v>102.38</v>
      </c>
      <c r="Q515" t="str">
        <f t="shared" ref="Q515:Q578" si="74">LEFT(N515,FIND("/",N515)-1)</f>
        <v>film &amp; video</v>
      </c>
      <c r="R515" t="str">
        <f t="shared" ref="R515:R578" si="75">RIGHT(N515,LEN(N515)-FIND("/",N515))</f>
        <v>animation</v>
      </c>
      <c r="S515" s="22">
        <f t="shared" ref="S515:S578" si="76">(((J515/60)/60)/24)+DATE(1970,1,1)</f>
        <v>42552.653993055559</v>
      </c>
      <c r="T515" s="22">
        <f t="shared" ref="T515:T578" si="77">(((I515/60)/60)/24)+DATE(1970,1,1)</f>
        <v>42597.291666666672</v>
      </c>
      <c r="U515">
        <f t="shared" ref="U515:U578" si="78">YEAR(S515)</f>
        <v>2016</v>
      </c>
      <c r="V515" t="str">
        <f t="shared" ref="V515:V578" si="79">IF(OR(F515="live",F515="successful"),"successful","unsuccessful")</f>
        <v>unsuccessful</v>
      </c>
      <c r="W515" t="str">
        <f>IF(OR(O515&lt;Outliers!$B$8,Data!O515&gt;Outliers!$B$9),"Yes","No")</f>
        <v>No</v>
      </c>
      <c r="X515">
        <f t="shared" ref="X515:X578" si="80">ROUND(_xlfn.DAYS(T515,S515)/7,0)</f>
        <v>6</v>
      </c>
    </row>
    <row r="516" spans="1:2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72"/>
        <v>0</v>
      </c>
      <c r="P516" s="9">
        <f t="shared" si="73"/>
        <v>16.670000000000002</v>
      </c>
      <c r="Q516" t="str">
        <f t="shared" si="74"/>
        <v>film &amp; video</v>
      </c>
      <c r="R516" t="str">
        <f t="shared" si="75"/>
        <v>animation</v>
      </c>
      <c r="S516" s="22">
        <f t="shared" si="76"/>
        <v>41830.613969907405</v>
      </c>
      <c r="T516" s="22">
        <f t="shared" si="77"/>
        <v>41860.613969907405</v>
      </c>
      <c r="U516">
        <f t="shared" si="78"/>
        <v>2014</v>
      </c>
      <c r="V516" t="str">
        <f t="shared" si="79"/>
        <v>unsuccessful</v>
      </c>
      <c r="W516" t="str">
        <f>IF(OR(O516&lt;Outliers!$B$8,Data!O516&gt;Outliers!$B$9),"Yes","No")</f>
        <v>No</v>
      </c>
      <c r="X516">
        <f t="shared" si="80"/>
        <v>4</v>
      </c>
    </row>
    <row r="517" spans="1:2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72"/>
        <v>0</v>
      </c>
      <c r="P517" s="9">
        <f t="shared" si="73"/>
        <v>725.03</v>
      </c>
      <c r="Q517" t="str">
        <f t="shared" si="74"/>
        <v>film &amp; video</v>
      </c>
      <c r="R517" t="str">
        <f t="shared" si="75"/>
        <v>animation</v>
      </c>
      <c r="S517" s="22">
        <f t="shared" si="76"/>
        <v>42327.490752314814</v>
      </c>
      <c r="T517" s="22">
        <f t="shared" si="77"/>
        <v>42367.490752314814</v>
      </c>
      <c r="U517">
        <f t="shared" si="78"/>
        <v>2015</v>
      </c>
      <c r="V517" t="str">
        <f t="shared" si="79"/>
        <v>unsuccessful</v>
      </c>
      <c r="W517" t="str">
        <f>IF(OR(O517&lt;Outliers!$B$8,Data!O517&gt;Outliers!$B$9),"Yes","No")</f>
        <v>No</v>
      </c>
      <c r="X517">
        <f t="shared" si="80"/>
        <v>6</v>
      </c>
    </row>
    <row r="518" spans="1:2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72"/>
        <v>0</v>
      </c>
      <c r="P518" s="9">
        <f t="shared" si="73"/>
        <v>0</v>
      </c>
      <c r="Q518" t="str">
        <f t="shared" si="74"/>
        <v>film &amp; video</v>
      </c>
      <c r="R518" t="str">
        <f t="shared" si="75"/>
        <v>animation</v>
      </c>
      <c r="S518" s="22">
        <f t="shared" si="76"/>
        <v>42091.778703703705</v>
      </c>
      <c r="T518" s="22">
        <f t="shared" si="77"/>
        <v>42151.778703703705</v>
      </c>
      <c r="U518">
        <f t="shared" si="78"/>
        <v>2015</v>
      </c>
      <c r="V518" t="str">
        <f t="shared" si="79"/>
        <v>unsuccessful</v>
      </c>
      <c r="W518" t="str">
        <f>IF(OR(O518&lt;Outliers!$B$8,Data!O518&gt;Outliers!$B$9),"Yes","No")</f>
        <v>No</v>
      </c>
      <c r="X518">
        <f t="shared" si="80"/>
        <v>9</v>
      </c>
    </row>
    <row r="519" spans="1:24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72"/>
        <v>0</v>
      </c>
      <c r="P519" s="9">
        <f t="shared" si="73"/>
        <v>68.33</v>
      </c>
      <c r="Q519" t="str">
        <f t="shared" si="74"/>
        <v>film &amp; video</v>
      </c>
      <c r="R519" t="str">
        <f t="shared" si="75"/>
        <v>animation</v>
      </c>
      <c r="S519" s="22">
        <f t="shared" si="76"/>
        <v>42738.615289351852</v>
      </c>
      <c r="T519" s="22">
        <f t="shared" si="77"/>
        <v>42768.615289351852</v>
      </c>
      <c r="U519">
        <f t="shared" si="78"/>
        <v>2017</v>
      </c>
      <c r="V519" t="str">
        <f t="shared" si="79"/>
        <v>unsuccessful</v>
      </c>
      <c r="W519" t="str">
        <f>IF(OR(O519&lt;Outliers!$B$8,Data!O519&gt;Outliers!$B$9),"Yes","No")</f>
        <v>No</v>
      </c>
      <c r="X519">
        <f t="shared" si="80"/>
        <v>4</v>
      </c>
    </row>
    <row r="520" spans="1:24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72"/>
        <v>0</v>
      </c>
      <c r="P520" s="9">
        <f t="shared" si="73"/>
        <v>0</v>
      </c>
      <c r="Q520" t="str">
        <f t="shared" si="74"/>
        <v>film &amp; video</v>
      </c>
      <c r="R520" t="str">
        <f t="shared" si="75"/>
        <v>animation</v>
      </c>
      <c r="S520" s="22">
        <f t="shared" si="76"/>
        <v>42223.616018518514</v>
      </c>
      <c r="T520" s="22">
        <f t="shared" si="77"/>
        <v>42253.615277777775</v>
      </c>
      <c r="U520">
        <f t="shared" si="78"/>
        <v>2015</v>
      </c>
      <c r="V520" t="str">
        <f t="shared" si="79"/>
        <v>unsuccessful</v>
      </c>
      <c r="W520" t="str">
        <f>IF(OR(O520&lt;Outliers!$B$8,Data!O520&gt;Outliers!$B$9),"Yes","No")</f>
        <v>No</v>
      </c>
      <c r="X520">
        <f t="shared" si="80"/>
        <v>4</v>
      </c>
    </row>
    <row r="521" spans="1:2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72"/>
        <v>0</v>
      </c>
      <c r="P521" s="9">
        <f t="shared" si="73"/>
        <v>39.229999999999997</v>
      </c>
      <c r="Q521" t="str">
        <f t="shared" si="74"/>
        <v>film &amp; video</v>
      </c>
      <c r="R521" t="str">
        <f t="shared" si="75"/>
        <v>animation</v>
      </c>
      <c r="S521" s="22">
        <f t="shared" si="76"/>
        <v>41218.391446759262</v>
      </c>
      <c r="T521" s="22">
        <f t="shared" si="77"/>
        <v>41248.391446759262</v>
      </c>
      <c r="U521">
        <f t="shared" si="78"/>
        <v>2012</v>
      </c>
      <c r="V521" t="str">
        <f t="shared" si="79"/>
        <v>unsuccessful</v>
      </c>
      <c r="W521" t="str">
        <f>IF(OR(O521&lt;Outliers!$B$8,Data!O521&gt;Outliers!$B$9),"Yes","No")</f>
        <v>No</v>
      </c>
      <c r="X521">
        <f t="shared" si="80"/>
        <v>4</v>
      </c>
    </row>
    <row r="522" spans="1:24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72"/>
        <v>1</v>
      </c>
      <c r="P522" s="9">
        <f t="shared" si="73"/>
        <v>150.15</v>
      </c>
      <c r="Q522" t="str">
        <f t="shared" si="74"/>
        <v>theater</v>
      </c>
      <c r="R522" t="str">
        <f t="shared" si="75"/>
        <v>plays</v>
      </c>
      <c r="S522" s="22">
        <f t="shared" si="76"/>
        <v>42318.702094907407</v>
      </c>
      <c r="T522" s="22">
        <f t="shared" si="77"/>
        <v>42348.702094907407</v>
      </c>
      <c r="U522">
        <f t="shared" si="78"/>
        <v>2015</v>
      </c>
      <c r="V522" t="str">
        <f t="shared" si="79"/>
        <v>successful</v>
      </c>
      <c r="W522" t="str">
        <f>IF(OR(O522&lt;Outliers!$B$8,Data!O522&gt;Outliers!$B$9),"Yes","No")</f>
        <v>No</v>
      </c>
      <c r="X522">
        <f t="shared" si="80"/>
        <v>4</v>
      </c>
    </row>
    <row r="523" spans="1:24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72"/>
        <v>1</v>
      </c>
      <c r="P523" s="9">
        <f t="shared" si="73"/>
        <v>93.43</v>
      </c>
      <c r="Q523" t="str">
        <f t="shared" si="74"/>
        <v>theater</v>
      </c>
      <c r="R523" t="str">
        <f t="shared" si="75"/>
        <v>plays</v>
      </c>
      <c r="S523" s="22">
        <f t="shared" si="76"/>
        <v>42646.092812499999</v>
      </c>
      <c r="T523" s="22">
        <f t="shared" si="77"/>
        <v>42675.207638888889</v>
      </c>
      <c r="U523">
        <f t="shared" si="78"/>
        <v>2016</v>
      </c>
      <c r="V523" t="str">
        <f t="shared" si="79"/>
        <v>successful</v>
      </c>
      <c r="W523" t="str">
        <f>IF(OR(O523&lt;Outliers!$B$8,Data!O523&gt;Outliers!$B$9),"Yes","No")</f>
        <v>No</v>
      </c>
      <c r="X523">
        <f t="shared" si="80"/>
        <v>4</v>
      </c>
    </row>
    <row r="524" spans="1:2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72"/>
        <v>1</v>
      </c>
      <c r="P524" s="9">
        <f t="shared" si="73"/>
        <v>110.97</v>
      </c>
      <c r="Q524" t="str">
        <f t="shared" si="74"/>
        <v>theater</v>
      </c>
      <c r="R524" t="str">
        <f t="shared" si="75"/>
        <v>plays</v>
      </c>
      <c r="S524" s="22">
        <f t="shared" si="76"/>
        <v>42430.040798611109</v>
      </c>
      <c r="T524" s="22">
        <f t="shared" si="77"/>
        <v>42449.999131944445</v>
      </c>
      <c r="U524">
        <f t="shared" si="78"/>
        <v>2016</v>
      </c>
      <c r="V524" t="str">
        <f t="shared" si="79"/>
        <v>successful</v>
      </c>
      <c r="W524" t="str">
        <f>IF(OR(O524&lt;Outliers!$B$8,Data!O524&gt;Outliers!$B$9),"Yes","No")</f>
        <v>No</v>
      </c>
      <c r="X524">
        <f t="shared" si="80"/>
        <v>3</v>
      </c>
    </row>
    <row r="525" spans="1:24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72"/>
        <v>1</v>
      </c>
      <c r="P525" s="9">
        <f t="shared" si="73"/>
        <v>71.790000000000006</v>
      </c>
      <c r="Q525" t="str">
        <f t="shared" si="74"/>
        <v>theater</v>
      </c>
      <c r="R525" t="str">
        <f t="shared" si="75"/>
        <v>plays</v>
      </c>
      <c r="S525" s="22">
        <f t="shared" si="76"/>
        <v>42238.13282407407</v>
      </c>
      <c r="T525" s="22">
        <f t="shared" si="77"/>
        <v>42268.13282407407</v>
      </c>
      <c r="U525">
        <f t="shared" si="78"/>
        <v>2015</v>
      </c>
      <c r="V525" t="str">
        <f t="shared" si="79"/>
        <v>successful</v>
      </c>
      <c r="W525" t="str">
        <f>IF(OR(O525&lt;Outliers!$B$8,Data!O525&gt;Outliers!$B$9),"Yes","No")</f>
        <v>No</v>
      </c>
      <c r="X525">
        <f t="shared" si="80"/>
        <v>4</v>
      </c>
    </row>
    <row r="526" spans="1:24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72"/>
        <v>1</v>
      </c>
      <c r="P526" s="9">
        <f t="shared" si="73"/>
        <v>29.26</v>
      </c>
      <c r="Q526" t="str">
        <f t="shared" si="74"/>
        <v>theater</v>
      </c>
      <c r="R526" t="str">
        <f t="shared" si="75"/>
        <v>plays</v>
      </c>
      <c r="S526" s="22">
        <f t="shared" si="76"/>
        <v>42492.717233796298</v>
      </c>
      <c r="T526" s="22">
        <f t="shared" si="77"/>
        <v>42522.717233796298</v>
      </c>
      <c r="U526">
        <f t="shared" si="78"/>
        <v>2016</v>
      </c>
      <c r="V526" t="str">
        <f t="shared" si="79"/>
        <v>successful</v>
      </c>
      <c r="W526" t="str">
        <f>IF(OR(O526&lt;Outliers!$B$8,Data!O526&gt;Outliers!$B$9),"Yes","No")</f>
        <v>No</v>
      </c>
      <c r="X526">
        <f t="shared" si="80"/>
        <v>4</v>
      </c>
    </row>
    <row r="527" spans="1:2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72"/>
        <v>1</v>
      </c>
      <c r="P527" s="9">
        <f t="shared" si="73"/>
        <v>1000</v>
      </c>
      <c r="Q527" t="str">
        <f t="shared" si="74"/>
        <v>theater</v>
      </c>
      <c r="R527" t="str">
        <f t="shared" si="75"/>
        <v>plays</v>
      </c>
      <c r="S527" s="22">
        <f t="shared" si="76"/>
        <v>41850.400937500002</v>
      </c>
      <c r="T527" s="22">
        <f t="shared" si="77"/>
        <v>41895.400937500002</v>
      </c>
      <c r="U527">
        <f t="shared" si="78"/>
        <v>2014</v>
      </c>
      <c r="V527" t="str">
        <f t="shared" si="79"/>
        <v>successful</v>
      </c>
      <c r="W527" t="str">
        <f>IF(OR(O527&lt;Outliers!$B$8,Data!O527&gt;Outliers!$B$9),"Yes","No")</f>
        <v>No</v>
      </c>
      <c r="X527">
        <f t="shared" si="80"/>
        <v>6</v>
      </c>
    </row>
    <row r="528" spans="1:2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72"/>
        <v>1</v>
      </c>
      <c r="P528" s="9">
        <f t="shared" si="73"/>
        <v>74.349999999999994</v>
      </c>
      <c r="Q528" t="str">
        <f t="shared" si="74"/>
        <v>theater</v>
      </c>
      <c r="R528" t="str">
        <f t="shared" si="75"/>
        <v>plays</v>
      </c>
      <c r="S528" s="22">
        <f t="shared" si="76"/>
        <v>42192.591944444444</v>
      </c>
      <c r="T528" s="22">
        <f t="shared" si="77"/>
        <v>42223.708333333328</v>
      </c>
      <c r="U528">
        <f t="shared" si="78"/>
        <v>2015</v>
      </c>
      <c r="V528" t="str">
        <f t="shared" si="79"/>
        <v>successful</v>
      </c>
      <c r="W528" t="str">
        <f>IF(OR(O528&lt;Outliers!$B$8,Data!O528&gt;Outliers!$B$9),"Yes","No")</f>
        <v>No</v>
      </c>
      <c r="X528">
        <f t="shared" si="80"/>
        <v>4</v>
      </c>
    </row>
    <row r="529" spans="1:2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72"/>
        <v>1</v>
      </c>
      <c r="P529" s="9">
        <f t="shared" si="73"/>
        <v>63.83</v>
      </c>
      <c r="Q529" t="str">
        <f t="shared" si="74"/>
        <v>theater</v>
      </c>
      <c r="R529" t="str">
        <f t="shared" si="75"/>
        <v>plays</v>
      </c>
      <c r="S529" s="22">
        <f t="shared" si="76"/>
        <v>42753.205625000002</v>
      </c>
      <c r="T529" s="22">
        <f t="shared" si="77"/>
        <v>42783.670138888891</v>
      </c>
      <c r="U529">
        <f t="shared" si="78"/>
        <v>2017</v>
      </c>
      <c r="V529" t="str">
        <f t="shared" si="79"/>
        <v>successful</v>
      </c>
      <c r="W529" t="str">
        <f>IF(OR(O529&lt;Outliers!$B$8,Data!O529&gt;Outliers!$B$9),"Yes","No")</f>
        <v>No</v>
      </c>
      <c r="X529">
        <f t="shared" si="80"/>
        <v>4</v>
      </c>
    </row>
    <row r="530" spans="1:2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72"/>
        <v>1</v>
      </c>
      <c r="P530" s="9">
        <f t="shared" si="73"/>
        <v>44.33</v>
      </c>
      <c r="Q530" t="str">
        <f t="shared" si="74"/>
        <v>theater</v>
      </c>
      <c r="R530" t="str">
        <f t="shared" si="75"/>
        <v>plays</v>
      </c>
      <c r="S530" s="22">
        <f t="shared" si="76"/>
        <v>42155.920219907406</v>
      </c>
      <c r="T530" s="22">
        <f t="shared" si="77"/>
        <v>42176.888888888891</v>
      </c>
      <c r="U530">
        <f t="shared" si="78"/>
        <v>2015</v>
      </c>
      <c r="V530" t="str">
        <f t="shared" si="79"/>
        <v>successful</v>
      </c>
      <c r="W530" t="str">
        <f>IF(OR(O530&lt;Outliers!$B$8,Data!O530&gt;Outliers!$B$9),"Yes","No")</f>
        <v>No</v>
      </c>
      <c r="X530">
        <f t="shared" si="80"/>
        <v>3</v>
      </c>
    </row>
    <row r="531" spans="1:24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72"/>
        <v>1</v>
      </c>
      <c r="P531" s="9">
        <f t="shared" si="73"/>
        <v>86.94</v>
      </c>
      <c r="Q531" t="str">
        <f t="shared" si="74"/>
        <v>theater</v>
      </c>
      <c r="R531" t="str">
        <f t="shared" si="75"/>
        <v>plays</v>
      </c>
      <c r="S531" s="22">
        <f t="shared" si="76"/>
        <v>42725.031180555554</v>
      </c>
      <c r="T531" s="22">
        <f t="shared" si="77"/>
        <v>42746.208333333328</v>
      </c>
      <c r="U531">
        <f t="shared" si="78"/>
        <v>2016</v>
      </c>
      <c r="V531" t="str">
        <f t="shared" si="79"/>
        <v>successful</v>
      </c>
      <c r="W531" t="str">
        <f>IF(OR(O531&lt;Outliers!$B$8,Data!O531&gt;Outliers!$B$9),"Yes","No")</f>
        <v>No</v>
      </c>
      <c r="X531">
        <f t="shared" si="80"/>
        <v>3</v>
      </c>
    </row>
    <row r="532" spans="1:24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72"/>
        <v>1</v>
      </c>
      <c r="P532" s="9">
        <f t="shared" si="73"/>
        <v>126.55</v>
      </c>
      <c r="Q532" t="str">
        <f t="shared" si="74"/>
        <v>theater</v>
      </c>
      <c r="R532" t="str">
        <f t="shared" si="75"/>
        <v>plays</v>
      </c>
      <c r="S532" s="22">
        <f t="shared" si="76"/>
        <v>42157.591064814813</v>
      </c>
      <c r="T532" s="22">
        <f t="shared" si="77"/>
        <v>42179.083333333328</v>
      </c>
      <c r="U532">
        <f t="shared" si="78"/>
        <v>2015</v>
      </c>
      <c r="V532" t="str">
        <f t="shared" si="79"/>
        <v>successful</v>
      </c>
      <c r="W532" t="str">
        <f>IF(OR(O532&lt;Outliers!$B$8,Data!O532&gt;Outliers!$B$9),"Yes","No")</f>
        <v>No</v>
      </c>
      <c r="X532">
        <f t="shared" si="80"/>
        <v>3</v>
      </c>
    </row>
    <row r="533" spans="1:24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72"/>
        <v>1</v>
      </c>
      <c r="P533" s="9">
        <f t="shared" si="73"/>
        <v>129.03</v>
      </c>
      <c r="Q533" t="str">
        <f t="shared" si="74"/>
        <v>theater</v>
      </c>
      <c r="R533" t="str">
        <f t="shared" si="75"/>
        <v>plays</v>
      </c>
      <c r="S533" s="22">
        <f t="shared" si="76"/>
        <v>42676.065150462964</v>
      </c>
      <c r="T533" s="22">
        <f t="shared" si="77"/>
        <v>42721.290972222225</v>
      </c>
      <c r="U533">
        <f t="shared" si="78"/>
        <v>2016</v>
      </c>
      <c r="V533" t="str">
        <f t="shared" si="79"/>
        <v>successful</v>
      </c>
      <c r="W533" t="str">
        <f>IF(OR(O533&lt;Outliers!$B$8,Data!O533&gt;Outliers!$B$9),"Yes","No")</f>
        <v>No</v>
      </c>
      <c r="X533">
        <f t="shared" si="80"/>
        <v>6</v>
      </c>
    </row>
    <row r="534" spans="1:24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72"/>
        <v>1</v>
      </c>
      <c r="P534" s="9">
        <f t="shared" si="73"/>
        <v>71.239999999999995</v>
      </c>
      <c r="Q534" t="str">
        <f t="shared" si="74"/>
        <v>theater</v>
      </c>
      <c r="R534" t="str">
        <f t="shared" si="75"/>
        <v>plays</v>
      </c>
      <c r="S534" s="22">
        <f t="shared" si="76"/>
        <v>42473.007037037038</v>
      </c>
      <c r="T534" s="22">
        <f t="shared" si="77"/>
        <v>42503.007037037038</v>
      </c>
      <c r="U534">
        <f t="shared" si="78"/>
        <v>2016</v>
      </c>
      <c r="V534" t="str">
        <f t="shared" si="79"/>
        <v>successful</v>
      </c>
      <c r="W534" t="str">
        <f>IF(OR(O534&lt;Outliers!$B$8,Data!O534&gt;Outliers!$B$9),"Yes","No")</f>
        <v>No</v>
      </c>
      <c r="X534">
        <f t="shared" si="80"/>
        <v>4</v>
      </c>
    </row>
    <row r="535" spans="1:24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72"/>
        <v>1</v>
      </c>
      <c r="P535" s="9">
        <f t="shared" si="73"/>
        <v>117.88</v>
      </c>
      <c r="Q535" t="str">
        <f t="shared" si="74"/>
        <v>theater</v>
      </c>
      <c r="R535" t="str">
        <f t="shared" si="75"/>
        <v>plays</v>
      </c>
      <c r="S535" s="22">
        <f t="shared" si="76"/>
        <v>42482.43478009259</v>
      </c>
      <c r="T535" s="22">
        <f t="shared" si="77"/>
        <v>42506.43478009259</v>
      </c>
      <c r="U535">
        <f t="shared" si="78"/>
        <v>2016</v>
      </c>
      <c r="V535" t="str">
        <f t="shared" si="79"/>
        <v>successful</v>
      </c>
      <c r="W535" t="str">
        <f>IF(OR(O535&lt;Outliers!$B$8,Data!O535&gt;Outliers!$B$9),"Yes","No")</f>
        <v>No</v>
      </c>
      <c r="X535">
        <f t="shared" si="80"/>
        <v>3</v>
      </c>
    </row>
    <row r="536" spans="1:24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72"/>
        <v>1</v>
      </c>
      <c r="P536" s="9">
        <f t="shared" si="73"/>
        <v>327.08</v>
      </c>
      <c r="Q536" t="str">
        <f t="shared" si="74"/>
        <v>theater</v>
      </c>
      <c r="R536" t="str">
        <f t="shared" si="75"/>
        <v>plays</v>
      </c>
      <c r="S536" s="22">
        <f t="shared" si="76"/>
        <v>42270.810995370368</v>
      </c>
      <c r="T536" s="22">
        <f t="shared" si="77"/>
        <v>42309.958333333328</v>
      </c>
      <c r="U536">
        <f t="shared" si="78"/>
        <v>2015</v>
      </c>
      <c r="V536" t="str">
        <f t="shared" si="79"/>
        <v>successful</v>
      </c>
      <c r="W536" t="str">
        <f>IF(OR(O536&lt;Outliers!$B$8,Data!O536&gt;Outliers!$B$9),"Yes","No")</f>
        <v>No</v>
      </c>
      <c r="X536">
        <f t="shared" si="80"/>
        <v>6</v>
      </c>
    </row>
    <row r="537" spans="1:24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72"/>
        <v>1</v>
      </c>
      <c r="P537" s="9">
        <f t="shared" si="73"/>
        <v>34.75</v>
      </c>
      <c r="Q537" t="str">
        <f t="shared" si="74"/>
        <v>theater</v>
      </c>
      <c r="R537" t="str">
        <f t="shared" si="75"/>
        <v>plays</v>
      </c>
      <c r="S537" s="22">
        <f t="shared" si="76"/>
        <v>42711.545196759253</v>
      </c>
      <c r="T537" s="22">
        <f t="shared" si="77"/>
        <v>42741.545196759253</v>
      </c>
      <c r="U537">
        <f t="shared" si="78"/>
        <v>2016</v>
      </c>
      <c r="V537" t="str">
        <f t="shared" si="79"/>
        <v>successful</v>
      </c>
      <c r="W537" t="str">
        <f>IF(OR(O537&lt;Outliers!$B$8,Data!O537&gt;Outliers!$B$9),"Yes","No")</f>
        <v>No</v>
      </c>
      <c r="X537">
        <f t="shared" si="80"/>
        <v>4</v>
      </c>
    </row>
    <row r="538" spans="1:24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72"/>
        <v>1</v>
      </c>
      <c r="P538" s="9">
        <f t="shared" si="73"/>
        <v>100.06</v>
      </c>
      <c r="Q538" t="str">
        <f t="shared" si="74"/>
        <v>theater</v>
      </c>
      <c r="R538" t="str">
        <f t="shared" si="75"/>
        <v>plays</v>
      </c>
      <c r="S538" s="22">
        <f t="shared" si="76"/>
        <v>42179.344988425932</v>
      </c>
      <c r="T538" s="22">
        <f t="shared" si="77"/>
        <v>42219.75</v>
      </c>
      <c r="U538">
        <f t="shared" si="78"/>
        <v>2015</v>
      </c>
      <c r="V538" t="str">
        <f t="shared" si="79"/>
        <v>successful</v>
      </c>
      <c r="W538" t="str">
        <f>IF(OR(O538&lt;Outliers!$B$8,Data!O538&gt;Outliers!$B$9),"Yes","No")</f>
        <v>No</v>
      </c>
      <c r="X538">
        <f t="shared" si="80"/>
        <v>6</v>
      </c>
    </row>
    <row r="539" spans="1:24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72"/>
        <v>1</v>
      </c>
      <c r="P539" s="9">
        <f t="shared" si="73"/>
        <v>40.85</v>
      </c>
      <c r="Q539" t="str">
        <f t="shared" si="74"/>
        <v>theater</v>
      </c>
      <c r="R539" t="str">
        <f t="shared" si="75"/>
        <v>plays</v>
      </c>
      <c r="S539" s="22">
        <f t="shared" si="76"/>
        <v>42282.768414351856</v>
      </c>
      <c r="T539" s="22">
        <f t="shared" si="77"/>
        <v>42312.810081018513</v>
      </c>
      <c r="U539">
        <f t="shared" si="78"/>
        <v>2015</v>
      </c>
      <c r="V539" t="str">
        <f t="shared" si="79"/>
        <v>successful</v>
      </c>
      <c r="W539" t="str">
        <f>IF(OR(O539&lt;Outliers!$B$8,Data!O539&gt;Outliers!$B$9),"Yes","No")</f>
        <v>No</v>
      </c>
      <c r="X539">
        <f t="shared" si="80"/>
        <v>4</v>
      </c>
    </row>
    <row r="540" spans="1:24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72"/>
        <v>3</v>
      </c>
      <c r="P540" s="9">
        <f t="shared" si="73"/>
        <v>252.02</v>
      </c>
      <c r="Q540" t="str">
        <f t="shared" si="74"/>
        <v>theater</v>
      </c>
      <c r="R540" t="str">
        <f t="shared" si="75"/>
        <v>plays</v>
      </c>
      <c r="S540" s="22">
        <f t="shared" si="76"/>
        <v>42473.794710648144</v>
      </c>
      <c r="T540" s="22">
        <f t="shared" si="77"/>
        <v>42503.794710648144</v>
      </c>
      <c r="U540">
        <f t="shared" si="78"/>
        <v>2016</v>
      </c>
      <c r="V540" t="str">
        <f t="shared" si="79"/>
        <v>successful</v>
      </c>
      <c r="W540" t="str">
        <f>IF(OR(O540&lt;Outliers!$B$8,Data!O540&gt;Outliers!$B$9),"Yes","No")</f>
        <v>Yes</v>
      </c>
      <c r="X540">
        <f t="shared" si="80"/>
        <v>4</v>
      </c>
    </row>
    <row r="541" spans="1:2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72"/>
        <v>1</v>
      </c>
      <c r="P541" s="9">
        <f t="shared" si="73"/>
        <v>25.16</v>
      </c>
      <c r="Q541" t="str">
        <f t="shared" si="74"/>
        <v>theater</v>
      </c>
      <c r="R541" t="str">
        <f t="shared" si="75"/>
        <v>plays</v>
      </c>
      <c r="S541" s="22">
        <f t="shared" si="76"/>
        <v>42535.049849537041</v>
      </c>
      <c r="T541" s="22">
        <f t="shared" si="77"/>
        <v>42556.049849537041</v>
      </c>
      <c r="U541">
        <f t="shared" si="78"/>
        <v>2016</v>
      </c>
      <c r="V541" t="str">
        <f t="shared" si="79"/>
        <v>successful</v>
      </c>
      <c r="W541" t="str">
        <f>IF(OR(O541&lt;Outliers!$B$8,Data!O541&gt;Outliers!$B$9),"Yes","No")</f>
        <v>No</v>
      </c>
      <c r="X541">
        <f t="shared" si="80"/>
        <v>3</v>
      </c>
    </row>
    <row r="542" spans="1:2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72"/>
        <v>0</v>
      </c>
      <c r="P542" s="9">
        <f t="shared" si="73"/>
        <v>1</v>
      </c>
      <c r="Q542" t="str">
        <f t="shared" si="74"/>
        <v>technology</v>
      </c>
      <c r="R542" t="str">
        <f t="shared" si="75"/>
        <v>web</v>
      </c>
      <c r="S542" s="22">
        <f t="shared" si="76"/>
        <v>42009.817199074074</v>
      </c>
      <c r="T542" s="22">
        <f t="shared" si="77"/>
        <v>42039.817199074074</v>
      </c>
      <c r="U542">
        <f t="shared" si="78"/>
        <v>2015</v>
      </c>
      <c r="V542" t="str">
        <f t="shared" si="79"/>
        <v>unsuccessful</v>
      </c>
      <c r="W542" t="str">
        <f>IF(OR(O542&lt;Outliers!$B$8,Data!O542&gt;Outliers!$B$9),"Yes","No")</f>
        <v>No</v>
      </c>
      <c r="X542">
        <f t="shared" si="80"/>
        <v>4</v>
      </c>
    </row>
    <row r="543" spans="1:2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72"/>
        <v>0</v>
      </c>
      <c r="P543" s="9">
        <f t="shared" si="73"/>
        <v>25</v>
      </c>
      <c r="Q543" t="str">
        <f t="shared" si="74"/>
        <v>technology</v>
      </c>
      <c r="R543" t="str">
        <f t="shared" si="75"/>
        <v>web</v>
      </c>
      <c r="S543" s="22">
        <f t="shared" si="76"/>
        <v>42276.046689814815</v>
      </c>
      <c r="T543" s="22">
        <f t="shared" si="77"/>
        <v>42306.046689814815</v>
      </c>
      <c r="U543">
        <f t="shared" si="78"/>
        <v>2015</v>
      </c>
      <c r="V543" t="str">
        <f t="shared" si="79"/>
        <v>unsuccessful</v>
      </c>
      <c r="W543" t="str">
        <f>IF(OR(O543&lt;Outliers!$B$8,Data!O543&gt;Outliers!$B$9),"Yes","No")</f>
        <v>No</v>
      </c>
      <c r="X543">
        <f t="shared" si="80"/>
        <v>4</v>
      </c>
    </row>
    <row r="544" spans="1:2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72"/>
        <v>0</v>
      </c>
      <c r="P544" s="9">
        <f t="shared" si="73"/>
        <v>1</v>
      </c>
      <c r="Q544" t="str">
        <f t="shared" si="74"/>
        <v>technology</v>
      </c>
      <c r="R544" t="str">
        <f t="shared" si="75"/>
        <v>web</v>
      </c>
      <c r="S544" s="22">
        <f t="shared" si="76"/>
        <v>42433.737453703703</v>
      </c>
      <c r="T544" s="22">
        <f t="shared" si="77"/>
        <v>42493.695787037039</v>
      </c>
      <c r="U544">
        <f t="shared" si="78"/>
        <v>2016</v>
      </c>
      <c r="V544" t="str">
        <f t="shared" si="79"/>
        <v>unsuccessful</v>
      </c>
      <c r="W544" t="str">
        <f>IF(OR(O544&lt;Outliers!$B$8,Data!O544&gt;Outliers!$B$9),"Yes","No")</f>
        <v>No</v>
      </c>
      <c r="X544">
        <f t="shared" si="80"/>
        <v>9</v>
      </c>
    </row>
    <row r="545" spans="1:24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72"/>
        <v>0</v>
      </c>
      <c r="P545" s="9">
        <f t="shared" si="73"/>
        <v>35</v>
      </c>
      <c r="Q545" t="str">
        <f t="shared" si="74"/>
        <v>technology</v>
      </c>
      <c r="R545" t="str">
        <f t="shared" si="75"/>
        <v>web</v>
      </c>
      <c r="S545" s="22">
        <f t="shared" si="76"/>
        <v>41914.092152777775</v>
      </c>
      <c r="T545" s="22">
        <f t="shared" si="77"/>
        <v>41944.092152777775</v>
      </c>
      <c r="U545">
        <f t="shared" si="78"/>
        <v>2014</v>
      </c>
      <c r="V545" t="str">
        <f t="shared" si="79"/>
        <v>unsuccessful</v>
      </c>
      <c r="W545" t="str">
        <f>IF(OR(O545&lt;Outliers!$B$8,Data!O545&gt;Outliers!$B$9),"Yes","No")</f>
        <v>No</v>
      </c>
      <c r="X545">
        <f t="shared" si="80"/>
        <v>4</v>
      </c>
    </row>
    <row r="546" spans="1:24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72"/>
        <v>0</v>
      </c>
      <c r="P546" s="9">
        <f t="shared" si="73"/>
        <v>3</v>
      </c>
      <c r="Q546" t="str">
        <f t="shared" si="74"/>
        <v>technology</v>
      </c>
      <c r="R546" t="str">
        <f t="shared" si="75"/>
        <v>web</v>
      </c>
      <c r="S546" s="22">
        <f t="shared" si="76"/>
        <v>42525.656944444447</v>
      </c>
      <c r="T546" s="22">
        <f t="shared" si="77"/>
        <v>42555.656944444447</v>
      </c>
      <c r="U546">
        <f t="shared" si="78"/>
        <v>2016</v>
      </c>
      <c r="V546" t="str">
        <f t="shared" si="79"/>
        <v>unsuccessful</v>
      </c>
      <c r="W546" t="str">
        <f>IF(OR(O546&lt;Outliers!$B$8,Data!O546&gt;Outliers!$B$9),"Yes","No")</f>
        <v>No</v>
      </c>
      <c r="X546">
        <f t="shared" si="80"/>
        <v>4</v>
      </c>
    </row>
    <row r="547" spans="1:24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72"/>
        <v>0</v>
      </c>
      <c r="P547" s="9">
        <f t="shared" si="73"/>
        <v>402.71</v>
      </c>
      <c r="Q547" t="str">
        <f t="shared" si="74"/>
        <v>technology</v>
      </c>
      <c r="R547" t="str">
        <f t="shared" si="75"/>
        <v>web</v>
      </c>
      <c r="S547" s="22">
        <f t="shared" si="76"/>
        <v>42283.592465277776</v>
      </c>
      <c r="T547" s="22">
        <f t="shared" si="77"/>
        <v>42323.634131944447</v>
      </c>
      <c r="U547">
        <f t="shared" si="78"/>
        <v>2015</v>
      </c>
      <c r="V547" t="str">
        <f t="shared" si="79"/>
        <v>unsuccessful</v>
      </c>
      <c r="W547" t="str">
        <f>IF(OR(O547&lt;Outliers!$B$8,Data!O547&gt;Outliers!$B$9),"Yes","No")</f>
        <v>No</v>
      </c>
      <c r="X547">
        <f t="shared" si="80"/>
        <v>6</v>
      </c>
    </row>
    <row r="548" spans="1:24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72"/>
        <v>0</v>
      </c>
      <c r="P548" s="9">
        <f t="shared" si="73"/>
        <v>26</v>
      </c>
      <c r="Q548" t="str">
        <f t="shared" si="74"/>
        <v>technology</v>
      </c>
      <c r="R548" t="str">
        <f t="shared" si="75"/>
        <v>web</v>
      </c>
      <c r="S548" s="22">
        <f t="shared" si="76"/>
        <v>42249.667997685188</v>
      </c>
      <c r="T548" s="22">
        <f t="shared" si="77"/>
        <v>42294.667997685188</v>
      </c>
      <c r="U548">
        <f t="shared" si="78"/>
        <v>2015</v>
      </c>
      <c r="V548" t="str">
        <f t="shared" si="79"/>
        <v>unsuccessful</v>
      </c>
      <c r="W548" t="str">
        <f>IF(OR(O548&lt;Outliers!$B$8,Data!O548&gt;Outliers!$B$9),"Yes","No")</f>
        <v>No</v>
      </c>
      <c r="X548">
        <f t="shared" si="80"/>
        <v>6</v>
      </c>
    </row>
    <row r="549" spans="1:24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72"/>
        <v>0</v>
      </c>
      <c r="P549" s="9">
        <f t="shared" si="73"/>
        <v>0</v>
      </c>
      <c r="Q549" t="str">
        <f t="shared" si="74"/>
        <v>technology</v>
      </c>
      <c r="R549" t="str">
        <f t="shared" si="75"/>
        <v>web</v>
      </c>
      <c r="S549" s="22">
        <f t="shared" si="76"/>
        <v>42380.696342592593</v>
      </c>
      <c r="T549" s="22">
        <f t="shared" si="77"/>
        <v>42410.696342592593</v>
      </c>
      <c r="U549">
        <f t="shared" si="78"/>
        <v>2016</v>
      </c>
      <c r="V549" t="str">
        <f t="shared" si="79"/>
        <v>unsuccessful</v>
      </c>
      <c r="W549" t="str">
        <f>IF(OR(O549&lt;Outliers!$B$8,Data!O549&gt;Outliers!$B$9),"Yes","No")</f>
        <v>No</v>
      </c>
      <c r="X549">
        <f t="shared" si="80"/>
        <v>4</v>
      </c>
    </row>
    <row r="550" spans="1:2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72"/>
        <v>0</v>
      </c>
      <c r="P550" s="9">
        <f t="shared" si="73"/>
        <v>9</v>
      </c>
      <c r="Q550" t="str">
        <f t="shared" si="74"/>
        <v>technology</v>
      </c>
      <c r="R550" t="str">
        <f t="shared" si="75"/>
        <v>web</v>
      </c>
      <c r="S550" s="22">
        <f t="shared" si="76"/>
        <v>42276.903333333335</v>
      </c>
      <c r="T550" s="22">
        <f t="shared" si="77"/>
        <v>42306.903333333335</v>
      </c>
      <c r="U550">
        <f t="shared" si="78"/>
        <v>2015</v>
      </c>
      <c r="V550" t="str">
        <f t="shared" si="79"/>
        <v>unsuccessful</v>
      </c>
      <c r="W550" t="str">
        <f>IF(OR(O550&lt;Outliers!$B$8,Data!O550&gt;Outliers!$B$9),"Yes","No")</f>
        <v>No</v>
      </c>
      <c r="X550">
        <f t="shared" si="80"/>
        <v>4</v>
      </c>
    </row>
    <row r="551" spans="1:24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72"/>
        <v>0</v>
      </c>
      <c r="P551" s="9">
        <f t="shared" si="73"/>
        <v>8.5</v>
      </c>
      <c r="Q551" t="str">
        <f t="shared" si="74"/>
        <v>technology</v>
      </c>
      <c r="R551" t="str">
        <f t="shared" si="75"/>
        <v>web</v>
      </c>
      <c r="S551" s="22">
        <f t="shared" si="76"/>
        <v>42163.636828703704</v>
      </c>
      <c r="T551" s="22">
        <f t="shared" si="77"/>
        <v>42193.636828703704</v>
      </c>
      <c r="U551">
        <f t="shared" si="78"/>
        <v>2015</v>
      </c>
      <c r="V551" t="str">
        <f t="shared" si="79"/>
        <v>unsuccessful</v>
      </c>
      <c r="W551" t="str">
        <f>IF(OR(O551&lt;Outliers!$B$8,Data!O551&gt;Outliers!$B$9),"Yes","No")</f>
        <v>No</v>
      </c>
      <c r="X551">
        <f t="shared" si="80"/>
        <v>4</v>
      </c>
    </row>
    <row r="552" spans="1:24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72"/>
        <v>0</v>
      </c>
      <c r="P552" s="9">
        <f t="shared" si="73"/>
        <v>8.75</v>
      </c>
      <c r="Q552" t="str">
        <f t="shared" si="74"/>
        <v>technology</v>
      </c>
      <c r="R552" t="str">
        <f t="shared" si="75"/>
        <v>web</v>
      </c>
      <c r="S552" s="22">
        <f t="shared" si="76"/>
        <v>42753.678761574076</v>
      </c>
      <c r="T552" s="22">
        <f t="shared" si="77"/>
        <v>42766.208333333328</v>
      </c>
      <c r="U552">
        <f t="shared" si="78"/>
        <v>2017</v>
      </c>
      <c r="V552" t="str">
        <f t="shared" si="79"/>
        <v>unsuccessful</v>
      </c>
      <c r="W552" t="str">
        <f>IF(OR(O552&lt;Outliers!$B$8,Data!O552&gt;Outliers!$B$9),"Yes","No")</f>
        <v>No</v>
      </c>
      <c r="X552">
        <f t="shared" si="80"/>
        <v>2</v>
      </c>
    </row>
    <row r="553" spans="1:24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72"/>
        <v>0</v>
      </c>
      <c r="P553" s="9">
        <f t="shared" si="73"/>
        <v>135.04</v>
      </c>
      <c r="Q553" t="str">
        <f t="shared" si="74"/>
        <v>technology</v>
      </c>
      <c r="R553" t="str">
        <f t="shared" si="75"/>
        <v>web</v>
      </c>
      <c r="S553" s="22">
        <f t="shared" si="76"/>
        <v>42173.275740740741</v>
      </c>
      <c r="T553" s="22">
        <f t="shared" si="77"/>
        <v>42217.745138888888</v>
      </c>
      <c r="U553">
        <f t="shared" si="78"/>
        <v>2015</v>
      </c>
      <c r="V553" t="str">
        <f t="shared" si="79"/>
        <v>unsuccessful</v>
      </c>
      <c r="W553" t="str">
        <f>IF(OR(O553&lt;Outliers!$B$8,Data!O553&gt;Outliers!$B$9),"Yes","No")</f>
        <v>No</v>
      </c>
      <c r="X553">
        <f t="shared" si="80"/>
        <v>6</v>
      </c>
    </row>
    <row r="554" spans="1:2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72"/>
        <v>0</v>
      </c>
      <c r="P554" s="9">
        <f t="shared" si="73"/>
        <v>0</v>
      </c>
      <c r="Q554" t="str">
        <f t="shared" si="74"/>
        <v>technology</v>
      </c>
      <c r="R554" t="str">
        <f t="shared" si="75"/>
        <v>web</v>
      </c>
      <c r="S554" s="22">
        <f t="shared" si="76"/>
        <v>42318.616851851853</v>
      </c>
      <c r="T554" s="22">
        <f t="shared" si="77"/>
        <v>42378.616851851853</v>
      </c>
      <c r="U554">
        <f t="shared" si="78"/>
        <v>2015</v>
      </c>
      <c r="V554" t="str">
        <f t="shared" si="79"/>
        <v>unsuccessful</v>
      </c>
      <c r="W554" t="str">
        <f>IF(OR(O554&lt;Outliers!$B$8,Data!O554&gt;Outliers!$B$9),"Yes","No")</f>
        <v>No</v>
      </c>
      <c r="X554">
        <f t="shared" si="80"/>
        <v>9</v>
      </c>
    </row>
    <row r="555" spans="1:2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72"/>
        <v>0</v>
      </c>
      <c r="P555" s="9">
        <f t="shared" si="73"/>
        <v>20.5</v>
      </c>
      <c r="Q555" t="str">
        <f t="shared" si="74"/>
        <v>technology</v>
      </c>
      <c r="R555" t="str">
        <f t="shared" si="75"/>
        <v>web</v>
      </c>
      <c r="S555" s="22">
        <f t="shared" si="76"/>
        <v>41927.71980324074</v>
      </c>
      <c r="T555" s="22">
        <f t="shared" si="77"/>
        <v>41957.761469907404</v>
      </c>
      <c r="U555">
        <f t="shared" si="78"/>
        <v>2014</v>
      </c>
      <c r="V555" t="str">
        <f t="shared" si="79"/>
        <v>unsuccessful</v>
      </c>
      <c r="W555" t="str">
        <f>IF(OR(O555&lt;Outliers!$B$8,Data!O555&gt;Outliers!$B$9),"Yes","No")</f>
        <v>No</v>
      </c>
      <c r="X555">
        <f t="shared" si="80"/>
        <v>4</v>
      </c>
    </row>
    <row r="556" spans="1:24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72"/>
        <v>0</v>
      </c>
      <c r="P556" s="9">
        <f t="shared" si="73"/>
        <v>64.36</v>
      </c>
      <c r="Q556" t="str">
        <f t="shared" si="74"/>
        <v>technology</v>
      </c>
      <c r="R556" t="str">
        <f t="shared" si="75"/>
        <v>web</v>
      </c>
      <c r="S556" s="22">
        <f t="shared" si="76"/>
        <v>41901.684861111113</v>
      </c>
      <c r="T556" s="22">
        <f t="shared" si="77"/>
        <v>41931.684861111113</v>
      </c>
      <c r="U556">
        <f t="shared" si="78"/>
        <v>2014</v>
      </c>
      <c r="V556" t="str">
        <f t="shared" si="79"/>
        <v>unsuccessful</v>
      </c>
      <c r="W556" t="str">
        <f>IF(OR(O556&lt;Outliers!$B$8,Data!O556&gt;Outliers!$B$9),"Yes","No")</f>
        <v>No</v>
      </c>
      <c r="X556">
        <f t="shared" si="80"/>
        <v>4</v>
      </c>
    </row>
    <row r="557" spans="1:24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72"/>
        <v>0</v>
      </c>
      <c r="P557" s="9">
        <f t="shared" si="73"/>
        <v>0</v>
      </c>
      <c r="Q557" t="str">
        <f t="shared" si="74"/>
        <v>technology</v>
      </c>
      <c r="R557" t="str">
        <f t="shared" si="75"/>
        <v>web</v>
      </c>
      <c r="S557" s="22">
        <f t="shared" si="76"/>
        <v>42503.353506944448</v>
      </c>
      <c r="T557" s="22">
        <f t="shared" si="77"/>
        <v>42533.353506944448</v>
      </c>
      <c r="U557">
        <f t="shared" si="78"/>
        <v>2016</v>
      </c>
      <c r="V557" t="str">
        <f t="shared" si="79"/>
        <v>unsuccessful</v>
      </c>
      <c r="W557" t="str">
        <f>IF(OR(O557&lt;Outliers!$B$8,Data!O557&gt;Outliers!$B$9),"Yes","No")</f>
        <v>No</v>
      </c>
      <c r="X557">
        <f t="shared" si="80"/>
        <v>4</v>
      </c>
    </row>
    <row r="558" spans="1:2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72"/>
        <v>0</v>
      </c>
      <c r="P558" s="9">
        <f t="shared" si="73"/>
        <v>200</v>
      </c>
      <c r="Q558" t="str">
        <f t="shared" si="74"/>
        <v>technology</v>
      </c>
      <c r="R558" t="str">
        <f t="shared" si="75"/>
        <v>web</v>
      </c>
      <c r="S558" s="22">
        <f t="shared" si="76"/>
        <v>42345.860150462962</v>
      </c>
      <c r="T558" s="22">
        <f t="shared" si="77"/>
        <v>42375.860150462962</v>
      </c>
      <c r="U558">
        <f t="shared" si="78"/>
        <v>2015</v>
      </c>
      <c r="V558" t="str">
        <f t="shared" si="79"/>
        <v>unsuccessful</v>
      </c>
      <c r="W558" t="str">
        <f>IF(OR(O558&lt;Outliers!$B$8,Data!O558&gt;Outliers!$B$9),"Yes","No")</f>
        <v>No</v>
      </c>
      <c r="X558">
        <f t="shared" si="80"/>
        <v>4</v>
      </c>
    </row>
    <row r="559" spans="1:24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72"/>
        <v>0</v>
      </c>
      <c r="P559" s="9">
        <f t="shared" si="73"/>
        <v>68.3</v>
      </c>
      <c r="Q559" t="str">
        <f t="shared" si="74"/>
        <v>technology</v>
      </c>
      <c r="R559" t="str">
        <f t="shared" si="75"/>
        <v>web</v>
      </c>
      <c r="S559" s="22">
        <f t="shared" si="76"/>
        <v>42676.942164351851</v>
      </c>
      <c r="T559" s="22">
        <f t="shared" si="77"/>
        <v>42706.983831018515</v>
      </c>
      <c r="U559">
        <f t="shared" si="78"/>
        <v>2016</v>
      </c>
      <c r="V559" t="str">
        <f t="shared" si="79"/>
        <v>unsuccessful</v>
      </c>
      <c r="W559" t="str">
        <f>IF(OR(O559&lt;Outliers!$B$8,Data!O559&gt;Outliers!$B$9),"Yes","No")</f>
        <v>No</v>
      </c>
      <c r="X559">
        <f t="shared" si="80"/>
        <v>4</v>
      </c>
    </row>
    <row r="560" spans="1:24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72"/>
        <v>0</v>
      </c>
      <c r="P560" s="9">
        <f t="shared" si="73"/>
        <v>0</v>
      </c>
      <c r="Q560" t="str">
        <f t="shared" si="74"/>
        <v>technology</v>
      </c>
      <c r="R560" t="str">
        <f t="shared" si="75"/>
        <v>web</v>
      </c>
      <c r="S560" s="22">
        <f t="shared" si="76"/>
        <v>42057.883159722223</v>
      </c>
      <c r="T560" s="22">
        <f t="shared" si="77"/>
        <v>42087.841493055559</v>
      </c>
      <c r="U560">
        <f t="shared" si="78"/>
        <v>2015</v>
      </c>
      <c r="V560" t="str">
        <f t="shared" si="79"/>
        <v>unsuccessful</v>
      </c>
      <c r="W560" t="str">
        <f>IF(OR(O560&lt;Outliers!$B$8,Data!O560&gt;Outliers!$B$9),"Yes","No")</f>
        <v>No</v>
      </c>
      <c r="X560">
        <f t="shared" si="80"/>
        <v>4</v>
      </c>
    </row>
    <row r="561" spans="1:24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72"/>
        <v>0</v>
      </c>
      <c r="P561" s="9">
        <f t="shared" si="73"/>
        <v>50</v>
      </c>
      <c r="Q561" t="str">
        <f t="shared" si="74"/>
        <v>technology</v>
      </c>
      <c r="R561" t="str">
        <f t="shared" si="75"/>
        <v>web</v>
      </c>
      <c r="S561" s="22">
        <f t="shared" si="76"/>
        <v>42321.283101851848</v>
      </c>
      <c r="T561" s="22">
        <f t="shared" si="77"/>
        <v>42351.283101851848</v>
      </c>
      <c r="U561">
        <f t="shared" si="78"/>
        <v>2015</v>
      </c>
      <c r="V561" t="str">
        <f t="shared" si="79"/>
        <v>unsuccessful</v>
      </c>
      <c r="W561" t="str">
        <f>IF(OR(O561&lt;Outliers!$B$8,Data!O561&gt;Outliers!$B$9),"Yes","No")</f>
        <v>No</v>
      </c>
      <c r="X561">
        <f t="shared" si="80"/>
        <v>4</v>
      </c>
    </row>
    <row r="562" spans="1:2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72"/>
        <v>0</v>
      </c>
      <c r="P562" s="9">
        <f t="shared" si="73"/>
        <v>4</v>
      </c>
      <c r="Q562" t="str">
        <f t="shared" si="74"/>
        <v>technology</v>
      </c>
      <c r="R562" t="str">
        <f t="shared" si="75"/>
        <v>web</v>
      </c>
      <c r="S562" s="22">
        <f t="shared" si="76"/>
        <v>41960.771354166667</v>
      </c>
      <c r="T562" s="22">
        <f t="shared" si="77"/>
        <v>41990.771354166667</v>
      </c>
      <c r="U562">
        <f t="shared" si="78"/>
        <v>2014</v>
      </c>
      <c r="V562" t="str">
        <f t="shared" si="79"/>
        <v>unsuccessful</v>
      </c>
      <c r="W562" t="str">
        <f>IF(OR(O562&lt;Outliers!$B$8,Data!O562&gt;Outliers!$B$9),"Yes","No")</f>
        <v>No</v>
      </c>
      <c r="X562">
        <f t="shared" si="80"/>
        <v>4</v>
      </c>
    </row>
    <row r="563" spans="1:24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72"/>
        <v>0</v>
      </c>
      <c r="P563" s="9">
        <f t="shared" si="73"/>
        <v>27.5</v>
      </c>
      <c r="Q563" t="str">
        <f t="shared" si="74"/>
        <v>technology</v>
      </c>
      <c r="R563" t="str">
        <f t="shared" si="75"/>
        <v>web</v>
      </c>
      <c r="S563" s="22">
        <f t="shared" si="76"/>
        <v>42268.658715277779</v>
      </c>
      <c r="T563" s="22">
        <f t="shared" si="77"/>
        <v>42303.658715277779</v>
      </c>
      <c r="U563">
        <f t="shared" si="78"/>
        <v>2015</v>
      </c>
      <c r="V563" t="str">
        <f t="shared" si="79"/>
        <v>unsuccessful</v>
      </c>
      <c r="W563" t="str">
        <f>IF(OR(O563&lt;Outliers!$B$8,Data!O563&gt;Outliers!$B$9),"Yes","No")</f>
        <v>No</v>
      </c>
      <c r="X563">
        <f t="shared" si="80"/>
        <v>5</v>
      </c>
    </row>
    <row r="564" spans="1:24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72"/>
        <v>0</v>
      </c>
      <c r="P564" s="9">
        <f t="shared" si="73"/>
        <v>0</v>
      </c>
      <c r="Q564" t="str">
        <f t="shared" si="74"/>
        <v>technology</v>
      </c>
      <c r="R564" t="str">
        <f t="shared" si="75"/>
        <v>web</v>
      </c>
      <c r="S564" s="22">
        <f t="shared" si="76"/>
        <v>42692.389062500006</v>
      </c>
      <c r="T564" s="22">
        <f t="shared" si="77"/>
        <v>42722.389062500006</v>
      </c>
      <c r="U564">
        <f t="shared" si="78"/>
        <v>2016</v>
      </c>
      <c r="V564" t="str">
        <f t="shared" si="79"/>
        <v>unsuccessful</v>
      </c>
      <c r="W564" t="str">
        <f>IF(OR(O564&lt;Outliers!$B$8,Data!O564&gt;Outliers!$B$9),"Yes","No")</f>
        <v>No</v>
      </c>
      <c r="X564">
        <f t="shared" si="80"/>
        <v>4</v>
      </c>
    </row>
    <row r="565" spans="1:24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72"/>
        <v>0</v>
      </c>
      <c r="P565" s="9">
        <f t="shared" si="73"/>
        <v>34</v>
      </c>
      <c r="Q565" t="str">
        <f t="shared" si="74"/>
        <v>technology</v>
      </c>
      <c r="R565" t="str">
        <f t="shared" si="75"/>
        <v>web</v>
      </c>
      <c r="S565" s="22">
        <f t="shared" si="76"/>
        <v>42022.069988425923</v>
      </c>
      <c r="T565" s="22">
        <f t="shared" si="77"/>
        <v>42052.069988425923</v>
      </c>
      <c r="U565">
        <f t="shared" si="78"/>
        <v>2015</v>
      </c>
      <c r="V565" t="str">
        <f t="shared" si="79"/>
        <v>unsuccessful</v>
      </c>
      <c r="W565" t="str">
        <f>IF(OR(O565&lt;Outliers!$B$8,Data!O565&gt;Outliers!$B$9),"Yes","No")</f>
        <v>No</v>
      </c>
      <c r="X565">
        <f t="shared" si="80"/>
        <v>4</v>
      </c>
    </row>
    <row r="566" spans="1:2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72"/>
        <v>0</v>
      </c>
      <c r="P566" s="9">
        <f t="shared" si="73"/>
        <v>1</v>
      </c>
      <c r="Q566" t="str">
        <f t="shared" si="74"/>
        <v>technology</v>
      </c>
      <c r="R566" t="str">
        <f t="shared" si="75"/>
        <v>web</v>
      </c>
      <c r="S566" s="22">
        <f t="shared" si="76"/>
        <v>42411.942997685182</v>
      </c>
      <c r="T566" s="22">
        <f t="shared" si="77"/>
        <v>42441.942997685182</v>
      </c>
      <c r="U566">
        <f t="shared" si="78"/>
        <v>2016</v>
      </c>
      <c r="V566" t="str">
        <f t="shared" si="79"/>
        <v>unsuccessful</v>
      </c>
      <c r="W566" t="str">
        <f>IF(OR(O566&lt;Outliers!$B$8,Data!O566&gt;Outliers!$B$9),"Yes","No")</f>
        <v>No</v>
      </c>
      <c r="X566">
        <f t="shared" si="80"/>
        <v>4</v>
      </c>
    </row>
    <row r="567" spans="1:24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72"/>
        <v>0</v>
      </c>
      <c r="P567" s="9">
        <f t="shared" si="73"/>
        <v>0</v>
      </c>
      <c r="Q567" t="str">
        <f t="shared" si="74"/>
        <v>technology</v>
      </c>
      <c r="R567" t="str">
        <f t="shared" si="75"/>
        <v>web</v>
      </c>
      <c r="S567" s="22">
        <f t="shared" si="76"/>
        <v>42165.785289351858</v>
      </c>
      <c r="T567" s="22">
        <f t="shared" si="77"/>
        <v>42195.785289351858</v>
      </c>
      <c r="U567">
        <f t="shared" si="78"/>
        <v>2015</v>
      </c>
      <c r="V567" t="str">
        <f t="shared" si="79"/>
        <v>unsuccessful</v>
      </c>
      <c r="W567" t="str">
        <f>IF(OR(O567&lt;Outliers!$B$8,Data!O567&gt;Outliers!$B$9),"Yes","No")</f>
        <v>No</v>
      </c>
      <c r="X567">
        <f t="shared" si="80"/>
        <v>4</v>
      </c>
    </row>
    <row r="568" spans="1:24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72"/>
        <v>0</v>
      </c>
      <c r="P568" s="9">
        <f t="shared" si="73"/>
        <v>1</v>
      </c>
      <c r="Q568" t="str">
        <f t="shared" si="74"/>
        <v>technology</v>
      </c>
      <c r="R568" t="str">
        <f t="shared" si="75"/>
        <v>web</v>
      </c>
      <c r="S568" s="22">
        <f t="shared" si="76"/>
        <v>42535.68440972222</v>
      </c>
      <c r="T568" s="22">
        <f t="shared" si="77"/>
        <v>42565.68440972222</v>
      </c>
      <c r="U568">
        <f t="shared" si="78"/>
        <v>2016</v>
      </c>
      <c r="V568" t="str">
        <f t="shared" si="79"/>
        <v>unsuccessful</v>
      </c>
      <c r="W568" t="str">
        <f>IF(OR(O568&lt;Outliers!$B$8,Data!O568&gt;Outliers!$B$9),"Yes","No")</f>
        <v>No</v>
      </c>
      <c r="X568">
        <f t="shared" si="80"/>
        <v>4</v>
      </c>
    </row>
    <row r="569" spans="1:24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72"/>
        <v>0</v>
      </c>
      <c r="P569" s="9">
        <f t="shared" si="73"/>
        <v>0</v>
      </c>
      <c r="Q569" t="str">
        <f t="shared" si="74"/>
        <v>technology</v>
      </c>
      <c r="R569" t="str">
        <f t="shared" si="75"/>
        <v>web</v>
      </c>
      <c r="S569" s="22">
        <f t="shared" si="76"/>
        <v>41975.842523148152</v>
      </c>
      <c r="T569" s="22">
        <f t="shared" si="77"/>
        <v>42005.842523148152</v>
      </c>
      <c r="U569">
        <f t="shared" si="78"/>
        <v>2014</v>
      </c>
      <c r="V569" t="str">
        <f t="shared" si="79"/>
        <v>unsuccessful</v>
      </c>
      <c r="W569" t="str">
        <f>IF(OR(O569&lt;Outliers!$B$8,Data!O569&gt;Outliers!$B$9),"Yes","No")</f>
        <v>No</v>
      </c>
      <c r="X569">
        <f t="shared" si="80"/>
        <v>4</v>
      </c>
    </row>
    <row r="570" spans="1:24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72"/>
        <v>0</v>
      </c>
      <c r="P570" s="9">
        <f t="shared" si="73"/>
        <v>49</v>
      </c>
      <c r="Q570" t="str">
        <f t="shared" si="74"/>
        <v>technology</v>
      </c>
      <c r="R570" t="str">
        <f t="shared" si="75"/>
        <v>web</v>
      </c>
      <c r="S570" s="22">
        <f t="shared" si="76"/>
        <v>42348.9215625</v>
      </c>
      <c r="T570" s="22">
        <f t="shared" si="77"/>
        <v>42385.458333333328</v>
      </c>
      <c r="U570">
        <f t="shared" si="78"/>
        <v>2015</v>
      </c>
      <c r="V570" t="str">
        <f t="shared" si="79"/>
        <v>unsuccessful</v>
      </c>
      <c r="W570" t="str">
        <f>IF(OR(O570&lt;Outliers!$B$8,Data!O570&gt;Outliers!$B$9),"Yes","No")</f>
        <v>No</v>
      </c>
      <c r="X570">
        <f t="shared" si="80"/>
        <v>5</v>
      </c>
    </row>
    <row r="571" spans="1:2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72"/>
        <v>0</v>
      </c>
      <c r="P571" s="9">
        <f t="shared" si="73"/>
        <v>20</v>
      </c>
      <c r="Q571" t="str">
        <f t="shared" si="74"/>
        <v>technology</v>
      </c>
      <c r="R571" t="str">
        <f t="shared" si="75"/>
        <v>web</v>
      </c>
      <c r="S571" s="22">
        <f t="shared" si="76"/>
        <v>42340.847361111111</v>
      </c>
      <c r="T571" s="22">
        <f t="shared" si="77"/>
        <v>42370.847361111111</v>
      </c>
      <c r="U571">
        <f t="shared" si="78"/>
        <v>2015</v>
      </c>
      <c r="V571" t="str">
        <f t="shared" si="79"/>
        <v>unsuccessful</v>
      </c>
      <c r="W571" t="str">
        <f>IF(OR(O571&lt;Outliers!$B$8,Data!O571&gt;Outliers!$B$9),"Yes","No")</f>
        <v>No</v>
      </c>
      <c r="X571">
        <f t="shared" si="80"/>
        <v>4</v>
      </c>
    </row>
    <row r="572" spans="1:2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72"/>
        <v>0</v>
      </c>
      <c r="P572" s="9">
        <f t="shared" si="73"/>
        <v>142</v>
      </c>
      <c r="Q572" t="str">
        <f t="shared" si="74"/>
        <v>technology</v>
      </c>
      <c r="R572" t="str">
        <f t="shared" si="75"/>
        <v>web</v>
      </c>
      <c r="S572" s="22">
        <f t="shared" si="76"/>
        <v>42388.798252314817</v>
      </c>
      <c r="T572" s="22">
        <f t="shared" si="77"/>
        <v>42418.798252314817</v>
      </c>
      <c r="U572">
        <f t="shared" si="78"/>
        <v>2016</v>
      </c>
      <c r="V572" t="str">
        <f t="shared" si="79"/>
        <v>unsuccessful</v>
      </c>
      <c r="W572" t="str">
        <f>IF(OR(O572&lt;Outliers!$B$8,Data!O572&gt;Outliers!$B$9),"Yes","No")</f>
        <v>No</v>
      </c>
      <c r="X572">
        <f t="shared" si="80"/>
        <v>4</v>
      </c>
    </row>
    <row r="573" spans="1:24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72"/>
        <v>0</v>
      </c>
      <c r="P573" s="9">
        <f t="shared" si="73"/>
        <v>53</v>
      </c>
      <c r="Q573" t="str">
        <f t="shared" si="74"/>
        <v>technology</v>
      </c>
      <c r="R573" t="str">
        <f t="shared" si="75"/>
        <v>web</v>
      </c>
      <c r="S573" s="22">
        <f t="shared" si="76"/>
        <v>42192.816238425927</v>
      </c>
      <c r="T573" s="22">
        <f t="shared" si="77"/>
        <v>42212.165972222225</v>
      </c>
      <c r="U573">
        <f t="shared" si="78"/>
        <v>2015</v>
      </c>
      <c r="V573" t="str">
        <f t="shared" si="79"/>
        <v>unsuccessful</v>
      </c>
      <c r="W573" t="str">
        <f>IF(OR(O573&lt;Outliers!$B$8,Data!O573&gt;Outliers!$B$9),"Yes","No")</f>
        <v>No</v>
      </c>
      <c r="X573">
        <f t="shared" si="80"/>
        <v>3</v>
      </c>
    </row>
    <row r="574" spans="1:24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72"/>
        <v>0</v>
      </c>
      <c r="P574" s="9">
        <f t="shared" si="73"/>
        <v>0</v>
      </c>
      <c r="Q574" t="str">
        <f t="shared" si="74"/>
        <v>technology</v>
      </c>
      <c r="R574" t="str">
        <f t="shared" si="75"/>
        <v>web</v>
      </c>
      <c r="S574" s="22">
        <f t="shared" si="76"/>
        <v>42282.71629629629</v>
      </c>
      <c r="T574" s="22">
        <f t="shared" si="77"/>
        <v>42312.757962962962</v>
      </c>
      <c r="U574">
        <f t="shared" si="78"/>
        <v>2015</v>
      </c>
      <c r="V574" t="str">
        <f t="shared" si="79"/>
        <v>unsuccessful</v>
      </c>
      <c r="W574" t="str">
        <f>IF(OR(O574&lt;Outliers!$B$8,Data!O574&gt;Outliers!$B$9),"Yes","No")</f>
        <v>No</v>
      </c>
      <c r="X574">
        <f t="shared" si="80"/>
        <v>4</v>
      </c>
    </row>
    <row r="575" spans="1:24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72"/>
        <v>0</v>
      </c>
      <c r="P575" s="9">
        <f t="shared" si="73"/>
        <v>38.44</v>
      </c>
      <c r="Q575" t="str">
        <f t="shared" si="74"/>
        <v>technology</v>
      </c>
      <c r="R575" t="str">
        <f t="shared" si="75"/>
        <v>web</v>
      </c>
      <c r="S575" s="22">
        <f t="shared" si="76"/>
        <v>41963.050127314811</v>
      </c>
      <c r="T575" s="22">
        <f t="shared" si="77"/>
        <v>42022.05</v>
      </c>
      <c r="U575">
        <f t="shared" si="78"/>
        <v>2014</v>
      </c>
      <c r="V575" t="str">
        <f t="shared" si="79"/>
        <v>unsuccessful</v>
      </c>
      <c r="W575" t="str">
        <f>IF(OR(O575&lt;Outliers!$B$8,Data!O575&gt;Outliers!$B$9),"Yes","No")</f>
        <v>No</v>
      </c>
      <c r="X575">
        <f t="shared" si="80"/>
        <v>8</v>
      </c>
    </row>
    <row r="576" spans="1:24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72"/>
        <v>0</v>
      </c>
      <c r="P576" s="9">
        <f t="shared" si="73"/>
        <v>20</v>
      </c>
      <c r="Q576" t="str">
        <f t="shared" si="74"/>
        <v>technology</v>
      </c>
      <c r="R576" t="str">
        <f t="shared" si="75"/>
        <v>web</v>
      </c>
      <c r="S576" s="22">
        <f t="shared" si="76"/>
        <v>42632.443368055552</v>
      </c>
      <c r="T576" s="22">
        <f t="shared" si="77"/>
        <v>42662.443368055552</v>
      </c>
      <c r="U576">
        <f t="shared" si="78"/>
        <v>2016</v>
      </c>
      <c r="V576" t="str">
        <f t="shared" si="79"/>
        <v>unsuccessful</v>
      </c>
      <c r="W576" t="str">
        <f>IF(OR(O576&lt;Outliers!$B$8,Data!O576&gt;Outliers!$B$9),"Yes","No")</f>
        <v>No</v>
      </c>
      <c r="X576">
        <f t="shared" si="80"/>
        <v>4</v>
      </c>
    </row>
    <row r="577" spans="1:2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72"/>
        <v>0</v>
      </c>
      <c r="P577" s="9">
        <f t="shared" si="73"/>
        <v>64.75</v>
      </c>
      <c r="Q577" t="str">
        <f t="shared" si="74"/>
        <v>technology</v>
      </c>
      <c r="R577" t="str">
        <f t="shared" si="75"/>
        <v>web</v>
      </c>
      <c r="S577" s="22">
        <f t="shared" si="76"/>
        <v>42138.692627314813</v>
      </c>
      <c r="T577" s="22">
        <f t="shared" si="77"/>
        <v>42168.692627314813</v>
      </c>
      <c r="U577">
        <f t="shared" si="78"/>
        <v>2015</v>
      </c>
      <c r="V577" t="str">
        <f t="shared" si="79"/>
        <v>unsuccessful</v>
      </c>
      <c r="W577" t="str">
        <f>IF(OR(O577&lt;Outliers!$B$8,Data!O577&gt;Outliers!$B$9),"Yes","No")</f>
        <v>No</v>
      </c>
      <c r="X577">
        <f t="shared" si="80"/>
        <v>4</v>
      </c>
    </row>
    <row r="578" spans="1:2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72"/>
        <v>0</v>
      </c>
      <c r="P578" s="9">
        <f t="shared" si="73"/>
        <v>1</v>
      </c>
      <c r="Q578" t="str">
        <f t="shared" si="74"/>
        <v>technology</v>
      </c>
      <c r="R578" t="str">
        <f t="shared" si="75"/>
        <v>web</v>
      </c>
      <c r="S578" s="22">
        <f t="shared" si="76"/>
        <v>42031.471666666665</v>
      </c>
      <c r="T578" s="22">
        <f t="shared" si="77"/>
        <v>42091.43</v>
      </c>
      <c r="U578">
        <f t="shared" si="78"/>
        <v>2015</v>
      </c>
      <c r="V578" t="str">
        <f t="shared" si="79"/>
        <v>unsuccessful</v>
      </c>
      <c r="W578" t="str">
        <f>IF(OR(O578&lt;Outliers!$B$8,Data!O578&gt;Outliers!$B$9),"Yes","No")</f>
        <v>No</v>
      </c>
      <c r="X578">
        <f t="shared" si="80"/>
        <v>9</v>
      </c>
    </row>
    <row r="579" spans="1:24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81">ROUND(E579/D579,0)</f>
        <v>0</v>
      </c>
      <c r="P579" s="9">
        <f t="shared" ref="P579:P642" si="82">ROUND(IFERROR(E579/L579,0),2)</f>
        <v>10</v>
      </c>
      <c r="Q579" t="str">
        <f t="shared" ref="Q579:Q642" si="83">LEFT(N579,FIND("/",N579)-1)</f>
        <v>technology</v>
      </c>
      <c r="R579" t="str">
        <f t="shared" ref="R579:R642" si="84">RIGHT(N579,LEN(N579)-FIND("/",N579))</f>
        <v>web</v>
      </c>
      <c r="S579" s="22">
        <f t="shared" ref="S579:S642" si="85">(((J579/60)/60)/24)+DATE(1970,1,1)</f>
        <v>42450.589143518519</v>
      </c>
      <c r="T579" s="22">
        <f t="shared" ref="T579:T642" si="86">(((I579/60)/60)/24)+DATE(1970,1,1)</f>
        <v>42510.589143518519</v>
      </c>
      <c r="U579">
        <f t="shared" ref="U579:U642" si="87">YEAR(S579)</f>
        <v>2016</v>
      </c>
      <c r="V579" t="str">
        <f t="shared" ref="V579:V642" si="88">IF(OR(F579="live",F579="successful"),"successful","unsuccessful")</f>
        <v>unsuccessful</v>
      </c>
      <c r="W579" t="str">
        <f>IF(OR(O579&lt;Outliers!$B$8,Data!O579&gt;Outliers!$B$9),"Yes","No")</f>
        <v>No</v>
      </c>
      <c r="X579">
        <f t="shared" ref="X579:X642" si="89">ROUND(_xlfn.DAYS(T579,S579)/7,0)</f>
        <v>9</v>
      </c>
    </row>
    <row r="580" spans="1:2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81"/>
        <v>0</v>
      </c>
      <c r="P580" s="9">
        <f t="shared" si="82"/>
        <v>2</v>
      </c>
      <c r="Q580" t="str">
        <f t="shared" si="83"/>
        <v>technology</v>
      </c>
      <c r="R580" t="str">
        <f t="shared" si="84"/>
        <v>web</v>
      </c>
      <c r="S580" s="22">
        <f t="shared" si="85"/>
        <v>42230.578622685185</v>
      </c>
      <c r="T580" s="22">
        <f t="shared" si="86"/>
        <v>42254.578622685185</v>
      </c>
      <c r="U580">
        <f t="shared" si="87"/>
        <v>2015</v>
      </c>
      <c r="V580" t="str">
        <f t="shared" si="88"/>
        <v>unsuccessful</v>
      </c>
      <c r="W580" t="str">
        <f>IF(OR(O580&lt;Outliers!$B$8,Data!O580&gt;Outliers!$B$9),"Yes","No")</f>
        <v>No</v>
      </c>
      <c r="X580">
        <f t="shared" si="89"/>
        <v>3</v>
      </c>
    </row>
    <row r="581" spans="1:24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81"/>
        <v>0</v>
      </c>
      <c r="P581" s="9">
        <f t="shared" si="82"/>
        <v>35</v>
      </c>
      <c r="Q581" t="str">
        <f t="shared" si="83"/>
        <v>technology</v>
      </c>
      <c r="R581" t="str">
        <f t="shared" si="84"/>
        <v>web</v>
      </c>
      <c r="S581" s="22">
        <f t="shared" si="85"/>
        <v>41968.852118055554</v>
      </c>
      <c r="T581" s="22">
        <f t="shared" si="86"/>
        <v>41998.852118055554</v>
      </c>
      <c r="U581">
        <f t="shared" si="87"/>
        <v>2014</v>
      </c>
      <c r="V581" t="str">
        <f t="shared" si="88"/>
        <v>unsuccessful</v>
      </c>
      <c r="W581" t="str">
        <f>IF(OR(O581&lt;Outliers!$B$8,Data!O581&gt;Outliers!$B$9),"Yes","No")</f>
        <v>No</v>
      </c>
      <c r="X581">
        <f t="shared" si="89"/>
        <v>4</v>
      </c>
    </row>
    <row r="582" spans="1:24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81"/>
        <v>0</v>
      </c>
      <c r="P582" s="9">
        <f t="shared" si="82"/>
        <v>1</v>
      </c>
      <c r="Q582" t="str">
        <f t="shared" si="83"/>
        <v>technology</v>
      </c>
      <c r="R582" t="str">
        <f t="shared" si="84"/>
        <v>web</v>
      </c>
      <c r="S582" s="22">
        <f t="shared" si="85"/>
        <v>42605.908182870371</v>
      </c>
      <c r="T582" s="22">
        <f t="shared" si="86"/>
        <v>42635.908182870371</v>
      </c>
      <c r="U582">
        <f t="shared" si="87"/>
        <v>2016</v>
      </c>
      <c r="V582" t="str">
        <f t="shared" si="88"/>
        <v>unsuccessful</v>
      </c>
      <c r="W582" t="str">
        <f>IF(OR(O582&lt;Outliers!$B$8,Data!O582&gt;Outliers!$B$9),"Yes","No")</f>
        <v>No</v>
      </c>
      <c r="X582">
        <f t="shared" si="89"/>
        <v>4</v>
      </c>
    </row>
    <row r="583" spans="1:24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81"/>
        <v>0</v>
      </c>
      <c r="P583" s="9">
        <f t="shared" si="82"/>
        <v>0</v>
      </c>
      <c r="Q583" t="str">
        <f t="shared" si="83"/>
        <v>technology</v>
      </c>
      <c r="R583" t="str">
        <f t="shared" si="84"/>
        <v>web</v>
      </c>
      <c r="S583" s="22">
        <f t="shared" si="85"/>
        <v>42188.012777777782</v>
      </c>
      <c r="T583" s="22">
        <f t="shared" si="86"/>
        <v>42218.012777777782</v>
      </c>
      <c r="U583">
        <f t="shared" si="87"/>
        <v>2015</v>
      </c>
      <c r="V583" t="str">
        <f t="shared" si="88"/>
        <v>unsuccessful</v>
      </c>
      <c r="W583" t="str">
        <f>IF(OR(O583&lt;Outliers!$B$8,Data!O583&gt;Outliers!$B$9),"Yes","No")</f>
        <v>No</v>
      </c>
      <c r="X583">
        <f t="shared" si="89"/>
        <v>4</v>
      </c>
    </row>
    <row r="584" spans="1:24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81"/>
        <v>0</v>
      </c>
      <c r="P584" s="9">
        <f t="shared" si="82"/>
        <v>0</v>
      </c>
      <c r="Q584" t="str">
        <f t="shared" si="83"/>
        <v>technology</v>
      </c>
      <c r="R584" t="str">
        <f t="shared" si="84"/>
        <v>web</v>
      </c>
      <c r="S584" s="22">
        <f t="shared" si="85"/>
        <v>42055.739803240736</v>
      </c>
      <c r="T584" s="22">
        <f t="shared" si="86"/>
        <v>42078.75</v>
      </c>
      <c r="U584">
        <f t="shared" si="87"/>
        <v>2015</v>
      </c>
      <c r="V584" t="str">
        <f t="shared" si="88"/>
        <v>unsuccessful</v>
      </c>
      <c r="W584" t="str">
        <f>IF(OR(O584&lt;Outliers!$B$8,Data!O584&gt;Outliers!$B$9),"Yes","No")</f>
        <v>No</v>
      </c>
      <c r="X584">
        <f t="shared" si="89"/>
        <v>3</v>
      </c>
    </row>
    <row r="585" spans="1:2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81"/>
        <v>0</v>
      </c>
      <c r="P585" s="9">
        <f t="shared" si="82"/>
        <v>1</v>
      </c>
      <c r="Q585" t="str">
        <f t="shared" si="83"/>
        <v>technology</v>
      </c>
      <c r="R585" t="str">
        <f t="shared" si="84"/>
        <v>web</v>
      </c>
      <c r="S585" s="22">
        <f t="shared" si="85"/>
        <v>42052.93850694444</v>
      </c>
      <c r="T585" s="22">
        <f t="shared" si="86"/>
        <v>42082.896840277783</v>
      </c>
      <c r="U585">
        <f t="shared" si="87"/>
        <v>2015</v>
      </c>
      <c r="V585" t="str">
        <f t="shared" si="88"/>
        <v>unsuccessful</v>
      </c>
      <c r="W585" t="str">
        <f>IF(OR(O585&lt;Outliers!$B$8,Data!O585&gt;Outliers!$B$9),"Yes","No")</f>
        <v>No</v>
      </c>
      <c r="X585">
        <f t="shared" si="89"/>
        <v>4</v>
      </c>
    </row>
    <row r="586" spans="1:24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81"/>
        <v>0</v>
      </c>
      <c r="P586" s="9">
        <f t="shared" si="82"/>
        <v>5</v>
      </c>
      <c r="Q586" t="str">
        <f t="shared" si="83"/>
        <v>technology</v>
      </c>
      <c r="R586" t="str">
        <f t="shared" si="84"/>
        <v>web</v>
      </c>
      <c r="S586" s="22">
        <f t="shared" si="85"/>
        <v>42049.716620370367</v>
      </c>
      <c r="T586" s="22">
        <f t="shared" si="86"/>
        <v>42079.674953703703</v>
      </c>
      <c r="U586">
        <f t="shared" si="87"/>
        <v>2015</v>
      </c>
      <c r="V586" t="str">
        <f t="shared" si="88"/>
        <v>unsuccessful</v>
      </c>
      <c r="W586" t="str">
        <f>IF(OR(O586&lt;Outliers!$B$8,Data!O586&gt;Outliers!$B$9),"Yes","No")</f>
        <v>No</v>
      </c>
      <c r="X586">
        <f t="shared" si="89"/>
        <v>4</v>
      </c>
    </row>
    <row r="587" spans="1:2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81"/>
        <v>0</v>
      </c>
      <c r="P587" s="9">
        <f t="shared" si="82"/>
        <v>0</v>
      </c>
      <c r="Q587" t="str">
        <f t="shared" si="83"/>
        <v>technology</v>
      </c>
      <c r="R587" t="str">
        <f t="shared" si="84"/>
        <v>web</v>
      </c>
      <c r="S587" s="22">
        <f t="shared" si="85"/>
        <v>42283.3909375</v>
      </c>
      <c r="T587" s="22">
        <f t="shared" si="86"/>
        <v>42339</v>
      </c>
      <c r="U587">
        <f t="shared" si="87"/>
        <v>2015</v>
      </c>
      <c r="V587" t="str">
        <f t="shared" si="88"/>
        <v>unsuccessful</v>
      </c>
      <c r="W587" t="str">
        <f>IF(OR(O587&lt;Outliers!$B$8,Data!O587&gt;Outliers!$B$9),"Yes","No")</f>
        <v>No</v>
      </c>
      <c r="X587">
        <f t="shared" si="89"/>
        <v>8</v>
      </c>
    </row>
    <row r="588" spans="1:2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81"/>
        <v>0</v>
      </c>
      <c r="P588" s="9">
        <f t="shared" si="82"/>
        <v>14</v>
      </c>
      <c r="Q588" t="str">
        <f t="shared" si="83"/>
        <v>technology</v>
      </c>
      <c r="R588" t="str">
        <f t="shared" si="84"/>
        <v>web</v>
      </c>
      <c r="S588" s="22">
        <f t="shared" si="85"/>
        <v>42020.854247685187</v>
      </c>
      <c r="T588" s="22">
        <f t="shared" si="86"/>
        <v>42050.854247685187</v>
      </c>
      <c r="U588">
        <f t="shared" si="87"/>
        <v>2015</v>
      </c>
      <c r="V588" t="str">
        <f t="shared" si="88"/>
        <v>unsuccessful</v>
      </c>
      <c r="W588" t="str">
        <f>IF(OR(O588&lt;Outliers!$B$8,Data!O588&gt;Outliers!$B$9),"Yes","No")</f>
        <v>No</v>
      </c>
      <c r="X588">
        <f t="shared" si="89"/>
        <v>4</v>
      </c>
    </row>
    <row r="589" spans="1:2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81"/>
        <v>0</v>
      </c>
      <c r="P589" s="9">
        <f t="shared" si="82"/>
        <v>389.29</v>
      </c>
      <c r="Q589" t="str">
        <f t="shared" si="83"/>
        <v>technology</v>
      </c>
      <c r="R589" t="str">
        <f t="shared" si="84"/>
        <v>web</v>
      </c>
      <c r="S589" s="22">
        <f t="shared" si="85"/>
        <v>42080.757326388892</v>
      </c>
      <c r="T589" s="22">
        <f t="shared" si="86"/>
        <v>42110.757326388892</v>
      </c>
      <c r="U589">
        <f t="shared" si="87"/>
        <v>2015</v>
      </c>
      <c r="V589" t="str">
        <f t="shared" si="88"/>
        <v>unsuccessful</v>
      </c>
      <c r="W589" t="str">
        <f>IF(OR(O589&lt;Outliers!$B$8,Data!O589&gt;Outliers!$B$9),"Yes","No")</f>
        <v>No</v>
      </c>
      <c r="X589">
        <f t="shared" si="89"/>
        <v>4</v>
      </c>
    </row>
    <row r="590" spans="1:24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81"/>
        <v>0</v>
      </c>
      <c r="P590" s="9">
        <f t="shared" si="82"/>
        <v>150.5</v>
      </c>
      <c r="Q590" t="str">
        <f t="shared" si="83"/>
        <v>technology</v>
      </c>
      <c r="R590" t="str">
        <f t="shared" si="84"/>
        <v>web</v>
      </c>
      <c r="S590" s="22">
        <f t="shared" si="85"/>
        <v>42631.769513888896</v>
      </c>
      <c r="T590" s="22">
        <f t="shared" si="86"/>
        <v>42691.811180555553</v>
      </c>
      <c r="U590">
        <f t="shared" si="87"/>
        <v>2016</v>
      </c>
      <c r="V590" t="str">
        <f t="shared" si="88"/>
        <v>unsuccessful</v>
      </c>
      <c r="W590" t="str">
        <f>IF(OR(O590&lt;Outliers!$B$8,Data!O590&gt;Outliers!$B$9),"Yes","No")</f>
        <v>No</v>
      </c>
      <c r="X590">
        <f t="shared" si="89"/>
        <v>9</v>
      </c>
    </row>
    <row r="591" spans="1:24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81"/>
        <v>0</v>
      </c>
      <c r="P591" s="9">
        <f t="shared" si="82"/>
        <v>1</v>
      </c>
      <c r="Q591" t="str">
        <f t="shared" si="83"/>
        <v>technology</v>
      </c>
      <c r="R591" t="str">
        <f t="shared" si="84"/>
        <v>web</v>
      </c>
      <c r="S591" s="22">
        <f t="shared" si="85"/>
        <v>42178.614571759259</v>
      </c>
      <c r="T591" s="22">
        <f t="shared" si="86"/>
        <v>42193.614571759259</v>
      </c>
      <c r="U591">
        <f t="shared" si="87"/>
        <v>2015</v>
      </c>
      <c r="V591" t="str">
        <f t="shared" si="88"/>
        <v>unsuccessful</v>
      </c>
      <c r="W591" t="str">
        <f>IF(OR(O591&lt;Outliers!$B$8,Data!O591&gt;Outliers!$B$9),"Yes","No")</f>
        <v>No</v>
      </c>
      <c r="X591">
        <f t="shared" si="89"/>
        <v>2</v>
      </c>
    </row>
    <row r="592" spans="1:24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81"/>
        <v>0</v>
      </c>
      <c r="P592" s="9">
        <f t="shared" si="82"/>
        <v>24.78</v>
      </c>
      <c r="Q592" t="str">
        <f t="shared" si="83"/>
        <v>technology</v>
      </c>
      <c r="R592" t="str">
        <f t="shared" si="84"/>
        <v>web</v>
      </c>
      <c r="S592" s="22">
        <f t="shared" si="85"/>
        <v>42377.554756944446</v>
      </c>
      <c r="T592" s="22">
        <f t="shared" si="86"/>
        <v>42408.542361111111</v>
      </c>
      <c r="U592">
        <f t="shared" si="87"/>
        <v>2016</v>
      </c>
      <c r="V592" t="str">
        <f t="shared" si="88"/>
        <v>unsuccessful</v>
      </c>
      <c r="W592" t="str">
        <f>IF(OR(O592&lt;Outliers!$B$8,Data!O592&gt;Outliers!$B$9),"Yes","No")</f>
        <v>No</v>
      </c>
      <c r="X592">
        <f t="shared" si="89"/>
        <v>4</v>
      </c>
    </row>
    <row r="593" spans="1:2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81"/>
        <v>0</v>
      </c>
      <c r="P593" s="9">
        <f t="shared" si="82"/>
        <v>30.5</v>
      </c>
      <c r="Q593" t="str">
        <f t="shared" si="83"/>
        <v>technology</v>
      </c>
      <c r="R593" t="str">
        <f t="shared" si="84"/>
        <v>web</v>
      </c>
      <c r="S593" s="22">
        <f t="shared" si="85"/>
        <v>42177.543171296296</v>
      </c>
      <c r="T593" s="22">
        <f t="shared" si="86"/>
        <v>42207.543171296296</v>
      </c>
      <c r="U593">
        <f t="shared" si="87"/>
        <v>2015</v>
      </c>
      <c r="V593" t="str">
        <f t="shared" si="88"/>
        <v>unsuccessful</v>
      </c>
      <c r="W593" t="str">
        <f>IF(OR(O593&lt;Outliers!$B$8,Data!O593&gt;Outliers!$B$9),"Yes","No")</f>
        <v>No</v>
      </c>
      <c r="X593">
        <f t="shared" si="89"/>
        <v>4</v>
      </c>
    </row>
    <row r="594" spans="1:24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81"/>
        <v>0</v>
      </c>
      <c r="P594" s="9">
        <f t="shared" si="82"/>
        <v>250</v>
      </c>
      <c r="Q594" t="str">
        <f t="shared" si="83"/>
        <v>technology</v>
      </c>
      <c r="R594" t="str">
        <f t="shared" si="84"/>
        <v>web</v>
      </c>
      <c r="S594" s="22">
        <f t="shared" si="85"/>
        <v>41946.232175925928</v>
      </c>
      <c r="T594" s="22">
        <f t="shared" si="86"/>
        <v>41976.232175925921</v>
      </c>
      <c r="U594">
        <f t="shared" si="87"/>
        <v>2014</v>
      </c>
      <c r="V594" t="str">
        <f t="shared" si="88"/>
        <v>unsuccessful</v>
      </c>
      <c r="W594" t="str">
        <f>IF(OR(O594&lt;Outliers!$B$8,Data!O594&gt;Outliers!$B$9),"Yes","No")</f>
        <v>No</v>
      </c>
      <c r="X594">
        <f t="shared" si="89"/>
        <v>4</v>
      </c>
    </row>
    <row r="595" spans="1:2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81"/>
        <v>0</v>
      </c>
      <c r="P595" s="9">
        <f t="shared" si="82"/>
        <v>16.43</v>
      </c>
      <c r="Q595" t="str">
        <f t="shared" si="83"/>
        <v>technology</v>
      </c>
      <c r="R595" t="str">
        <f t="shared" si="84"/>
        <v>web</v>
      </c>
      <c r="S595" s="22">
        <f t="shared" si="85"/>
        <v>42070.677604166667</v>
      </c>
      <c r="T595" s="22">
        <f t="shared" si="86"/>
        <v>42100.635937500003</v>
      </c>
      <c r="U595">
        <f t="shared" si="87"/>
        <v>2015</v>
      </c>
      <c r="V595" t="str">
        <f t="shared" si="88"/>
        <v>unsuccessful</v>
      </c>
      <c r="W595" t="str">
        <f>IF(OR(O595&lt;Outliers!$B$8,Data!O595&gt;Outliers!$B$9),"Yes","No")</f>
        <v>No</v>
      </c>
      <c r="X595">
        <f t="shared" si="89"/>
        <v>4</v>
      </c>
    </row>
    <row r="596" spans="1:2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81"/>
        <v>0</v>
      </c>
      <c r="P596" s="9">
        <f t="shared" si="82"/>
        <v>13</v>
      </c>
      <c r="Q596" t="str">
        <f t="shared" si="83"/>
        <v>technology</v>
      </c>
      <c r="R596" t="str">
        <f t="shared" si="84"/>
        <v>web</v>
      </c>
      <c r="S596" s="22">
        <f t="shared" si="85"/>
        <v>42446.780162037037</v>
      </c>
      <c r="T596" s="22">
        <f t="shared" si="86"/>
        <v>42476.780162037037</v>
      </c>
      <c r="U596">
        <f t="shared" si="87"/>
        <v>2016</v>
      </c>
      <c r="V596" t="str">
        <f t="shared" si="88"/>
        <v>unsuccessful</v>
      </c>
      <c r="W596" t="str">
        <f>IF(OR(O596&lt;Outliers!$B$8,Data!O596&gt;Outliers!$B$9),"Yes","No")</f>
        <v>No</v>
      </c>
      <c r="X596">
        <f t="shared" si="89"/>
        <v>4</v>
      </c>
    </row>
    <row r="597" spans="1:24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81"/>
        <v>0</v>
      </c>
      <c r="P597" s="9">
        <f t="shared" si="82"/>
        <v>53.25</v>
      </c>
      <c r="Q597" t="str">
        <f t="shared" si="83"/>
        <v>technology</v>
      </c>
      <c r="R597" t="str">
        <f t="shared" si="84"/>
        <v>web</v>
      </c>
      <c r="S597" s="22">
        <f t="shared" si="85"/>
        <v>42083.069884259254</v>
      </c>
      <c r="T597" s="22">
        <f t="shared" si="86"/>
        <v>42128.069884259254</v>
      </c>
      <c r="U597">
        <f t="shared" si="87"/>
        <v>2015</v>
      </c>
      <c r="V597" t="str">
        <f t="shared" si="88"/>
        <v>unsuccessful</v>
      </c>
      <c r="W597" t="str">
        <f>IF(OR(O597&lt;Outliers!$B$8,Data!O597&gt;Outliers!$B$9),"Yes","No")</f>
        <v>No</v>
      </c>
      <c r="X597">
        <f t="shared" si="89"/>
        <v>6</v>
      </c>
    </row>
    <row r="598" spans="1:24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81"/>
        <v>0</v>
      </c>
      <c r="P598" s="9">
        <f t="shared" si="82"/>
        <v>3</v>
      </c>
      <c r="Q598" t="str">
        <f t="shared" si="83"/>
        <v>technology</v>
      </c>
      <c r="R598" t="str">
        <f t="shared" si="84"/>
        <v>web</v>
      </c>
      <c r="S598" s="22">
        <f t="shared" si="85"/>
        <v>42646.896898148145</v>
      </c>
      <c r="T598" s="22">
        <f t="shared" si="86"/>
        <v>42676.896898148145</v>
      </c>
      <c r="U598">
        <f t="shared" si="87"/>
        <v>2016</v>
      </c>
      <c r="V598" t="str">
        <f t="shared" si="88"/>
        <v>unsuccessful</v>
      </c>
      <c r="W598" t="str">
        <f>IF(OR(O598&lt;Outliers!$B$8,Data!O598&gt;Outliers!$B$9),"Yes","No")</f>
        <v>No</v>
      </c>
      <c r="X598">
        <f t="shared" si="89"/>
        <v>4</v>
      </c>
    </row>
    <row r="599" spans="1:2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81"/>
        <v>0</v>
      </c>
      <c r="P599" s="9">
        <f t="shared" si="82"/>
        <v>10</v>
      </c>
      <c r="Q599" t="str">
        <f t="shared" si="83"/>
        <v>technology</v>
      </c>
      <c r="R599" t="str">
        <f t="shared" si="84"/>
        <v>web</v>
      </c>
      <c r="S599" s="22">
        <f t="shared" si="85"/>
        <v>42545.705266203702</v>
      </c>
      <c r="T599" s="22">
        <f t="shared" si="86"/>
        <v>42582.666666666672</v>
      </c>
      <c r="U599">
        <f t="shared" si="87"/>
        <v>2016</v>
      </c>
      <c r="V599" t="str">
        <f t="shared" si="88"/>
        <v>unsuccessful</v>
      </c>
      <c r="W599" t="str">
        <f>IF(OR(O599&lt;Outliers!$B$8,Data!O599&gt;Outliers!$B$9),"Yes","No")</f>
        <v>No</v>
      </c>
      <c r="X599">
        <f t="shared" si="89"/>
        <v>5</v>
      </c>
    </row>
    <row r="600" spans="1:2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81"/>
        <v>0</v>
      </c>
      <c r="P600" s="9">
        <f t="shared" si="82"/>
        <v>121.43</v>
      </c>
      <c r="Q600" t="str">
        <f t="shared" si="83"/>
        <v>technology</v>
      </c>
      <c r="R600" t="str">
        <f t="shared" si="84"/>
        <v>web</v>
      </c>
      <c r="S600" s="22">
        <f t="shared" si="85"/>
        <v>41948.00209490741</v>
      </c>
      <c r="T600" s="22">
        <f t="shared" si="86"/>
        <v>41978.00209490741</v>
      </c>
      <c r="U600">
        <f t="shared" si="87"/>
        <v>2014</v>
      </c>
      <c r="V600" t="str">
        <f t="shared" si="88"/>
        <v>unsuccessful</v>
      </c>
      <c r="W600" t="str">
        <f>IF(OR(O600&lt;Outliers!$B$8,Data!O600&gt;Outliers!$B$9),"Yes","No")</f>
        <v>No</v>
      </c>
      <c r="X600">
        <f t="shared" si="89"/>
        <v>4</v>
      </c>
    </row>
    <row r="601" spans="1:24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81"/>
        <v>0</v>
      </c>
      <c r="P601" s="9">
        <f t="shared" si="82"/>
        <v>15.5</v>
      </c>
      <c r="Q601" t="str">
        <f t="shared" si="83"/>
        <v>technology</v>
      </c>
      <c r="R601" t="str">
        <f t="shared" si="84"/>
        <v>web</v>
      </c>
      <c r="S601" s="22">
        <f t="shared" si="85"/>
        <v>42047.812523148154</v>
      </c>
      <c r="T601" s="22">
        <f t="shared" si="86"/>
        <v>42071.636111111111</v>
      </c>
      <c r="U601">
        <f t="shared" si="87"/>
        <v>2015</v>
      </c>
      <c r="V601" t="str">
        <f t="shared" si="88"/>
        <v>unsuccessful</v>
      </c>
      <c r="W601" t="str">
        <f>IF(OR(O601&lt;Outliers!$B$8,Data!O601&gt;Outliers!$B$9),"Yes","No")</f>
        <v>No</v>
      </c>
      <c r="X601">
        <f t="shared" si="89"/>
        <v>3</v>
      </c>
    </row>
    <row r="602" spans="1:2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81"/>
        <v>0</v>
      </c>
      <c r="P602" s="9">
        <f t="shared" si="82"/>
        <v>100</v>
      </c>
      <c r="Q602" t="str">
        <f t="shared" si="83"/>
        <v>technology</v>
      </c>
      <c r="R602" t="str">
        <f t="shared" si="84"/>
        <v>web</v>
      </c>
      <c r="S602" s="22">
        <f t="shared" si="85"/>
        <v>42073.798171296294</v>
      </c>
      <c r="T602" s="22">
        <f t="shared" si="86"/>
        <v>42133.798171296294</v>
      </c>
      <c r="U602">
        <f t="shared" si="87"/>
        <v>2015</v>
      </c>
      <c r="V602" t="str">
        <f t="shared" si="88"/>
        <v>unsuccessful</v>
      </c>
      <c r="W602" t="str">
        <f>IF(OR(O602&lt;Outliers!$B$8,Data!O602&gt;Outliers!$B$9),"Yes","No")</f>
        <v>No</v>
      </c>
      <c r="X602">
        <f t="shared" si="89"/>
        <v>9</v>
      </c>
    </row>
    <row r="603" spans="1:24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81"/>
        <v>0</v>
      </c>
      <c r="P603" s="9">
        <f t="shared" si="82"/>
        <v>23.33</v>
      </c>
      <c r="Q603" t="str">
        <f t="shared" si="83"/>
        <v>technology</v>
      </c>
      <c r="R603" t="str">
        <f t="shared" si="84"/>
        <v>web</v>
      </c>
      <c r="S603" s="22">
        <f t="shared" si="85"/>
        <v>41969.858090277776</v>
      </c>
      <c r="T603" s="22">
        <f t="shared" si="86"/>
        <v>41999.858090277776</v>
      </c>
      <c r="U603">
        <f t="shared" si="87"/>
        <v>2014</v>
      </c>
      <c r="V603" t="str">
        <f t="shared" si="88"/>
        <v>unsuccessful</v>
      </c>
      <c r="W603" t="str">
        <f>IF(OR(O603&lt;Outliers!$B$8,Data!O603&gt;Outliers!$B$9),"Yes","No")</f>
        <v>No</v>
      </c>
      <c r="X603">
        <f t="shared" si="89"/>
        <v>4</v>
      </c>
    </row>
    <row r="604" spans="1:2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81"/>
        <v>0</v>
      </c>
      <c r="P604" s="9">
        <f t="shared" si="82"/>
        <v>0</v>
      </c>
      <c r="Q604" t="str">
        <f t="shared" si="83"/>
        <v>technology</v>
      </c>
      <c r="R604" t="str">
        <f t="shared" si="84"/>
        <v>web</v>
      </c>
      <c r="S604" s="22">
        <f t="shared" si="85"/>
        <v>42143.79415509259</v>
      </c>
      <c r="T604" s="22">
        <f t="shared" si="86"/>
        <v>42173.79415509259</v>
      </c>
      <c r="U604">
        <f t="shared" si="87"/>
        <v>2015</v>
      </c>
      <c r="V604" t="str">
        <f t="shared" si="88"/>
        <v>unsuccessful</v>
      </c>
      <c r="W604" t="str">
        <f>IF(OR(O604&lt;Outliers!$B$8,Data!O604&gt;Outliers!$B$9),"Yes","No")</f>
        <v>No</v>
      </c>
      <c r="X604">
        <f t="shared" si="89"/>
        <v>4</v>
      </c>
    </row>
    <row r="605" spans="1:2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81"/>
        <v>0</v>
      </c>
      <c r="P605" s="9">
        <f t="shared" si="82"/>
        <v>45.39</v>
      </c>
      <c r="Q605" t="str">
        <f t="shared" si="83"/>
        <v>technology</v>
      </c>
      <c r="R605" t="str">
        <f t="shared" si="84"/>
        <v>web</v>
      </c>
      <c r="S605" s="22">
        <f t="shared" si="85"/>
        <v>41835.639155092591</v>
      </c>
      <c r="T605" s="22">
        <f t="shared" si="86"/>
        <v>41865.639155092591</v>
      </c>
      <c r="U605">
        <f t="shared" si="87"/>
        <v>2014</v>
      </c>
      <c r="V605" t="str">
        <f t="shared" si="88"/>
        <v>unsuccessful</v>
      </c>
      <c r="W605" t="str">
        <f>IF(OR(O605&lt;Outliers!$B$8,Data!O605&gt;Outliers!$B$9),"Yes","No")</f>
        <v>No</v>
      </c>
      <c r="X605">
        <f t="shared" si="89"/>
        <v>4</v>
      </c>
    </row>
    <row r="606" spans="1:24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81"/>
        <v>0</v>
      </c>
      <c r="P606" s="9">
        <f t="shared" si="82"/>
        <v>0</v>
      </c>
      <c r="Q606" t="str">
        <f t="shared" si="83"/>
        <v>technology</v>
      </c>
      <c r="R606" t="str">
        <f t="shared" si="84"/>
        <v>web</v>
      </c>
      <c r="S606" s="22">
        <f t="shared" si="85"/>
        <v>41849.035370370373</v>
      </c>
      <c r="T606" s="22">
        <f t="shared" si="86"/>
        <v>41879.035370370373</v>
      </c>
      <c r="U606">
        <f t="shared" si="87"/>
        <v>2014</v>
      </c>
      <c r="V606" t="str">
        <f t="shared" si="88"/>
        <v>unsuccessful</v>
      </c>
      <c r="W606" t="str">
        <f>IF(OR(O606&lt;Outliers!$B$8,Data!O606&gt;Outliers!$B$9),"Yes","No")</f>
        <v>No</v>
      </c>
      <c r="X606">
        <f t="shared" si="89"/>
        <v>4</v>
      </c>
    </row>
    <row r="607" spans="1:2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81"/>
        <v>0</v>
      </c>
      <c r="P607" s="9">
        <f t="shared" si="82"/>
        <v>16.38</v>
      </c>
      <c r="Q607" t="str">
        <f t="shared" si="83"/>
        <v>technology</v>
      </c>
      <c r="R607" t="str">
        <f t="shared" si="84"/>
        <v>web</v>
      </c>
      <c r="S607" s="22">
        <f t="shared" si="85"/>
        <v>42194.357731481476</v>
      </c>
      <c r="T607" s="22">
        <f t="shared" si="86"/>
        <v>42239.357731481476</v>
      </c>
      <c r="U607">
        <f t="shared" si="87"/>
        <v>2015</v>
      </c>
      <c r="V607" t="str">
        <f t="shared" si="88"/>
        <v>unsuccessful</v>
      </c>
      <c r="W607" t="str">
        <f>IF(OR(O607&lt;Outliers!$B$8,Data!O607&gt;Outliers!$B$9),"Yes","No")</f>
        <v>No</v>
      </c>
      <c r="X607">
        <f t="shared" si="89"/>
        <v>6</v>
      </c>
    </row>
    <row r="608" spans="1:24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81"/>
        <v>0</v>
      </c>
      <c r="P608" s="9">
        <f t="shared" si="82"/>
        <v>10</v>
      </c>
      <c r="Q608" t="str">
        <f t="shared" si="83"/>
        <v>technology</v>
      </c>
      <c r="R608" t="str">
        <f t="shared" si="84"/>
        <v>web</v>
      </c>
      <c r="S608" s="22">
        <f t="shared" si="85"/>
        <v>42102.650567129633</v>
      </c>
      <c r="T608" s="22">
        <f t="shared" si="86"/>
        <v>42148.625</v>
      </c>
      <c r="U608">
        <f t="shared" si="87"/>
        <v>2015</v>
      </c>
      <c r="V608" t="str">
        <f t="shared" si="88"/>
        <v>unsuccessful</v>
      </c>
      <c r="W608" t="str">
        <f>IF(OR(O608&lt;Outliers!$B$8,Data!O608&gt;Outliers!$B$9),"Yes","No")</f>
        <v>No</v>
      </c>
      <c r="X608">
        <f t="shared" si="89"/>
        <v>7</v>
      </c>
    </row>
    <row r="609" spans="1:24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81"/>
        <v>0</v>
      </c>
      <c r="P609" s="9">
        <f t="shared" si="82"/>
        <v>0</v>
      </c>
      <c r="Q609" t="str">
        <f t="shared" si="83"/>
        <v>technology</v>
      </c>
      <c r="R609" t="str">
        <f t="shared" si="84"/>
        <v>web</v>
      </c>
      <c r="S609" s="22">
        <f t="shared" si="85"/>
        <v>42300.825648148151</v>
      </c>
      <c r="T609" s="22">
        <f t="shared" si="86"/>
        <v>42330.867314814815</v>
      </c>
      <c r="U609">
        <f t="shared" si="87"/>
        <v>2015</v>
      </c>
      <c r="V609" t="str">
        <f t="shared" si="88"/>
        <v>unsuccessful</v>
      </c>
      <c r="W609" t="str">
        <f>IF(OR(O609&lt;Outliers!$B$8,Data!O609&gt;Outliers!$B$9),"Yes","No")</f>
        <v>No</v>
      </c>
      <c r="X609">
        <f t="shared" si="89"/>
        <v>4</v>
      </c>
    </row>
    <row r="610" spans="1:24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81"/>
        <v>0</v>
      </c>
      <c r="P610" s="9">
        <f t="shared" si="82"/>
        <v>292.2</v>
      </c>
      <c r="Q610" t="str">
        <f t="shared" si="83"/>
        <v>technology</v>
      </c>
      <c r="R610" t="str">
        <f t="shared" si="84"/>
        <v>web</v>
      </c>
      <c r="S610" s="22">
        <f t="shared" si="85"/>
        <v>42140.921064814815</v>
      </c>
      <c r="T610" s="22">
        <f t="shared" si="86"/>
        <v>42170.921064814815</v>
      </c>
      <c r="U610">
        <f t="shared" si="87"/>
        <v>2015</v>
      </c>
      <c r="V610" t="str">
        <f t="shared" si="88"/>
        <v>unsuccessful</v>
      </c>
      <c r="W610" t="str">
        <f>IF(OR(O610&lt;Outliers!$B$8,Data!O610&gt;Outliers!$B$9),"Yes","No")</f>
        <v>No</v>
      </c>
      <c r="X610">
        <f t="shared" si="89"/>
        <v>4</v>
      </c>
    </row>
    <row r="611" spans="1:24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81"/>
        <v>0</v>
      </c>
      <c r="P611" s="9">
        <f t="shared" si="82"/>
        <v>5</v>
      </c>
      <c r="Q611" t="str">
        <f t="shared" si="83"/>
        <v>technology</v>
      </c>
      <c r="R611" t="str">
        <f t="shared" si="84"/>
        <v>web</v>
      </c>
      <c r="S611" s="22">
        <f t="shared" si="85"/>
        <v>42307.034074074079</v>
      </c>
      <c r="T611" s="22">
        <f t="shared" si="86"/>
        <v>42337.075740740736</v>
      </c>
      <c r="U611">
        <f t="shared" si="87"/>
        <v>2015</v>
      </c>
      <c r="V611" t="str">
        <f t="shared" si="88"/>
        <v>unsuccessful</v>
      </c>
      <c r="W611" t="str">
        <f>IF(OR(O611&lt;Outliers!$B$8,Data!O611&gt;Outliers!$B$9),"Yes","No")</f>
        <v>No</v>
      </c>
      <c r="X611">
        <f t="shared" si="89"/>
        <v>4</v>
      </c>
    </row>
    <row r="612" spans="1:2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81"/>
        <v>0</v>
      </c>
      <c r="P612" s="9">
        <f t="shared" si="82"/>
        <v>0</v>
      </c>
      <c r="Q612" t="str">
        <f t="shared" si="83"/>
        <v>technology</v>
      </c>
      <c r="R612" t="str">
        <f t="shared" si="84"/>
        <v>web</v>
      </c>
      <c r="S612" s="22">
        <f t="shared" si="85"/>
        <v>42086.83085648148</v>
      </c>
      <c r="T612" s="22">
        <f t="shared" si="86"/>
        <v>42116.83085648148</v>
      </c>
      <c r="U612">
        <f t="shared" si="87"/>
        <v>2015</v>
      </c>
      <c r="V612" t="str">
        <f t="shared" si="88"/>
        <v>unsuccessful</v>
      </c>
      <c r="W612" t="str">
        <f>IF(OR(O612&lt;Outliers!$B$8,Data!O612&gt;Outliers!$B$9),"Yes","No")</f>
        <v>No</v>
      </c>
      <c r="X612">
        <f t="shared" si="89"/>
        <v>4</v>
      </c>
    </row>
    <row r="613" spans="1:24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81"/>
        <v>0</v>
      </c>
      <c r="P613" s="9">
        <f t="shared" si="82"/>
        <v>0</v>
      </c>
      <c r="Q613" t="str">
        <f t="shared" si="83"/>
        <v>technology</v>
      </c>
      <c r="R613" t="str">
        <f t="shared" si="84"/>
        <v>web</v>
      </c>
      <c r="S613" s="22">
        <f t="shared" si="85"/>
        <v>42328.560613425929</v>
      </c>
      <c r="T613" s="22">
        <f t="shared" si="86"/>
        <v>42388.560613425929</v>
      </c>
      <c r="U613">
        <f t="shared" si="87"/>
        <v>2015</v>
      </c>
      <c r="V613" t="str">
        <f t="shared" si="88"/>
        <v>unsuccessful</v>
      </c>
      <c r="W613" t="str">
        <f>IF(OR(O613&lt;Outliers!$B$8,Data!O613&gt;Outliers!$B$9),"Yes","No")</f>
        <v>No</v>
      </c>
      <c r="X613">
        <f t="shared" si="89"/>
        <v>9</v>
      </c>
    </row>
    <row r="614" spans="1:2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81"/>
        <v>0</v>
      </c>
      <c r="P614" s="9">
        <f t="shared" si="82"/>
        <v>0</v>
      </c>
      <c r="Q614" t="str">
        <f t="shared" si="83"/>
        <v>technology</v>
      </c>
      <c r="R614" t="str">
        <f t="shared" si="84"/>
        <v>web</v>
      </c>
      <c r="S614" s="22">
        <f t="shared" si="85"/>
        <v>42585.031782407401</v>
      </c>
      <c r="T614" s="22">
        <f t="shared" si="86"/>
        <v>42615.031782407401</v>
      </c>
      <c r="U614">
        <f t="shared" si="87"/>
        <v>2016</v>
      </c>
      <c r="V614" t="str">
        <f t="shared" si="88"/>
        <v>unsuccessful</v>
      </c>
      <c r="W614" t="str">
        <f>IF(OR(O614&lt;Outliers!$B$8,Data!O614&gt;Outliers!$B$9),"Yes","No")</f>
        <v>No</v>
      </c>
      <c r="X614">
        <f t="shared" si="89"/>
        <v>4</v>
      </c>
    </row>
    <row r="615" spans="1:24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81"/>
        <v>0</v>
      </c>
      <c r="P615" s="9">
        <f t="shared" si="82"/>
        <v>105.93</v>
      </c>
      <c r="Q615" t="str">
        <f t="shared" si="83"/>
        <v>technology</v>
      </c>
      <c r="R615" t="str">
        <f t="shared" si="84"/>
        <v>web</v>
      </c>
      <c r="S615" s="22">
        <f t="shared" si="85"/>
        <v>42247.496759259258</v>
      </c>
      <c r="T615" s="22">
        <f t="shared" si="86"/>
        <v>42278.207638888889</v>
      </c>
      <c r="U615">
        <f t="shared" si="87"/>
        <v>2015</v>
      </c>
      <c r="V615" t="str">
        <f t="shared" si="88"/>
        <v>unsuccessful</v>
      </c>
      <c r="W615" t="str">
        <f>IF(OR(O615&lt;Outliers!$B$8,Data!O615&gt;Outliers!$B$9),"Yes","No")</f>
        <v>No</v>
      </c>
      <c r="X615">
        <f t="shared" si="89"/>
        <v>4</v>
      </c>
    </row>
    <row r="616" spans="1:2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81"/>
        <v>0</v>
      </c>
      <c r="P616" s="9">
        <f t="shared" si="82"/>
        <v>0</v>
      </c>
      <c r="Q616" t="str">
        <f t="shared" si="83"/>
        <v>technology</v>
      </c>
      <c r="R616" t="str">
        <f t="shared" si="84"/>
        <v>web</v>
      </c>
      <c r="S616" s="22">
        <f t="shared" si="85"/>
        <v>42515.061805555553</v>
      </c>
      <c r="T616" s="22">
        <f t="shared" si="86"/>
        <v>42545.061805555553</v>
      </c>
      <c r="U616">
        <f t="shared" si="87"/>
        <v>2016</v>
      </c>
      <c r="V616" t="str">
        <f t="shared" si="88"/>
        <v>unsuccessful</v>
      </c>
      <c r="W616" t="str">
        <f>IF(OR(O616&lt;Outliers!$B$8,Data!O616&gt;Outliers!$B$9),"Yes","No")</f>
        <v>No</v>
      </c>
      <c r="X616">
        <f t="shared" si="89"/>
        <v>4</v>
      </c>
    </row>
    <row r="617" spans="1:2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81"/>
        <v>0</v>
      </c>
      <c r="P617" s="9">
        <f t="shared" si="82"/>
        <v>0</v>
      </c>
      <c r="Q617" t="str">
        <f t="shared" si="83"/>
        <v>technology</v>
      </c>
      <c r="R617" t="str">
        <f t="shared" si="84"/>
        <v>web</v>
      </c>
      <c r="S617" s="22">
        <f t="shared" si="85"/>
        <v>42242.122210648144</v>
      </c>
      <c r="T617" s="22">
        <f t="shared" si="86"/>
        <v>42272.122210648144</v>
      </c>
      <c r="U617">
        <f t="shared" si="87"/>
        <v>2015</v>
      </c>
      <c r="V617" t="str">
        <f t="shared" si="88"/>
        <v>unsuccessful</v>
      </c>
      <c r="W617" t="str">
        <f>IF(OR(O617&lt;Outliers!$B$8,Data!O617&gt;Outliers!$B$9),"Yes","No")</f>
        <v>No</v>
      </c>
      <c r="X617">
        <f t="shared" si="89"/>
        <v>4</v>
      </c>
    </row>
    <row r="618" spans="1:24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81"/>
        <v>0</v>
      </c>
      <c r="P618" s="9">
        <f t="shared" si="82"/>
        <v>0</v>
      </c>
      <c r="Q618" t="str">
        <f t="shared" si="83"/>
        <v>technology</v>
      </c>
      <c r="R618" t="str">
        <f t="shared" si="84"/>
        <v>web</v>
      </c>
      <c r="S618" s="22">
        <f t="shared" si="85"/>
        <v>42761.376238425932</v>
      </c>
      <c r="T618" s="22">
        <f t="shared" si="86"/>
        <v>42791.376238425932</v>
      </c>
      <c r="U618">
        <f t="shared" si="87"/>
        <v>2017</v>
      </c>
      <c r="V618" t="str">
        <f t="shared" si="88"/>
        <v>unsuccessful</v>
      </c>
      <c r="W618" t="str">
        <f>IF(OR(O618&lt;Outliers!$B$8,Data!O618&gt;Outliers!$B$9),"Yes","No")</f>
        <v>No</v>
      </c>
      <c r="X618">
        <f t="shared" si="89"/>
        <v>4</v>
      </c>
    </row>
    <row r="619" spans="1:24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81"/>
        <v>0</v>
      </c>
      <c r="P619" s="9">
        <f t="shared" si="82"/>
        <v>20</v>
      </c>
      <c r="Q619" t="str">
        <f t="shared" si="83"/>
        <v>technology</v>
      </c>
      <c r="R619" t="str">
        <f t="shared" si="84"/>
        <v>web</v>
      </c>
      <c r="S619" s="22">
        <f t="shared" si="85"/>
        <v>42087.343090277776</v>
      </c>
      <c r="T619" s="22">
        <f t="shared" si="86"/>
        <v>42132.343090277776</v>
      </c>
      <c r="U619">
        <f t="shared" si="87"/>
        <v>2015</v>
      </c>
      <c r="V619" t="str">
        <f t="shared" si="88"/>
        <v>unsuccessful</v>
      </c>
      <c r="W619" t="str">
        <f>IF(OR(O619&lt;Outliers!$B$8,Data!O619&gt;Outliers!$B$9),"Yes","No")</f>
        <v>No</v>
      </c>
      <c r="X619">
        <f t="shared" si="89"/>
        <v>6</v>
      </c>
    </row>
    <row r="620" spans="1:24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81"/>
        <v>0</v>
      </c>
      <c r="P620" s="9">
        <f t="shared" si="82"/>
        <v>0</v>
      </c>
      <c r="Q620" t="str">
        <f t="shared" si="83"/>
        <v>technology</v>
      </c>
      <c r="R620" t="str">
        <f t="shared" si="84"/>
        <v>web</v>
      </c>
      <c r="S620" s="22">
        <f t="shared" si="85"/>
        <v>42317.810219907406</v>
      </c>
      <c r="T620" s="22">
        <f t="shared" si="86"/>
        <v>42347.810219907406</v>
      </c>
      <c r="U620">
        <f t="shared" si="87"/>
        <v>2015</v>
      </c>
      <c r="V620" t="str">
        <f t="shared" si="88"/>
        <v>unsuccessful</v>
      </c>
      <c r="W620" t="str">
        <f>IF(OR(O620&lt;Outliers!$B$8,Data!O620&gt;Outliers!$B$9),"Yes","No")</f>
        <v>No</v>
      </c>
      <c r="X620">
        <f t="shared" si="89"/>
        <v>4</v>
      </c>
    </row>
    <row r="621" spans="1:2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81"/>
        <v>0</v>
      </c>
      <c r="P621" s="9">
        <f t="shared" si="82"/>
        <v>1</v>
      </c>
      <c r="Q621" t="str">
        <f t="shared" si="83"/>
        <v>technology</v>
      </c>
      <c r="R621" t="str">
        <f t="shared" si="84"/>
        <v>web</v>
      </c>
      <c r="S621" s="22">
        <f t="shared" si="85"/>
        <v>41908.650347222225</v>
      </c>
      <c r="T621" s="22">
        <f t="shared" si="86"/>
        <v>41968.692013888889</v>
      </c>
      <c r="U621">
        <f t="shared" si="87"/>
        <v>2014</v>
      </c>
      <c r="V621" t="str">
        <f t="shared" si="88"/>
        <v>unsuccessful</v>
      </c>
      <c r="W621" t="str">
        <f>IF(OR(O621&lt;Outliers!$B$8,Data!O621&gt;Outliers!$B$9),"Yes","No")</f>
        <v>No</v>
      </c>
      <c r="X621">
        <f t="shared" si="89"/>
        <v>9</v>
      </c>
    </row>
    <row r="622" spans="1:2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81"/>
        <v>0</v>
      </c>
      <c r="P622" s="9">
        <f t="shared" si="82"/>
        <v>300</v>
      </c>
      <c r="Q622" t="str">
        <f t="shared" si="83"/>
        <v>technology</v>
      </c>
      <c r="R622" t="str">
        <f t="shared" si="84"/>
        <v>web</v>
      </c>
      <c r="S622" s="22">
        <f t="shared" si="85"/>
        <v>41831.716874999998</v>
      </c>
      <c r="T622" s="22">
        <f t="shared" si="86"/>
        <v>41876.716874999998</v>
      </c>
      <c r="U622">
        <f t="shared" si="87"/>
        <v>2014</v>
      </c>
      <c r="V622" t="str">
        <f t="shared" si="88"/>
        <v>unsuccessful</v>
      </c>
      <c r="W622" t="str">
        <f>IF(OR(O622&lt;Outliers!$B$8,Data!O622&gt;Outliers!$B$9),"Yes","No")</f>
        <v>No</v>
      </c>
      <c r="X622">
        <f t="shared" si="89"/>
        <v>6</v>
      </c>
    </row>
    <row r="623" spans="1:24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81"/>
        <v>0</v>
      </c>
      <c r="P623" s="9">
        <f t="shared" si="82"/>
        <v>87</v>
      </c>
      <c r="Q623" t="str">
        <f t="shared" si="83"/>
        <v>technology</v>
      </c>
      <c r="R623" t="str">
        <f t="shared" si="84"/>
        <v>web</v>
      </c>
      <c r="S623" s="22">
        <f t="shared" si="85"/>
        <v>42528.987696759257</v>
      </c>
      <c r="T623" s="22">
        <f t="shared" si="86"/>
        <v>42558.987696759257</v>
      </c>
      <c r="U623">
        <f t="shared" si="87"/>
        <v>2016</v>
      </c>
      <c r="V623" t="str">
        <f t="shared" si="88"/>
        <v>unsuccessful</v>
      </c>
      <c r="W623" t="str">
        <f>IF(OR(O623&lt;Outliers!$B$8,Data!O623&gt;Outliers!$B$9),"Yes","No")</f>
        <v>No</v>
      </c>
      <c r="X623">
        <f t="shared" si="89"/>
        <v>4</v>
      </c>
    </row>
    <row r="624" spans="1:24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81"/>
        <v>0</v>
      </c>
      <c r="P624" s="9">
        <f t="shared" si="82"/>
        <v>37.89</v>
      </c>
      <c r="Q624" t="str">
        <f t="shared" si="83"/>
        <v>technology</v>
      </c>
      <c r="R624" t="str">
        <f t="shared" si="84"/>
        <v>web</v>
      </c>
      <c r="S624" s="22">
        <f t="shared" si="85"/>
        <v>42532.774745370371</v>
      </c>
      <c r="T624" s="22">
        <f t="shared" si="86"/>
        <v>42552.774745370371</v>
      </c>
      <c r="U624">
        <f t="shared" si="87"/>
        <v>2016</v>
      </c>
      <c r="V624" t="str">
        <f t="shared" si="88"/>
        <v>unsuccessful</v>
      </c>
      <c r="W624" t="str">
        <f>IF(OR(O624&lt;Outliers!$B$8,Data!O624&gt;Outliers!$B$9),"Yes","No")</f>
        <v>No</v>
      </c>
      <c r="X624">
        <f t="shared" si="89"/>
        <v>3</v>
      </c>
    </row>
    <row r="625" spans="1:24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81"/>
        <v>0</v>
      </c>
      <c r="P625" s="9">
        <f t="shared" si="82"/>
        <v>0</v>
      </c>
      <c r="Q625" t="str">
        <f t="shared" si="83"/>
        <v>technology</v>
      </c>
      <c r="R625" t="str">
        <f t="shared" si="84"/>
        <v>web</v>
      </c>
      <c r="S625" s="22">
        <f t="shared" si="85"/>
        <v>42122.009224537032</v>
      </c>
      <c r="T625" s="22">
        <f t="shared" si="86"/>
        <v>42152.009224537032</v>
      </c>
      <c r="U625">
        <f t="shared" si="87"/>
        <v>2015</v>
      </c>
      <c r="V625" t="str">
        <f t="shared" si="88"/>
        <v>unsuccessful</v>
      </c>
      <c r="W625" t="str">
        <f>IF(OR(O625&lt;Outliers!$B$8,Data!O625&gt;Outliers!$B$9),"Yes","No")</f>
        <v>No</v>
      </c>
      <c r="X625">
        <f t="shared" si="89"/>
        <v>4</v>
      </c>
    </row>
    <row r="626" spans="1:2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81"/>
        <v>0</v>
      </c>
      <c r="P626" s="9">
        <f t="shared" si="82"/>
        <v>0</v>
      </c>
      <c r="Q626" t="str">
        <f t="shared" si="83"/>
        <v>technology</v>
      </c>
      <c r="R626" t="str">
        <f t="shared" si="84"/>
        <v>web</v>
      </c>
      <c r="S626" s="22">
        <f t="shared" si="85"/>
        <v>42108.988900462966</v>
      </c>
      <c r="T626" s="22">
        <f t="shared" si="86"/>
        <v>42138.988900462966</v>
      </c>
      <c r="U626">
        <f t="shared" si="87"/>
        <v>2015</v>
      </c>
      <c r="V626" t="str">
        <f t="shared" si="88"/>
        <v>unsuccessful</v>
      </c>
      <c r="W626" t="str">
        <f>IF(OR(O626&lt;Outliers!$B$8,Data!O626&gt;Outliers!$B$9),"Yes","No")</f>
        <v>No</v>
      </c>
      <c r="X626">
        <f t="shared" si="89"/>
        <v>4</v>
      </c>
    </row>
    <row r="627" spans="1:24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81"/>
        <v>0</v>
      </c>
      <c r="P627" s="9">
        <f t="shared" si="82"/>
        <v>0</v>
      </c>
      <c r="Q627" t="str">
        <f t="shared" si="83"/>
        <v>technology</v>
      </c>
      <c r="R627" t="str">
        <f t="shared" si="84"/>
        <v>web</v>
      </c>
      <c r="S627" s="22">
        <f t="shared" si="85"/>
        <v>42790.895567129628</v>
      </c>
      <c r="T627" s="22">
        <f t="shared" si="86"/>
        <v>42820.853900462964</v>
      </c>
      <c r="U627">
        <f t="shared" si="87"/>
        <v>2017</v>
      </c>
      <c r="V627" t="str">
        <f t="shared" si="88"/>
        <v>unsuccessful</v>
      </c>
      <c r="W627" t="str">
        <f>IF(OR(O627&lt;Outliers!$B$8,Data!O627&gt;Outliers!$B$9),"Yes","No")</f>
        <v>No</v>
      </c>
      <c r="X627">
        <f t="shared" si="89"/>
        <v>4</v>
      </c>
    </row>
    <row r="628" spans="1:24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81"/>
        <v>0</v>
      </c>
      <c r="P628" s="9">
        <f t="shared" si="82"/>
        <v>111.41</v>
      </c>
      <c r="Q628" t="str">
        <f t="shared" si="83"/>
        <v>technology</v>
      </c>
      <c r="R628" t="str">
        <f t="shared" si="84"/>
        <v>web</v>
      </c>
      <c r="S628" s="22">
        <f t="shared" si="85"/>
        <v>42198.559479166666</v>
      </c>
      <c r="T628" s="22">
        <f t="shared" si="86"/>
        <v>42231.556944444441</v>
      </c>
      <c r="U628">
        <f t="shared" si="87"/>
        <v>2015</v>
      </c>
      <c r="V628" t="str">
        <f t="shared" si="88"/>
        <v>unsuccessful</v>
      </c>
      <c r="W628" t="str">
        <f>IF(OR(O628&lt;Outliers!$B$8,Data!O628&gt;Outliers!$B$9),"Yes","No")</f>
        <v>No</v>
      </c>
      <c r="X628">
        <f t="shared" si="89"/>
        <v>5</v>
      </c>
    </row>
    <row r="629" spans="1:24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81"/>
        <v>0</v>
      </c>
      <c r="P629" s="9">
        <f t="shared" si="82"/>
        <v>90</v>
      </c>
      <c r="Q629" t="str">
        <f t="shared" si="83"/>
        <v>technology</v>
      </c>
      <c r="R629" t="str">
        <f t="shared" si="84"/>
        <v>web</v>
      </c>
      <c r="S629" s="22">
        <f t="shared" si="85"/>
        <v>42384.306840277779</v>
      </c>
      <c r="T629" s="22">
        <f t="shared" si="86"/>
        <v>42443.958333333328</v>
      </c>
      <c r="U629">
        <f t="shared" si="87"/>
        <v>2016</v>
      </c>
      <c r="V629" t="str">
        <f t="shared" si="88"/>
        <v>unsuccessful</v>
      </c>
      <c r="W629" t="str">
        <f>IF(OR(O629&lt;Outliers!$B$8,Data!O629&gt;Outliers!$B$9),"Yes","No")</f>
        <v>No</v>
      </c>
      <c r="X629">
        <f t="shared" si="89"/>
        <v>8</v>
      </c>
    </row>
    <row r="630" spans="1:2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81"/>
        <v>0</v>
      </c>
      <c r="P630" s="9">
        <f t="shared" si="82"/>
        <v>0</v>
      </c>
      <c r="Q630" t="str">
        <f t="shared" si="83"/>
        <v>technology</v>
      </c>
      <c r="R630" t="str">
        <f t="shared" si="84"/>
        <v>web</v>
      </c>
      <c r="S630" s="22">
        <f t="shared" si="85"/>
        <v>41803.692789351851</v>
      </c>
      <c r="T630" s="22">
        <f t="shared" si="86"/>
        <v>41833.692789351851</v>
      </c>
      <c r="U630">
        <f t="shared" si="87"/>
        <v>2014</v>
      </c>
      <c r="V630" t="str">
        <f t="shared" si="88"/>
        <v>unsuccessful</v>
      </c>
      <c r="W630" t="str">
        <f>IF(OR(O630&lt;Outliers!$B$8,Data!O630&gt;Outliers!$B$9),"Yes","No")</f>
        <v>No</v>
      </c>
      <c r="X630">
        <f t="shared" si="89"/>
        <v>4</v>
      </c>
    </row>
    <row r="631" spans="1:24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81"/>
        <v>0</v>
      </c>
      <c r="P631" s="9">
        <f t="shared" si="82"/>
        <v>116.67</v>
      </c>
      <c r="Q631" t="str">
        <f t="shared" si="83"/>
        <v>technology</v>
      </c>
      <c r="R631" t="str">
        <f t="shared" si="84"/>
        <v>web</v>
      </c>
      <c r="S631" s="22">
        <f t="shared" si="85"/>
        <v>42474.637824074074</v>
      </c>
      <c r="T631" s="22">
        <f t="shared" si="86"/>
        <v>42504.637824074074</v>
      </c>
      <c r="U631">
        <f t="shared" si="87"/>
        <v>2016</v>
      </c>
      <c r="V631" t="str">
        <f t="shared" si="88"/>
        <v>unsuccessful</v>
      </c>
      <c r="W631" t="str">
        <f>IF(OR(O631&lt;Outliers!$B$8,Data!O631&gt;Outliers!$B$9),"Yes","No")</f>
        <v>No</v>
      </c>
      <c r="X631">
        <f t="shared" si="89"/>
        <v>4</v>
      </c>
    </row>
    <row r="632" spans="1:24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81"/>
        <v>0</v>
      </c>
      <c r="P632" s="9">
        <f t="shared" si="82"/>
        <v>10</v>
      </c>
      <c r="Q632" t="str">
        <f t="shared" si="83"/>
        <v>technology</v>
      </c>
      <c r="R632" t="str">
        <f t="shared" si="84"/>
        <v>web</v>
      </c>
      <c r="S632" s="22">
        <f t="shared" si="85"/>
        <v>42223.619456018518</v>
      </c>
      <c r="T632" s="22">
        <f t="shared" si="86"/>
        <v>42253.215277777781</v>
      </c>
      <c r="U632">
        <f t="shared" si="87"/>
        <v>2015</v>
      </c>
      <c r="V632" t="str">
        <f t="shared" si="88"/>
        <v>unsuccessful</v>
      </c>
      <c r="W632" t="str">
        <f>IF(OR(O632&lt;Outliers!$B$8,Data!O632&gt;Outliers!$B$9),"Yes","No")</f>
        <v>No</v>
      </c>
      <c r="X632">
        <f t="shared" si="89"/>
        <v>4</v>
      </c>
    </row>
    <row r="633" spans="1:24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81"/>
        <v>0</v>
      </c>
      <c r="P633" s="9">
        <f t="shared" si="82"/>
        <v>76.67</v>
      </c>
      <c r="Q633" t="str">
        <f t="shared" si="83"/>
        <v>technology</v>
      </c>
      <c r="R633" t="str">
        <f t="shared" si="84"/>
        <v>web</v>
      </c>
      <c r="S633" s="22">
        <f t="shared" si="85"/>
        <v>42489.772326388891</v>
      </c>
      <c r="T633" s="22">
        <f t="shared" si="86"/>
        <v>42518.772326388891</v>
      </c>
      <c r="U633">
        <f t="shared" si="87"/>
        <v>2016</v>
      </c>
      <c r="V633" t="str">
        <f t="shared" si="88"/>
        <v>unsuccessful</v>
      </c>
      <c r="W633" t="str">
        <f>IF(OR(O633&lt;Outliers!$B$8,Data!O633&gt;Outliers!$B$9),"Yes","No")</f>
        <v>No</v>
      </c>
      <c r="X633">
        <f t="shared" si="89"/>
        <v>4</v>
      </c>
    </row>
    <row r="634" spans="1:24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81"/>
        <v>0</v>
      </c>
      <c r="P634" s="9">
        <f t="shared" si="82"/>
        <v>0</v>
      </c>
      <c r="Q634" t="str">
        <f t="shared" si="83"/>
        <v>technology</v>
      </c>
      <c r="R634" t="str">
        <f t="shared" si="84"/>
        <v>web</v>
      </c>
      <c r="S634" s="22">
        <f t="shared" si="85"/>
        <v>42303.659317129626</v>
      </c>
      <c r="T634" s="22">
        <f t="shared" si="86"/>
        <v>42333.700983796298</v>
      </c>
      <c r="U634">
        <f t="shared" si="87"/>
        <v>2015</v>
      </c>
      <c r="V634" t="str">
        <f t="shared" si="88"/>
        <v>unsuccessful</v>
      </c>
      <c r="W634" t="str">
        <f>IF(OR(O634&lt;Outliers!$B$8,Data!O634&gt;Outliers!$B$9),"Yes","No")</f>
        <v>No</v>
      </c>
      <c r="X634">
        <f t="shared" si="89"/>
        <v>4</v>
      </c>
    </row>
    <row r="635" spans="1:2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81"/>
        <v>0</v>
      </c>
      <c r="P635" s="9">
        <f t="shared" si="82"/>
        <v>49.8</v>
      </c>
      <c r="Q635" t="str">
        <f t="shared" si="83"/>
        <v>technology</v>
      </c>
      <c r="R635" t="str">
        <f t="shared" si="84"/>
        <v>web</v>
      </c>
      <c r="S635" s="22">
        <f t="shared" si="85"/>
        <v>42507.29932870371</v>
      </c>
      <c r="T635" s="22">
        <f t="shared" si="86"/>
        <v>42538.958333333328</v>
      </c>
      <c r="U635">
        <f t="shared" si="87"/>
        <v>2016</v>
      </c>
      <c r="V635" t="str">
        <f t="shared" si="88"/>
        <v>unsuccessful</v>
      </c>
      <c r="W635" t="str">
        <f>IF(OR(O635&lt;Outliers!$B$8,Data!O635&gt;Outliers!$B$9),"Yes","No")</f>
        <v>No</v>
      </c>
      <c r="X635">
        <f t="shared" si="89"/>
        <v>4</v>
      </c>
    </row>
    <row r="636" spans="1:24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81"/>
        <v>0</v>
      </c>
      <c r="P636" s="9">
        <f t="shared" si="82"/>
        <v>1</v>
      </c>
      <c r="Q636" t="str">
        <f t="shared" si="83"/>
        <v>technology</v>
      </c>
      <c r="R636" t="str">
        <f t="shared" si="84"/>
        <v>web</v>
      </c>
      <c r="S636" s="22">
        <f t="shared" si="85"/>
        <v>42031.928576388891</v>
      </c>
      <c r="T636" s="22">
        <f t="shared" si="86"/>
        <v>42061.928576388891</v>
      </c>
      <c r="U636">
        <f t="shared" si="87"/>
        <v>2015</v>
      </c>
      <c r="V636" t="str">
        <f t="shared" si="88"/>
        <v>unsuccessful</v>
      </c>
      <c r="W636" t="str">
        <f>IF(OR(O636&lt;Outliers!$B$8,Data!O636&gt;Outliers!$B$9),"Yes","No")</f>
        <v>No</v>
      </c>
      <c r="X636">
        <f t="shared" si="89"/>
        <v>4</v>
      </c>
    </row>
    <row r="637" spans="1:2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81"/>
        <v>0</v>
      </c>
      <c r="P637" s="9">
        <f t="shared" si="82"/>
        <v>2</v>
      </c>
      <c r="Q637" t="str">
        <f t="shared" si="83"/>
        <v>technology</v>
      </c>
      <c r="R637" t="str">
        <f t="shared" si="84"/>
        <v>web</v>
      </c>
      <c r="S637" s="22">
        <f t="shared" si="85"/>
        <v>42076.092152777783</v>
      </c>
      <c r="T637" s="22">
        <f t="shared" si="86"/>
        <v>42106.092152777783</v>
      </c>
      <c r="U637">
        <f t="shared" si="87"/>
        <v>2015</v>
      </c>
      <c r="V637" t="str">
        <f t="shared" si="88"/>
        <v>unsuccessful</v>
      </c>
      <c r="W637" t="str">
        <f>IF(OR(O637&lt;Outliers!$B$8,Data!O637&gt;Outliers!$B$9),"Yes","No")</f>
        <v>No</v>
      </c>
      <c r="X637">
        <f t="shared" si="89"/>
        <v>4</v>
      </c>
    </row>
    <row r="638" spans="1:2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81"/>
        <v>0</v>
      </c>
      <c r="P638" s="9">
        <f t="shared" si="82"/>
        <v>4</v>
      </c>
      <c r="Q638" t="str">
        <f t="shared" si="83"/>
        <v>technology</v>
      </c>
      <c r="R638" t="str">
        <f t="shared" si="84"/>
        <v>web</v>
      </c>
      <c r="S638" s="22">
        <f t="shared" si="85"/>
        <v>42131.455439814818</v>
      </c>
      <c r="T638" s="22">
        <f t="shared" si="86"/>
        <v>42161.44930555555</v>
      </c>
      <c r="U638">
        <f t="shared" si="87"/>
        <v>2015</v>
      </c>
      <c r="V638" t="str">
        <f t="shared" si="88"/>
        <v>unsuccessful</v>
      </c>
      <c r="W638" t="str">
        <f>IF(OR(O638&lt;Outliers!$B$8,Data!O638&gt;Outliers!$B$9),"Yes","No")</f>
        <v>No</v>
      </c>
      <c r="X638">
        <f t="shared" si="89"/>
        <v>4</v>
      </c>
    </row>
    <row r="639" spans="1:24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81"/>
        <v>0</v>
      </c>
      <c r="P639" s="9">
        <f t="shared" si="82"/>
        <v>0</v>
      </c>
      <c r="Q639" t="str">
        <f t="shared" si="83"/>
        <v>technology</v>
      </c>
      <c r="R639" t="str">
        <f t="shared" si="84"/>
        <v>web</v>
      </c>
      <c r="S639" s="22">
        <f t="shared" si="85"/>
        <v>42762.962013888886</v>
      </c>
      <c r="T639" s="22">
        <f t="shared" si="86"/>
        <v>42791.961111111115</v>
      </c>
      <c r="U639">
        <f t="shared" si="87"/>
        <v>2017</v>
      </c>
      <c r="V639" t="str">
        <f t="shared" si="88"/>
        <v>unsuccessful</v>
      </c>
      <c r="W639" t="str">
        <f>IF(OR(O639&lt;Outliers!$B$8,Data!O639&gt;Outliers!$B$9),"Yes","No")</f>
        <v>No</v>
      </c>
      <c r="X639">
        <f t="shared" si="89"/>
        <v>4</v>
      </c>
    </row>
    <row r="640" spans="1:24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81"/>
        <v>0</v>
      </c>
      <c r="P640" s="9">
        <f t="shared" si="82"/>
        <v>3</v>
      </c>
      <c r="Q640" t="str">
        <f t="shared" si="83"/>
        <v>technology</v>
      </c>
      <c r="R640" t="str">
        <f t="shared" si="84"/>
        <v>web</v>
      </c>
      <c r="S640" s="22">
        <f t="shared" si="85"/>
        <v>42759.593310185184</v>
      </c>
      <c r="T640" s="22">
        <f t="shared" si="86"/>
        <v>42819.55164351852</v>
      </c>
      <c r="U640">
        <f t="shared" si="87"/>
        <v>2017</v>
      </c>
      <c r="V640" t="str">
        <f t="shared" si="88"/>
        <v>unsuccessful</v>
      </c>
      <c r="W640" t="str">
        <f>IF(OR(O640&lt;Outliers!$B$8,Data!O640&gt;Outliers!$B$9),"Yes","No")</f>
        <v>No</v>
      </c>
      <c r="X640">
        <f t="shared" si="89"/>
        <v>9</v>
      </c>
    </row>
    <row r="641" spans="1:2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81"/>
        <v>0</v>
      </c>
      <c r="P641" s="9">
        <f t="shared" si="82"/>
        <v>1</v>
      </c>
      <c r="Q641" t="str">
        <f t="shared" si="83"/>
        <v>technology</v>
      </c>
      <c r="R641" t="str">
        <f t="shared" si="84"/>
        <v>web</v>
      </c>
      <c r="S641" s="22">
        <f t="shared" si="85"/>
        <v>41865.583275462966</v>
      </c>
      <c r="T641" s="22">
        <f t="shared" si="86"/>
        <v>41925.583275462966</v>
      </c>
      <c r="U641">
        <f t="shared" si="87"/>
        <v>2014</v>
      </c>
      <c r="V641" t="str">
        <f t="shared" si="88"/>
        <v>unsuccessful</v>
      </c>
      <c r="W641" t="str">
        <f>IF(OR(O641&lt;Outliers!$B$8,Data!O641&gt;Outliers!$B$9),"Yes","No")</f>
        <v>No</v>
      </c>
      <c r="X641">
        <f t="shared" si="89"/>
        <v>9</v>
      </c>
    </row>
    <row r="642" spans="1:24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81"/>
        <v>1</v>
      </c>
      <c r="P642" s="9">
        <f t="shared" si="82"/>
        <v>50.5</v>
      </c>
      <c r="Q642" t="str">
        <f t="shared" si="83"/>
        <v>technology</v>
      </c>
      <c r="R642" t="str">
        <f t="shared" si="84"/>
        <v>wearables</v>
      </c>
      <c r="S642" s="22">
        <f t="shared" si="85"/>
        <v>42683.420312500006</v>
      </c>
      <c r="T642" s="22">
        <f t="shared" si="86"/>
        <v>42698.958333333328</v>
      </c>
      <c r="U642">
        <f t="shared" si="87"/>
        <v>2016</v>
      </c>
      <c r="V642" t="str">
        <f t="shared" si="88"/>
        <v>successful</v>
      </c>
      <c r="W642" t="str">
        <f>IF(OR(O642&lt;Outliers!$B$8,Data!O642&gt;Outliers!$B$9),"Yes","No")</f>
        <v>No</v>
      </c>
      <c r="X642">
        <f t="shared" si="89"/>
        <v>2</v>
      </c>
    </row>
    <row r="643" spans="1:24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90">ROUND(E643/D643,0)</f>
        <v>1</v>
      </c>
      <c r="P643" s="9">
        <f t="shared" ref="P643:P706" si="91">ROUND(IFERROR(E643/L643,0),2)</f>
        <v>151.32</v>
      </c>
      <c r="Q643" t="str">
        <f t="shared" ref="Q643:Q706" si="92">LEFT(N643,FIND("/",N643)-1)</f>
        <v>technology</v>
      </c>
      <c r="R643" t="str">
        <f t="shared" ref="R643:R706" si="93">RIGHT(N643,LEN(N643)-FIND("/",N643))</f>
        <v>wearables</v>
      </c>
      <c r="S643" s="22">
        <f t="shared" ref="S643:S706" si="94">(((J643/60)/60)/24)+DATE(1970,1,1)</f>
        <v>42199.57</v>
      </c>
      <c r="T643" s="22">
        <f t="shared" ref="T643:T706" si="95">(((I643/60)/60)/24)+DATE(1970,1,1)</f>
        <v>42229.57</v>
      </c>
      <c r="U643">
        <f t="shared" ref="U643:U706" si="96">YEAR(S643)</f>
        <v>2015</v>
      </c>
      <c r="V643" t="str">
        <f t="shared" ref="V643:V706" si="97">IF(OR(F643="live",F643="successful"),"successful","unsuccessful")</f>
        <v>successful</v>
      </c>
      <c r="W643" t="str">
        <f>IF(OR(O643&lt;Outliers!$B$8,Data!O643&gt;Outliers!$B$9),"Yes","No")</f>
        <v>No</v>
      </c>
      <c r="X643">
        <f t="shared" ref="X643:X706" si="98">ROUND(_xlfn.DAYS(T643,S643)/7,0)</f>
        <v>4</v>
      </c>
    </row>
    <row r="644" spans="1:24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90"/>
        <v>15</v>
      </c>
      <c r="P644" s="9">
        <f t="shared" si="91"/>
        <v>134.36000000000001</v>
      </c>
      <c r="Q644" t="str">
        <f t="shared" si="92"/>
        <v>technology</v>
      </c>
      <c r="R644" t="str">
        <f t="shared" si="93"/>
        <v>wearables</v>
      </c>
      <c r="S644" s="22">
        <f t="shared" si="94"/>
        <v>42199.651319444441</v>
      </c>
      <c r="T644" s="22">
        <f t="shared" si="95"/>
        <v>42235.651319444441</v>
      </c>
      <c r="U644">
        <f t="shared" si="96"/>
        <v>2015</v>
      </c>
      <c r="V644" t="str">
        <f t="shared" si="97"/>
        <v>successful</v>
      </c>
      <c r="W644" t="str">
        <f>IF(OR(O644&lt;Outliers!$B$8,Data!O644&gt;Outliers!$B$9),"Yes","No")</f>
        <v>Yes</v>
      </c>
      <c r="X644">
        <f t="shared" si="98"/>
        <v>5</v>
      </c>
    </row>
    <row r="645" spans="1:24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90"/>
        <v>1</v>
      </c>
      <c r="P645" s="9">
        <f t="shared" si="91"/>
        <v>174.03</v>
      </c>
      <c r="Q645" t="str">
        <f t="shared" si="92"/>
        <v>technology</v>
      </c>
      <c r="R645" t="str">
        <f t="shared" si="93"/>
        <v>wearables</v>
      </c>
      <c r="S645" s="22">
        <f t="shared" si="94"/>
        <v>42100.642071759255</v>
      </c>
      <c r="T645" s="22">
        <f t="shared" si="95"/>
        <v>42155.642071759255</v>
      </c>
      <c r="U645">
        <f t="shared" si="96"/>
        <v>2015</v>
      </c>
      <c r="V645" t="str">
        <f t="shared" si="97"/>
        <v>successful</v>
      </c>
      <c r="W645" t="str">
        <f>IF(OR(O645&lt;Outliers!$B$8,Data!O645&gt;Outliers!$B$9),"Yes","No")</f>
        <v>No</v>
      </c>
      <c r="X645">
        <f t="shared" si="98"/>
        <v>8</v>
      </c>
    </row>
    <row r="646" spans="1:24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90"/>
        <v>3</v>
      </c>
      <c r="P646" s="9">
        <f t="shared" si="91"/>
        <v>73.489999999999995</v>
      </c>
      <c r="Q646" t="str">
        <f t="shared" si="92"/>
        <v>technology</v>
      </c>
      <c r="R646" t="str">
        <f t="shared" si="93"/>
        <v>wearables</v>
      </c>
      <c r="S646" s="22">
        <f t="shared" si="94"/>
        <v>41898.665960648148</v>
      </c>
      <c r="T646" s="22">
        <f t="shared" si="95"/>
        <v>41941.041666666664</v>
      </c>
      <c r="U646">
        <f t="shared" si="96"/>
        <v>2014</v>
      </c>
      <c r="V646" t="str">
        <f t="shared" si="97"/>
        <v>successful</v>
      </c>
      <c r="W646" t="str">
        <f>IF(OR(O646&lt;Outliers!$B$8,Data!O646&gt;Outliers!$B$9),"Yes","No")</f>
        <v>Yes</v>
      </c>
      <c r="X646">
        <f t="shared" si="98"/>
        <v>6</v>
      </c>
    </row>
    <row r="647" spans="1:2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90"/>
        <v>3</v>
      </c>
      <c r="P647" s="9">
        <f t="shared" si="91"/>
        <v>23.52</v>
      </c>
      <c r="Q647" t="str">
        <f t="shared" si="92"/>
        <v>technology</v>
      </c>
      <c r="R647" t="str">
        <f t="shared" si="93"/>
        <v>wearables</v>
      </c>
      <c r="S647" s="22">
        <f t="shared" si="94"/>
        <v>42564.026319444441</v>
      </c>
      <c r="T647" s="22">
        <f t="shared" si="95"/>
        <v>42594.026319444441</v>
      </c>
      <c r="U647">
        <f t="shared" si="96"/>
        <v>2016</v>
      </c>
      <c r="V647" t="str">
        <f t="shared" si="97"/>
        <v>successful</v>
      </c>
      <c r="W647" t="str">
        <f>IF(OR(O647&lt;Outliers!$B$8,Data!O647&gt;Outliers!$B$9),"Yes","No")</f>
        <v>Yes</v>
      </c>
      <c r="X647">
        <f t="shared" si="98"/>
        <v>4</v>
      </c>
    </row>
    <row r="648" spans="1:24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90"/>
        <v>1</v>
      </c>
      <c r="P648" s="9">
        <f t="shared" si="91"/>
        <v>39.07</v>
      </c>
      <c r="Q648" t="str">
        <f t="shared" si="92"/>
        <v>technology</v>
      </c>
      <c r="R648" t="str">
        <f t="shared" si="93"/>
        <v>wearables</v>
      </c>
      <c r="S648" s="22">
        <f t="shared" si="94"/>
        <v>41832.852627314816</v>
      </c>
      <c r="T648" s="22">
        <f t="shared" si="95"/>
        <v>41862.852627314816</v>
      </c>
      <c r="U648">
        <f t="shared" si="96"/>
        <v>2014</v>
      </c>
      <c r="V648" t="str">
        <f t="shared" si="97"/>
        <v>successful</v>
      </c>
      <c r="W648" t="str">
        <f>IF(OR(O648&lt;Outliers!$B$8,Data!O648&gt;Outliers!$B$9),"Yes","No")</f>
        <v>No</v>
      </c>
      <c r="X648">
        <f t="shared" si="98"/>
        <v>4</v>
      </c>
    </row>
    <row r="649" spans="1:24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90"/>
        <v>1</v>
      </c>
      <c r="P649" s="9">
        <f t="shared" si="91"/>
        <v>125.94</v>
      </c>
      <c r="Q649" t="str">
        <f t="shared" si="92"/>
        <v>technology</v>
      </c>
      <c r="R649" t="str">
        <f t="shared" si="93"/>
        <v>wearables</v>
      </c>
      <c r="S649" s="22">
        <f t="shared" si="94"/>
        <v>42416.767928240741</v>
      </c>
      <c r="T649" s="22">
        <f t="shared" si="95"/>
        <v>42446.726261574076</v>
      </c>
      <c r="U649">
        <f t="shared" si="96"/>
        <v>2016</v>
      </c>
      <c r="V649" t="str">
        <f t="shared" si="97"/>
        <v>successful</v>
      </c>
      <c r="W649" t="str">
        <f>IF(OR(O649&lt;Outliers!$B$8,Data!O649&gt;Outliers!$B$9),"Yes","No")</f>
        <v>No</v>
      </c>
      <c r="X649">
        <f t="shared" si="98"/>
        <v>4</v>
      </c>
    </row>
    <row r="650" spans="1:2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90"/>
        <v>1</v>
      </c>
      <c r="P650" s="9">
        <f t="shared" si="91"/>
        <v>1644</v>
      </c>
      <c r="Q650" t="str">
        <f t="shared" si="92"/>
        <v>technology</v>
      </c>
      <c r="R650" t="str">
        <f t="shared" si="93"/>
        <v>wearables</v>
      </c>
      <c r="S650" s="22">
        <f t="shared" si="94"/>
        <v>41891.693379629629</v>
      </c>
      <c r="T650" s="22">
        <f t="shared" si="95"/>
        <v>41926.693379629629</v>
      </c>
      <c r="U650">
        <f t="shared" si="96"/>
        <v>2014</v>
      </c>
      <c r="V650" t="str">
        <f t="shared" si="97"/>
        <v>successful</v>
      </c>
      <c r="W650" t="str">
        <f>IF(OR(O650&lt;Outliers!$B$8,Data!O650&gt;Outliers!$B$9),"Yes","No")</f>
        <v>No</v>
      </c>
      <c r="X650">
        <f t="shared" si="98"/>
        <v>5</v>
      </c>
    </row>
    <row r="651" spans="1:24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90"/>
        <v>1</v>
      </c>
      <c r="P651" s="9">
        <f t="shared" si="91"/>
        <v>42.67</v>
      </c>
      <c r="Q651" t="str">
        <f t="shared" si="92"/>
        <v>technology</v>
      </c>
      <c r="R651" t="str">
        <f t="shared" si="93"/>
        <v>wearables</v>
      </c>
      <c r="S651" s="22">
        <f t="shared" si="94"/>
        <v>41877.912187499998</v>
      </c>
      <c r="T651" s="22">
        <f t="shared" si="95"/>
        <v>41898.912187499998</v>
      </c>
      <c r="U651">
        <f t="shared" si="96"/>
        <v>2014</v>
      </c>
      <c r="V651" t="str">
        <f t="shared" si="97"/>
        <v>successful</v>
      </c>
      <c r="W651" t="str">
        <f>IF(OR(O651&lt;Outliers!$B$8,Data!O651&gt;Outliers!$B$9),"Yes","No")</f>
        <v>No</v>
      </c>
      <c r="X651">
        <f t="shared" si="98"/>
        <v>3</v>
      </c>
    </row>
    <row r="652" spans="1:24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90"/>
        <v>1</v>
      </c>
      <c r="P652" s="9">
        <f t="shared" si="91"/>
        <v>35.130000000000003</v>
      </c>
      <c r="Q652" t="str">
        <f t="shared" si="92"/>
        <v>technology</v>
      </c>
      <c r="R652" t="str">
        <f t="shared" si="93"/>
        <v>wearables</v>
      </c>
      <c r="S652" s="22">
        <f t="shared" si="94"/>
        <v>41932.036851851852</v>
      </c>
      <c r="T652" s="22">
        <f t="shared" si="95"/>
        <v>41992.078518518523</v>
      </c>
      <c r="U652">
        <f t="shared" si="96"/>
        <v>2014</v>
      </c>
      <c r="V652" t="str">
        <f t="shared" si="97"/>
        <v>successful</v>
      </c>
      <c r="W652" t="str">
        <f>IF(OR(O652&lt;Outliers!$B$8,Data!O652&gt;Outliers!$B$9),"Yes","No")</f>
        <v>No</v>
      </c>
      <c r="X652">
        <f t="shared" si="98"/>
        <v>9</v>
      </c>
    </row>
    <row r="653" spans="1:24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90"/>
        <v>1</v>
      </c>
      <c r="P653" s="9">
        <f t="shared" si="91"/>
        <v>239.35</v>
      </c>
      <c r="Q653" t="str">
        <f t="shared" si="92"/>
        <v>technology</v>
      </c>
      <c r="R653" t="str">
        <f t="shared" si="93"/>
        <v>wearables</v>
      </c>
      <c r="S653" s="22">
        <f t="shared" si="94"/>
        <v>41956.017488425925</v>
      </c>
      <c r="T653" s="22">
        <f t="shared" si="95"/>
        <v>41986.017488425925</v>
      </c>
      <c r="U653">
        <f t="shared" si="96"/>
        <v>2014</v>
      </c>
      <c r="V653" t="str">
        <f t="shared" si="97"/>
        <v>successful</v>
      </c>
      <c r="W653" t="str">
        <f>IF(OR(O653&lt;Outliers!$B$8,Data!O653&gt;Outliers!$B$9),"Yes","No")</f>
        <v>No</v>
      </c>
      <c r="X653">
        <f t="shared" si="98"/>
        <v>4</v>
      </c>
    </row>
    <row r="654" spans="1:24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90"/>
        <v>1</v>
      </c>
      <c r="P654" s="9">
        <f t="shared" si="91"/>
        <v>107.64</v>
      </c>
      <c r="Q654" t="str">
        <f t="shared" si="92"/>
        <v>technology</v>
      </c>
      <c r="R654" t="str">
        <f t="shared" si="93"/>
        <v>wearables</v>
      </c>
      <c r="S654" s="22">
        <f t="shared" si="94"/>
        <v>42675.690393518518</v>
      </c>
      <c r="T654" s="22">
        <f t="shared" si="95"/>
        <v>42705.732060185182</v>
      </c>
      <c r="U654">
        <f t="shared" si="96"/>
        <v>2016</v>
      </c>
      <c r="V654" t="str">
        <f t="shared" si="97"/>
        <v>successful</v>
      </c>
      <c r="W654" t="str">
        <f>IF(OR(O654&lt;Outliers!$B$8,Data!O654&gt;Outliers!$B$9),"Yes","No")</f>
        <v>No</v>
      </c>
      <c r="X654">
        <f t="shared" si="98"/>
        <v>4</v>
      </c>
    </row>
    <row r="655" spans="1:24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90"/>
        <v>1</v>
      </c>
      <c r="P655" s="9">
        <f t="shared" si="91"/>
        <v>95.83</v>
      </c>
      <c r="Q655" t="str">
        <f t="shared" si="92"/>
        <v>technology</v>
      </c>
      <c r="R655" t="str">
        <f t="shared" si="93"/>
        <v>wearables</v>
      </c>
      <c r="S655" s="22">
        <f t="shared" si="94"/>
        <v>42199.618518518517</v>
      </c>
      <c r="T655" s="22">
        <f t="shared" si="95"/>
        <v>42236.618518518517</v>
      </c>
      <c r="U655">
        <f t="shared" si="96"/>
        <v>2015</v>
      </c>
      <c r="V655" t="str">
        <f t="shared" si="97"/>
        <v>successful</v>
      </c>
      <c r="W655" t="str">
        <f>IF(OR(O655&lt;Outliers!$B$8,Data!O655&gt;Outliers!$B$9),"Yes","No")</f>
        <v>No</v>
      </c>
      <c r="X655">
        <f t="shared" si="98"/>
        <v>5</v>
      </c>
    </row>
    <row r="656" spans="1:24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90"/>
        <v>3</v>
      </c>
      <c r="P656" s="9">
        <f t="shared" si="91"/>
        <v>31.66</v>
      </c>
      <c r="Q656" t="str">
        <f t="shared" si="92"/>
        <v>technology</v>
      </c>
      <c r="R656" t="str">
        <f t="shared" si="93"/>
        <v>wearables</v>
      </c>
      <c r="S656" s="22">
        <f t="shared" si="94"/>
        <v>42163.957326388889</v>
      </c>
      <c r="T656" s="22">
        <f t="shared" si="95"/>
        <v>42193.957326388889</v>
      </c>
      <c r="U656">
        <f t="shared" si="96"/>
        <v>2015</v>
      </c>
      <c r="V656" t="str">
        <f t="shared" si="97"/>
        <v>successful</v>
      </c>
      <c r="W656" t="str">
        <f>IF(OR(O656&lt;Outliers!$B$8,Data!O656&gt;Outliers!$B$9),"Yes","No")</f>
        <v>Yes</v>
      </c>
      <c r="X656">
        <f t="shared" si="98"/>
        <v>4</v>
      </c>
    </row>
    <row r="657" spans="1:2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90"/>
        <v>1</v>
      </c>
      <c r="P657" s="9">
        <f t="shared" si="91"/>
        <v>42.89</v>
      </c>
      <c r="Q657" t="str">
        <f t="shared" si="92"/>
        <v>technology</v>
      </c>
      <c r="R657" t="str">
        <f t="shared" si="93"/>
        <v>wearables</v>
      </c>
      <c r="S657" s="22">
        <f t="shared" si="94"/>
        <v>42045.957314814819</v>
      </c>
      <c r="T657" s="22">
        <f t="shared" si="95"/>
        <v>42075.915648148148</v>
      </c>
      <c r="U657">
        <f t="shared" si="96"/>
        <v>2015</v>
      </c>
      <c r="V657" t="str">
        <f t="shared" si="97"/>
        <v>successful</v>
      </c>
      <c r="W657" t="str">
        <f>IF(OR(O657&lt;Outliers!$B$8,Data!O657&gt;Outliers!$B$9),"Yes","No")</f>
        <v>No</v>
      </c>
      <c r="X657">
        <f t="shared" si="98"/>
        <v>4</v>
      </c>
    </row>
    <row r="658" spans="1:24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90"/>
        <v>2</v>
      </c>
      <c r="P658" s="9">
        <f t="shared" si="91"/>
        <v>122.74</v>
      </c>
      <c r="Q658" t="str">
        <f t="shared" si="92"/>
        <v>technology</v>
      </c>
      <c r="R658" t="str">
        <f t="shared" si="93"/>
        <v>wearables</v>
      </c>
      <c r="S658" s="22">
        <f t="shared" si="94"/>
        <v>42417.804618055554</v>
      </c>
      <c r="T658" s="22">
        <f t="shared" si="95"/>
        <v>42477.762951388882</v>
      </c>
      <c r="U658">
        <f t="shared" si="96"/>
        <v>2016</v>
      </c>
      <c r="V658" t="str">
        <f t="shared" si="97"/>
        <v>successful</v>
      </c>
      <c r="W658" t="str">
        <f>IF(OR(O658&lt;Outliers!$B$8,Data!O658&gt;Outliers!$B$9),"Yes","No")</f>
        <v>No</v>
      </c>
      <c r="X658">
        <f t="shared" si="98"/>
        <v>9</v>
      </c>
    </row>
    <row r="659" spans="1:24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90"/>
        <v>1</v>
      </c>
      <c r="P659" s="9">
        <f t="shared" si="91"/>
        <v>190.45</v>
      </c>
      <c r="Q659" t="str">
        <f t="shared" si="92"/>
        <v>technology</v>
      </c>
      <c r="R659" t="str">
        <f t="shared" si="93"/>
        <v>wearables</v>
      </c>
      <c r="S659" s="22">
        <f t="shared" si="94"/>
        <v>42331.84574074074</v>
      </c>
      <c r="T659" s="22">
        <f t="shared" si="95"/>
        <v>42361.84574074074</v>
      </c>
      <c r="U659">
        <f t="shared" si="96"/>
        <v>2015</v>
      </c>
      <c r="V659" t="str">
        <f t="shared" si="97"/>
        <v>successful</v>
      </c>
      <c r="W659" t="str">
        <f>IF(OR(O659&lt;Outliers!$B$8,Data!O659&gt;Outliers!$B$9),"Yes","No")</f>
        <v>No</v>
      </c>
      <c r="X659">
        <f t="shared" si="98"/>
        <v>4</v>
      </c>
    </row>
    <row r="660" spans="1:24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90"/>
        <v>1</v>
      </c>
      <c r="P660" s="9">
        <f t="shared" si="91"/>
        <v>109.34</v>
      </c>
      <c r="Q660" t="str">
        <f t="shared" si="92"/>
        <v>technology</v>
      </c>
      <c r="R660" t="str">
        <f t="shared" si="93"/>
        <v>wearables</v>
      </c>
      <c r="S660" s="22">
        <f t="shared" si="94"/>
        <v>42179.160752314812</v>
      </c>
      <c r="T660" s="22">
        <f t="shared" si="95"/>
        <v>42211.75</v>
      </c>
      <c r="U660">
        <f t="shared" si="96"/>
        <v>2015</v>
      </c>
      <c r="V660" t="str">
        <f t="shared" si="97"/>
        <v>successful</v>
      </c>
      <c r="W660" t="str">
        <f>IF(OR(O660&lt;Outliers!$B$8,Data!O660&gt;Outliers!$B$9),"Yes","No")</f>
        <v>No</v>
      </c>
      <c r="X660">
        <f t="shared" si="98"/>
        <v>5</v>
      </c>
    </row>
    <row r="661" spans="1:24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90"/>
        <v>1</v>
      </c>
      <c r="P661" s="9">
        <f t="shared" si="91"/>
        <v>143.66999999999999</v>
      </c>
      <c r="Q661" t="str">
        <f t="shared" si="92"/>
        <v>technology</v>
      </c>
      <c r="R661" t="str">
        <f t="shared" si="93"/>
        <v>wearables</v>
      </c>
      <c r="S661" s="22">
        <f t="shared" si="94"/>
        <v>42209.593692129631</v>
      </c>
      <c r="T661" s="22">
        <f t="shared" si="95"/>
        <v>42239.593692129631</v>
      </c>
      <c r="U661">
        <f t="shared" si="96"/>
        <v>2015</v>
      </c>
      <c r="V661" t="str">
        <f t="shared" si="97"/>
        <v>successful</v>
      </c>
      <c r="W661" t="str">
        <f>IF(OR(O661&lt;Outliers!$B$8,Data!O661&gt;Outliers!$B$9),"Yes","No")</f>
        <v>No</v>
      </c>
      <c r="X661">
        <f t="shared" si="98"/>
        <v>4</v>
      </c>
    </row>
    <row r="662" spans="1:24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90"/>
        <v>0</v>
      </c>
      <c r="P662" s="9">
        <f t="shared" si="91"/>
        <v>84.94</v>
      </c>
      <c r="Q662" t="str">
        <f t="shared" si="92"/>
        <v>technology</v>
      </c>
      <c r="R662" t="str">
        <f t="shared" si="93"/>
        <v>wearables</v>
      </c>
      <c r="S662" s="22">
        <f t="shared" si="94"/>
        <v>41922.741655092592</v>
      </c>
      <c r="T662" s="22">
        <f t="shared" si="95"/>
        <v>41952.783321759263</v>
      </c>
      <c r="U662">
        <f t="shared" si="96"/>
        <v>2014</v>
      </c>
      <c r="V662" t="str">
        <f t="shared" si="97"/>
        <v>unsuccessful</v>
      </c>
      <c r="W662" t="str">
        <f>IF(OR(O662&lt;Outliers!$B$8,Data!O662&gt;Outliers!$B$9),"Yes","No")</f>
        <v>No</v>
      </c>
      <c r="X662">
        <f t="shared" si="98"/>
        <v>4</v>
      </c>
    </row>
    <row r="663" spans="1:2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90"/>
        <v>0</v>
      </c>
      <c r="P663" s="9">
        <f t="shared" si="91"/>
        <v>10.56</v>
      </c>
      <c r="Q663" t="str">
        <f t="shared" si="92"/>
        <v>technology</v>
      </c>
      <c r="R663" t="str">
        <f t="shared" si="93"/>
        <v>wearables</v>
      </c>
      <c r="S663" s="22">
        <f t="shared" si="94"/>
        <v>42636.645358796297</v>
      </c>
      <c r="T663" s="22">
        <f t="shared" si="95"/>
        <v>42666.645358796297</v>
      </c>
      <c r="U663">
        <f t="shared" si="96"/>
        <v>2016</v>
      </c>
      <c r="V663" t="str">
        <f t="shared" si="97"/>
        <v>unsuccessful</v>
      </c>
      <c r="W663" t="str">
        <f>IF(OR(O663&lt;Outliers!$B$8,Data!O663&gt;Outliers!$B$9),"Yes","No")</f>
        <v>No</v>
      </c>
      <c r="X663">
        <f t="shared" si="98"/>
        <v>4</v>
      </c>
    </row>
    <row r="664" spans="1:2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90"/>
        <v>0</v>
      </c>
      <c r="P664" s="9">
        <f t="shared" si="91"/>
        <v>39</v>
      </c>
      <c r="Q664" t="str">
        <f t="shared" si="92"/>
        <v>technology</v>
      </c>
      <c r="R664" t="str">
        <f t="shared" si="93"/>
        <v>wearables</v>
      </c>
      <c r="S664" s="22">
        <f t="shared" si="94"/>
        <v>41990.438043981485</v>
      </c>
      <c r="T664" s="22">
        <f t="shared" si="95"/>
        <v>42020.438043981485</v>
      </c>
      <c r="U664">
        <f t="shared" si="96"/>
        <v>2014</v>
      </c>
      <c r="V664" t="str">
        <f t="shared" si="97"/>
        <v>unsuccessful</v>
      </c>
      <c r="W664" t="str">
        <f>IF(OR(O664&lt;Outliers!$B$8,Data!O664&gt;Outliers!$B$9),"Yes","No")</f>
        <v>No</v>
      </c>
      <c r="X664">
        <f t="shared" si="98"/>
        <v>4</v>
      </c>
    </row>
    <row r="665" spans="1:24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90"/>
        <v>0</v>
      </c>
      <c r="P665" s="9">
        <f t="shared" si="91"/>
        <v>100</v>
      </c>
      <c r="Q665" t="str">
        <f t="shared" si="92"/>
        <v>technology</v>
      </c>
      <c r="R665" t="str">
        <f t="shared" si="93"/>
        <v>wearables</v>
      </c>
      <c r="S665" s="22">
        <f t="shared" si="94"/>
        <v>42173.843240740738</v>
      </c>
      <c r="T665" s="22">
        <f t="shared" si="95"/>
        <v>42203.843240740738</v>
      </c>
      <c r="U665">
        <f t="shared" si="96"/>
        <v>2015</v>
      </c>
      <c r="V665" t="str">
        <f t="shared" si="97"/>
        <v>unsuccessful</v>
      </c>
      <c r="W665" t="str">
        <f>IF(OR(O665&lt;Outliers!$B$8,Data!O665&gt;Outliers!$B$9),"Yes","No")</f>
        <v>No</v>
      </c>
      <c r="X665">
        <f t="shared" si="98"/>
        <v>4</v>
      </c>
    </row>
    <row r="666" spans="1:24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90"/>
        <v>0</v>
      </c>
      <c r="P666" s="9">
        <f t="shared" si="91"/>
        <v>31.17</v>
      </c>
      <c r="Q666" t="str">
        <f t="shared" si="92"/>
        <v>technology</v>
      </c>
      <c r="R666" t="str">
        <f t="shared" si="93"/>
        <v>wearables</v>
      </c>
      <c r="S666" s="22">
        <f t="shared" si="94"/>
        <v>42077.666377314818</v>
      </c>
      <c r="T666" s="22">
        <f t="shared" si="95"/>
        <v>42107.666377314818</v>
      </c>
      <c r="U666">
        <f t="shared" si="96"/>
        <v>2015</v>
      </c>
      <c r="V666" t="str">
        <f t="shared" si="97"/>
        <v>unsuccessful</v>
      </c>
      <c r="W666" t="str">
        <f>IF(OR(O666&lt;Outliers!$B$8,Data!O666&gt;Outliers!$B$9),"Yes","No")</f>
        <v>No</v>
      </c>
      <c r="X666">
        <f t="shared" si="98"/>
        <v>4</v>
      </c>
    </row>
    <row r="667" spans="1:24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90"/>
        <v>0</v>
      </c>
      <c r="P667" s="9">
        <f t="shared" si="91"/>
        <v>155.33000000000001</v>
      </c>
      <c r="Q667" t="str">
        <f t="shared" si="92"/>
        <v>technology</v>
      </c>
      <c r="R667" t="str">
        <f t="shared" si="93"/>
        <v>wearables</v>
      </c>
      <c r="S667" s="22">
        <f t="shared" si="94"/>
        <v>42688.711354166662</v>
      </c>
      <c r="T667" s="22">
        <f t="shared" si="95"/>
        <v>42748.711354166662</v>
      </c>
      <c r="U667">
        <f t="shared" si="96"/>
        <v>2016</v>
      </c>
      <c r="V667" t="str">
        <f t="shared" si="97"/>
        <v>unsuccessful</v>
      </c>
      <c r="W667" t="str">
        <f>IF(OR(O667&lt;Outliers!$B$8,Data!O667&gt;Outliers!$B$9),"Yes","No")</f>
        <v>No</v>
      </c>
      <c r="X667">
        <f t="shared" si="98"/>
        <v>9</v>
      </c>
    </row>
    <row r="668" spans="1:24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90"/>
        <v>0</v>
      </c>
      <c r="P668" s="9">
        <f t="shared" si="91"/>
        <v>2</v>
      </c>
      <c r="Q668" t="str">
        <f t="shared" si="92"/>
        <v>technology</v>
      </c>
      <c r="R668" t="str">
        <f t="shared" si="93"/>
        <v>wearables</v>
      </c>
      <c r="S668" s="22">
        <f t="shared" si="94"/>
        <v>41838.832152777781</v>
      </c>
      <c r="T668" s="22">
        <f t="shared" si="95"/>
        <v>41868.832152777781</v>
      </c>
      <c r="U668">
        <f t="shared" si="96"/>
        <v>2014</v>
      </c>
      <c r="V668" t="str">
        <f t="shared" si="97"/>
        <v>unsuccessful</v>
      </c>
      <c r="W668" t="str">
        <f>IF(OR(O668&lt;Outliers!$B$8,Data!O668&gt;Outliers!$B$9),"Yes","No")</f>
        <v>No</v>
      </c>
      <c r="X668">
        <f t="shared" si="98"/>
        <v>4</v>
      </c>
    </row>
    <row r="669" spans="1:24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90"/>
        <v>0</v>
      </c>
      <c r="P669" s="9">
        <f t="shared" si="91"/>
        <v>178.93</v>
      </c>
      <c r="Q669" t="str">
        <f t="shared" si="92"/>
        <v>technology</v>
      </c>
      <c r="R669" t="str">
        <f t="shared" si="93"/>
        <v>wearables</v>
      </c>
      <c r="S669" s="22">
        <f t="shared" si="94"/>
        <v>42632.373414351852</v>
      </c>
      <c r="T669" s="22">
        <f t="shared" si="95"/>
        <v>42672.373414351852</v>
      </c>
      <c r="U669">
        <f t="shared" si="96"/>
        <v>2016</v>
      </c>
      <c r="V669" t="str">
        <f t="shared" si="97"/>
        <v>unsuccessful</v>
      </c>
      <c r="W669" t="str">
        <f>IF(OR(O669&lt;Outliers!$B$8,Data!O669&gt;Outliers!$B$9),"Yes","No")</f>
        <v>No</v>
      </c>
      <c r="X669">
        <f t="shared" si="98"/>
        <v>6</v>
      </c>
    </row>
    <row r="670" spans="1:2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90"/>
        <v>0</v>
      </c>
      <c r="P670" s="9">
        <f t="shared" si="91"/>
        <v>27.36</v>
      </c>
      <c r="Q670" t="str">
        <f t="shared" si="92"/>
        <v>technology</v>
      </c>
      <c r="R670" t="str">
        <f t="shared" si="93"/>
        <v>wearables</v>
      </c>
      <c r="S670" s="22">
        <f t="shared" si="94"/>
        <v>42090.831273148149</v>
      </c>
      <c r="T670" s="22">
        <f t="shared" si="95"/>
        <v>42135.831273148149</v>
      </c>
      <c r="U670">
        <f t="shared" si="96"/>
        <v>2015</v>
      </c>
      <c r="V670" t="str">
        <f t="shared" si="97"/>
        <v>unsuccessful</v>
      </c>
      <c r="W670" t="str">
        <f>IF(OR(O670&lt;Outliers!$B$8,Data!O670&gt;Outliers!$B$9),"Yes","No")</f>
        <v>No</v>
      </c>
      <c r="X670">
        <f t="shared" si="98"/>
        <v>6</v>
      </c>
    </row>
    <row r="671" spans="1:2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90"/>
        <v>0</v>
      </c>
      <c r="P671" s="9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22">
        <f t="shared" si="94"/>
        <v>42527.625671296293</v>
      </c>
      <c r="T671" s="22">
        <f t="shared" si="95"/>
        <v>42557.625671296293</v>
      </c>
      <c r="U671">
        <f t="shared" si="96"/>
        <v>2016</v>
      </c>
      <c r="V671" t="str">
        <f t="shared" si="97"/>
        <v>unsuccessful</v>
      </c>
      <c r="W671" t="str">
        <f>IF(OR(O671&lt;Outliers!$B$8,Data!O671&gt;Outliers!$B$9),"Yes","No")</f>
        <v>No</v>
      </c>
      <c r="X671">
        <f t="shared" si="98"/>
        <v>4</v>
      </c>
    </row>
    <row r="672" spans="1:24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90"/>
        <v>0</v>
      </c>
      <c r="P672" s="9">
        <f t="shared" si="91"/>
        <v>85</v>
      </c>
      <c r="Q672" t="str">
        <f t="shared" si="92"/>
        <v>technology</v>
      </c>
      <c r="R672" t="str">
        <f t="shared" si="93"/>
        <v>wearables</v>
      </c>
      <c r="S672" s="22">
        <f t="shared" si="94"/>
        <v>42506.709722222222</v>
      </c>
      <c r="T672" s="22">
        <f t="shared" si="95"/>
        <v>42540.340277777781</v>
      </c>
      <c r="U672">
        <f t="shared" si="96"/>
        <v>2016</v>
      </c>
      <c r="V672" t="str">
        <f t="shared" si="97"/>
        <v>unsuccessful</v>
      </c>
      <c r="W672" t="str">
        <f>IF(OR(O672&lt;Outliers!$B$8,Data!O672&gt;Outliers!$B$9),"Yes","No")</f>
        <v>No</v>
      </c>
      <c r="X672">
        <f t="shared" si="98"/>
        <v>5</v>
      </c>
    </row>
    <row r="673" spans="1:24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90"/>
        <v>0</v>
      </c>
      <c r="P673" s="9">
        <f t="shared" si="91"/>
        <v>788.53</v>
      </c>
      <c r="Q673" t="str">
        <f t="shared" si="92"/>
        <v>technology</v>
      </c>
      <c r="R673" t="str">
        <f t="shared" si="93"/>
        <v>wearables</v>
      </c>
      <c r="S673" s="22">
        <f t="shared" si="94"/>
        <v>41984.692731481482</v>
      </c>
      <c r="T673" s="22">
        <f t="shared" si="95"/>
        <v>42018.166666666672</v>
      </c>
      <c r="U673">
        <f t="shared" si="96"/>
        <v>2014</v>
      </c>
      <c r="V673" t="str">
        <f t="shared" si="97"/>
        <v>unsuccessful</v>
      </c>
      <c r="W673" t="str">
        <f>IF(OR(O673&lt;Outliers!$B$8,Data!O673&gt;Outliers!$B$9),"Yes","No")</f>
        <v>No</v>
      </c>
      <c r="X673">
        <f t="shared" si="98"/>
        <v>5</v>
      </c>
    </row>
    <row r="674" spans="1:24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90"/>
        <v>0</v>
      </c>
      <c r="P674" s="9">
        <f t="shared" si="91"/>
        <v>50.3</v>
      </c>
      <c r="Q674" t="str">
        <f t="shared" si="92"/>
        <v>technology</v>
      </c>
      <c r="R674" t="str">
        <f t="shared" si="93"/>
        <v>wearables</v>
      </c>
      <c r="S674" s="22">
        <f t="shared" si="94"/>
        <v>41974.219490740739</v>
      </c>
      <c r="T674" s="22">
        <f t="shared" si="95"/>
        <v>42005.207638888889</v>
      </c>
      <c r="U674">
        <f t="shared" si="96"/>
        <v>2014</v>
      </c>
      <c r="V674" t="str">
        <f t="shared" si="97"/>
        <v>unsuccessful</v>
      </c>
      <c r="W674" t="str">
        <f>IF(OR(O674&lt;Outliers!$B$8,Data!O674&gt;Outliers!$B$9),"Yes","No")</f>
        <v>No</v>
      </c>
      <c r="X674">
        <f t="shared" si="98"/>
        <v>4</v>
      </c>
    </row>
    <row r="675" spans="1:24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90"/>
        <v>0</v>
      </c>
      <c r="P675" s="9">
        <f t="shared" si="91"/>
        <v>68.33</v>
      </c>
      <c r="Q675" t="str">
        <f t="shared" si="92"/>
        <v>technology</v>
      </c>
      <c r="R675" t="str">
        <f t="shared" si="93"/>
        <v>wearables</v>
      </c>
      <c r="S675" s="22">
        <f t="shared" si="94"/>
        <v>41838.840474537035</v>
      </c>
      <c r="T675" s="22">
        <f t="shared" si="95"/>
        <v>41883.840474537035</v>
      </c>
      <c r="U675">
        <f t="shared" si="96"/>
        <v>2014</v>
      </c>
      <c r="V675" t="str">
        <f t="shared" si="97"/>
        <v>unsuccessful</v>
      </c>
      <c r="W675" t="str">
        <f>IF(OR(O675&lt;Outliers!$B$8,Data!O675&gt;Outliers!$B$9),"Yes","No")</f>
        <v>No</v>
      </c>
      <c r="X675">
        <f t="shared" si="98"/>
        <v>6</v>
      </c>
    </row>
    <row r="676" spans="1:2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90"/>
        <v>0</v>
      </c>
      <c r="P676" s="9">
        <f t="shared" si="91"/>
        <v>7.5</v>
      </c>
      <c r="Q676" t="str">
        <f t="shared" si="92"/>
        <v>technology</v>
      </c>
      <c r="R676" t="str">
        <f t="shared" si="93"/>
        <v>wearables</v>
      </c>
      <c r="S676" s="22">
        <f t="shared" si="94"/>
        <v>41803.116053240738</v>
      </c>
      <c r="T676" s="22">
        <f t="shared" si="95"/>
        <v>41863.116053240738</v>
      </c>
      <c r="U676">
        <f t="shared" si="96"/>
        <v>2014</v>
      </c>
      <c r="V676" t="str">
        <f t="shared" si="97"/>
        <v>unsuccessful</v>
      </c>
      <c r="W676" t="str">
        <f>IF(OR(O676&lt;Outliers!$B$8,Data!O676&gt;Outliers!$B$9),"Yes","No")</f>
        <v>No</v>
      </c>
      <c r="X676">
        <f t="shared" si="98"/>
        <v>9</v>
      </c>
    </row>
    <row r="677" spans="1:24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90"/>
        <v>0</v>
      </c>
      <c r="P677" s="9">
        <f t="shared" si="91"/>
        <v>34.270000000000003</v>
      </c>
      <c r="Q677" t="str">
        <f t="shared" si="92"/>
        <v>technology</v>
      </c>
      <c r="R677" t="str">
        <f t="shared" si="93"/>
        <v>wearables</v>
      </c>
      <c r="S677" s="22">
        <f t="shared" si="94"/>
        <v>41975.930601851855</v>
      </c>
      <c r="T677" s="22">
        <f t="shared" si="95"/>
        <v>42005.290972222225</v>
      </c>
      <c r="U677">
        <f t="shared" si="96"/>
        <v>2014</v>
      </c>
      <c r="V677" t="str">
        <f t="shared" si="97"/>
        <v>unsuccessful</v>
      </c>
      <c r="W677" t="str">
        <f>IF(OR(O677&lt;Outliers!$B$8,Data!O677&gt;Outliers!$B$9),"Yes","No")</f>
        <v>No</v>
      </c>
      <c r="X677">
        <f t="shared" si="98"/>
        <v>4</v>
      </c>
    </row>
    <row r="678" spans="1:2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90"/>
        <v>0</v>
      </c>
      <c r="P678" s="9">
        <f t="shared" si="91"/>
        <v>61.29</v>
      </c>
      <c r="Q678" t="str">
        <f t="shared" si="92"/>
        <v>technology</v>
      </c>
      <c r="R678" t="str">
        <f t="shared" si="93"/>
        <v>wearables</v>
      </c>
      <c r="S678" s="22">
        <f t="shared" si="94"/>
        <v>42012.768298611118</v>
      </c>
      <c r="T678" s="22">
        <f t="shared" si="95"/>
        <v>42042.768298611118</v>
      </c>
      <c r="U678">
        <f t="shared" si="96"/>
        <v>2015</v>
      </c>
      <c r="V678" t="str">
        <f t="shared" si="97"/>
        <v>unsuccessful</v>
      </c>
      <c r="W678" t="str">
        <f>IF(OR(O678&lt;Outliers!$B$8,Data!O678&gt;Outliers!$B$9),"Yes","No")</f>
        <v>No</v>
      </c>
      <c r="X678">
        <f t="shared" si="98"/>
        <v>4</v>
      </c>
    </row>
    <row r="679" spans="1:24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90"/>
        <v>0</v>
      </c>
      <c r="P679" s="9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22">
        <f t="shared" si="94"/>
        <v>42504.403877314813</v>
      </c>
      <c r="T679" s="22">
        <f t="shared" si="95"/>
        <v>42549.403877314813</v>
      </c>
      <c r="U679">
        <f t="shared" si="96"/>
        <v>2016</v>
      </c>
      <c r="V679" t="str">
        <f t="shared" si="97"/>
        <v>unsuccessful</v>
      </c>
      <c r="W679" t="str">
        <f>IF(OR(O679&lt;Outliers!$B$8,Data!O679&gt;Outliers!$B$9),"Yes","No")</f>
        <v>No</v>
      </c>
      <c r="X679">
        <f t="shared" si="98"/>
        <v>6</v>
      </c>
    </row>
    <row r="680" spans="1:24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90"/>
        <v>0</v>
      </c>
      <c r="P680" s="9">
        <f t="shared" si="91"/>
        <v>65.180000000000007</v>
      </c>
      <c r="Q680" t="str">
        <f t="shared" si="92"/>
        <v>technology</v>
      </c>
      <c r="R680" t="str">
        <f t="shared" si="93"/>
        <v>wearables</v>
      </c>
      <c r="S680" s="22">
        <f t="shared" si="94"/>
        <v>42481.376597222217</v>
      </c>
      <c r="T680" s="22">
        <f t="shared" si="95"/>
        <v>42511.376597222217</v>
      </c>
      <c r="U680">
        <f t="shared" si="96"/>
        <v>2016</v>
      </c>
      <c r="V680" t="str">
        <f t="shared" si="97"/>
        <v>unsuccessful</v>
      </c>
      <c r="W680" t="str">
        <f>IF(OR(O680&lt;Outliers!$B$8,Data!O680&gt;Outliers!$B$9),"Yes","No")</f>
        <v>No</v>
      </c>
      <c r="X680">
        <f t="shared" si="98"/>
        <v>4</v>
      </c>
    </row>
    <row r="681" spans="1:24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90"/>
        <v>0</v>
      </c>
      <c r="P681" s="9">
        <f t="shared" si="91"/>
        <v>93.9</v>
      </c>
      <c r="Q681" t="str">
        <f t="shared" si="92"/>
        <v>technology</v>
      </c>
      <c r="R681" t="str">
        <f t="shared" si="93"/>
        <v>wearables</v>
      </c>
      <c r="S681" s="22">
        <f t="shared" si="94"/>
        <v>42556.695706018523</v>
      </c>
      <c r="T681" s="22">
        <f t="shared" si="95"/>
        <v>42616.695706018523</v>
      </c>
      <c r="U681">
        <f t="shared" si="96"/>
        <v>2016</v>
      </c>
      <c r="V681" t="str">
        <f t="shared" si="97"/>
        <v>unsuccessful</v>
      </c>
      <c r="W681" t="str">
        <f>IF(OR(O681&lt;Outliers!$B$8,Data!O681&gt;Outliers!$B$9),"Yes","No")</f>
        <v>No</v>
      </c>
      <c r="X681">
        <f t="shared" si="98"/>
        <v>9</v>
      </c>
    </row>
    <row r="682" spans="1:24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90"/>
        <v>0</v>
      </c>
      <c r="P682" s="9">
        <f t="shared" si="91"/>
        <v>150.65</v>
      </c>
      <c r="Q682" t="str">
        <f t="shared" si="92"/>
        <v>technology</v>
      </c>
      <c r="R682" t="str">
        <f t="shared" si="93"/>
        <v>wearables</v>
      </c>
      <c r="S682" s="22">
        <f t="shared" si="94"/>
        <v>41864.501516203702</v>
      </c>
      <c r="T682" s="22">
        <f t="shared" si="95"/>
        <v>41899.501516203702</v>
      </c>
      <c r="U682">
        <f t="shared" si="96"/>
        <v>2014</v>
      </c>
      <c r="V682" t="str">
        <f t="shared" si="97"/>
        <v>unsuccessful</v>
      </c>
      <c r="W682" t="str">
        <f>IF(OR(O682&lt;Outliers!$B$8,Data!O682&gt;Outliers!$B$9),"Yes","No")</f>
        <v>No</v>
      </c>
      <c r="X682">
        <f t="shared" si="98"/>
        <v>5</v>
      </c>
    </row>
    <row r="683" spans="1:24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90"/>
        <v>0</v>
      </c>
      <c r="P683" s="9">
        <f t="shared" si="91"/>
        <v>1</v>
      </c>
      <c r="Q683" t="str">
        <f t="shared" si="92"/>
        <v>technology</v>
      </c>
      <c r="R683" t="str">
        <f t="shared" si="93"/>
        <v>wearables</v>
      </c>
      <c r="S683" s="22">
        <f t="shared" si="94"/>
        <v>42639.805601851855</v>
      </c>
      <c r="T683" s="22">
        <f t="shared" si="95"/>
        <v>42669.805601851855</v>
      </c>
      <c r="U683">
        <f t="shared" si="96"/>
        <v>2016</v>
      </c>
      <c r="V683" t="str">
        <f t="shared" si="97"/>
        <v>unsuccessful</v>
      </c>
      <c r="W683" t="str">
        <f>IF(OR(O683&lt;Outliers!$B$8,Data!O683&gt;Outliers!$B$9),"Yes","No")</f>
        <v>No</v>
      </c>
      <c r="X683">
        <f t="shared" si="98"/>
        <v>4</v>
      </c>
    </row>
    <row r="684" spans="1:2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90"/>
        <v>0</v>
      </c>
      <c r="P684" s="9">
        <f t="shared" si="91"/>
        <v>13.25</v>
      </c>
      <c r="Q684" t="str">
        <f t="shared" si="92"/>
        <v>technology</v>
      </c>
      <c r="R684" t="str">
        <f t="shared" si="93"/>
        <v>wearables</v>
      </c>
      <c r="S684" s="22">
        <f t="shared" si="94"/>
        <v>42778.765300925923</v>
      </c>
      <c r="T684" s="22">
        <f t="shared" si="95"/>
        <v>42808.723634259266</v>
      </c>
      <c r="U684">
        <f t="shared" si="96"/>
        <v>2017</v>
      </c>
      <c r="V684" t="str">
        <f t="shared" si="97"/>
        <v>unsuccessful</v>
      </c>
      <c r="W684" t="str">
        <f>IF(OR(O684&lt;Outliers!$B$8,Data!O684&gt;Outliers!$B$9),"Yes","No")</f>
        <v>No</v>
      </c>
      <c r="X684">
        <f t="shared" si="98"/>
        <v>4</v>
      </c>
    </row>
    <row r="685" spans="1:24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90"/>
        <v>0</v>
      </c>
      <c r="P685" s="9">
        <f t="shared" si="91"/>
        <v>99.33</v>
      </c>
      <c r="Q685" t="str">
        <f t="shared" si="92"/>
        <v>technology</v>
      </c>
      <c r="R685" t="str">
        <f t="shared" si="93"/>
        <v>wearables</v>
      </c>
      <c r="S685" s="22">
        <f t="shared" si="94"/>
        <v>42634.900046296301</v>
      </c>
      <c r="T685" s="22">
        <f t="shared" si="95"/>
        <v>42674.900046296301</v>
      </c>
      <c r="U685">
        <f t="shared" si="96"/>
        <v>2016</v>
      </c>
      <c r="V685" t="str">
        <f t="shared" si="97"/>
        <v>unsuccessful</v>
      </c>
      <c r="W685" t="str">
        <f>IF(OR(O685&lt;Outliers!$B$8,Data!O685&gt;Outliers!$B$9),"Yes","No")</f>
        <v>No</v>
      </c>
      <c r="X685">
        <f t="shared" si="98"/>
        <v>6</v>
      </c>
    </row>
    <row r="686" spans="1:2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90"/>
        <v>0</v>
      </c>
      <c r="P686" s="9">
        <f t="shared" si="91"/>
        <v>177.39</v>
      </c>
      <c r="Q686" t="str">
        <f t="shared" si="92"/>
        <v>technology</v>
      </c>
      <c r="R686" t="str">
        <f t="shared" si="93"/>
        <v>wearables</v>
      </c>
      <c r="S686" s="22">
        <f t="shared" si="94"/>
        <v>41809.473275462966</v>
      </c>
      <c r="T686" s="22">
        <f t="shared" si="95"/>
        <v>41845.125</v>
      </c>
      <c r="U686">
        <f t="shared" si="96"/>
        <v>2014</v>
      </c>
      <c r="V686" t="str">
        <f t="shared" si="97"/>
        <v>unsuccessful</v>
      </c>
      <c r="W686" t="str">
        <f>IF(OR(O686&lt;Outliers!$B$8,Data!O686&gt;Outliers!$B$9),"Yes","No")</f>
        <v>No</v>
      </c>
      <c r="X686">
        <f t="shared" si="98"/>
        <v>5</v>
      </c>
    </row>
    <row r="687" spans="1:24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90"/>
        <v>0</v>
      </c>
      <c r="P687" s="9">
        <f t="shared" si="91"/>
        <v>55.3</v>
      </c>
      <c r="Q687" t="str">
        <f t="shared" si="92"/>
        <v>technology</v>
      </c>
      <c r="R687" t="str">
        <f t="shared" si="93"/>
        <v>wearables</v>
      </c>
      <c r="S687" s="22">
        <f t="shared" si="94"/>
        <v>41971.866574074069</v>
      </c>
      <c r="T687" s="22">
        <f t="shared" si="95"/>
        <v>42016.866574074069</v>
      </c>
      <c r="U687">
        <f t="shared" si="96"/>
        <v>2014</v>
      </c>
      <c r="V687" t="str">
        <f t="shared" si="97"/>
        <v>unsuccessful</v>
      </c>
      <c r="W687" t="str">
        <f>IF(OR(O687&lt;Outliers!$B$8,Data!O687&gt;Outliers!$B$9),"Yes","No")</f>
        <v>No</v>
      </c>
      <c r="X687">
        <f t="shared" si="98"/>
        <v>6</v>
      </c>
    </row>
    <row r="688" spans="1:2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90"/>
        <v>0</v>
      </c>
      <c r="P688" s="9">
        <f t="shared" si="91"/>
        <v>0</v>
      </c>
      <c r="Q688" t="str">
        <f t="shared" si="92"/>
        <v>technology</v>
      </c>
      <c r="R688" t="str">
        <f t="shared" si="93"/>
        <v>wearables</v>
      </c>
      <c r="S688" s="22">
        <f t="shared" si="94"/>
        <v>42189.673263888893</v>
      </c>
      <c r="T688" s="22">
        <f t="shared" si="95"/>
        <v>42219.673263888893</v>
      </c>
      <c r="U688">
        <f t="shared" si="96"/>
        <v>2015</v>
      </c>
      <c r="V688" t="str">
        <f t="shared" si="97"/>
        <v>unsuccessful</v>
      </c>
      <c r="W688" t="str">
        <f>IF(OR(O688&lt;Outliers!$B$8,Data!O688&gt;Outliers!$B$9),"Yes","No")</f>
        <v>No</v>
      </c>
      <c r="X688">
        <f t="shared" si="98"/>
        <v>4</v>
      </c>
    </row>
    <row r="689" spans="1:24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90"/>
        <v>0</v>
      </c>
      <c r="P689" s="9">
        <f t="shared" si="91"/>
        <v>591.66999999999996</v>
      </c>
      <c r="Q689" t="str">
        <f t="shared" si="92"/>
        <v>technology</v>
      </c>
      <c r="R689" t="str">
        <f t="shared" si="93"/>
        <v>wearables</v>
      </c>
      <c r="S689" s="22">
        <f t="shared" si="94"/>
        <v>42711.750613425931</v>
      </c>
      <c r="T689" s="22">
        <f t="shared" si="95"/>
        <v>42771.750613425931</v>
      </c>
      <c r="U689">
        <f t="shared" si="96"/>
        <v>2016</v>
      </c>
      <c r="V689" t="str">
        <f t="shared" si="97"/>
        <v>unsuccessful</v>
      </c>
      <c r="W689" t="str">
        <f>IF(OR(O689&lt;Outliers!$B$8,Data!O689&gt;Outliers!$B$9),"Yes","No")</f>
        <v>No</v>
      </c>
      <c r="X689">
        <f t="shared" si="98"/>
        <v>9</v>
      </c>
    </row>
    <row r="690" spans="1:24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90"/>
        <v>1</v>
      </c>
      <c r="P690" s="9">
        <f t="shared" si="91"/>
        <v>405.5</v>
      </c>
      <c r="Q690" t="str">
        <f t="shared" si="92"/>
        <v>technology</v>
      </c>
      <c r="R690" t="str">
        <f t="shared" si="93"/>
        <v>wearables</v>
      </c>
      <c r="S690" s="22">
        <f t="shared" si="94"/>
        <v>42262.104780092588</v>
      </c>
      <c r="T690" s="22">
        <f t="shared" si="95"/>
        <v>42292.104780092588</v>
      </c>
      <c r="U690">
        <f t="shared" si="96"/>
        <v>2015</v>
      </c>
      <c r="V690" t="str">
        <f t="shared" si="97"/>
        <v>unsuccessful</v>
      </c>
      <c r="W690" t="str">
        <f>IF(OR(O690&lt;Outliers!$B$8,Data!O690&gt;Outliers!$B$9),"Yes","No")</f>
        <v>No</v>
      </c>
      <c r="X690">
        <f t="shared" si="98"/>
        <v>4</v>
      </c>
    </row>
    <row r="691" spans="1:24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90"/>
        <v>1</v>
      </c>
      <c r="P691" s="9">
        <f t="shared" si="91"/>
        <v>343.15</v>
      </c>
      <c r="Q691" t="str">
        <f t="shared" si="92"/>
        <v>technology</v>
      </c>
      <c r="R691" t="str">
        <f t="shared" si="93"/>
        <v>wearables</v>
      </c>
      <c r="S691" s="22">
        <f t="shared" si="94"/>
        <v>42675.66778935185</v>
      </c>
      <c r="T691" s="22">
        <f t="shared" si="95"/>
        <v>42712.207638888889</v>
      </c>
      <c r="U691">
        <f t="shared" si="96"/>
        <v>2016</v>
      </c>
      <c r="V691" t="str">
        <f t="shared" si="97"/>
        <v>unsuccessful</v>
      </c>
      <c r="W691" t="str">
        <f>IF(OR(O691&lt;Outliers!$B$8,Data!O691&gt;Outliers!$B$9),"Yes","No")</f>
        <v>No</v>
      </c>
      <c r="X691">
        <f t="shared" si="98"/>
        <v>5</v>
      </c>
    </row>
    <row r="692" spans="1:2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90"/>
        <v>0</v>
      </c>
      <c r="P692" s="9">
        <f t="shared" si="91"/>
        <v>72.59</v>
      </c>
      <c r="Q692" t="str">
        <f t="shared" si="92"/>
        <v>technology</v>
      </c>
      <c r="R692" t="str">
        <f t="shared" si="93"/>
        <v>wearables</v>
      </c>
      <c r="S692" s="22">
        <f t="shared" si="94"/>
        <v>42579.634733796294</v>
      </c>
      <c r="T692" s="22">
        <f t="shared" si="95"/>
        <v>42622.25</v>
      </c>
      <c r="U692">
        <f t="shared" si="96"/>
        <v>2016</v>
      </c>
      <c r="V692" t="str">
        <f t="shared" si="97"/>
        <v>unsuccessful</v>
      </c>
      <c r="W692" t="str">
        <f>IF(OR(O692&lt;Outliers!$B$8,Data!O692&gt;Outliers!$B$9),"Yes","No")</f>
        <v>No</v>
      </c>
      <c r="X692">
        <f t="shared" si="98"/>
        <v>6</v>
      </c>
    </row>
    <row r="693" spans="1:2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90"/>
        <v>0</v>
      </c>
      <c r="P693" s="9">
        <f t="shared" si="91"/>
        <v>26</v>
      </c>
      <c r="Q693" t="str">
        <f t="shared" si="92"/>
        <v>technology</v>
      </c>
      <c r="R693" t="str">
        <f t="shared" si="93"/>
        <v>wearables</v>
      </c>
      <c r="S693" s="22">
        <f t="shared" si="94"/>
        <v>42158.028310185182</v>
      </c>
      <c r="T693" s="22">
        <f t="shared" si="95"/>
        <v>42186.028310185182</v>
      </c>
      <c r="U693">
        <f t="shared" si="96"/>
        <v>2015</v>
      </c>
      <c r="V693" t="str">
        <f t="shared" si="97"/>
        <v>unsuccessful</v>
      </c>
      <c r="W693" t="str">
        <f>IF(OR(O693&lt;Outliers!$B$8,Data!O693&gt;Outliers!$B$9),"Yes","No")</f>
        <v>No</v>
      </c>
      <c r="X693">
        <f t="shared" si="98"/>
        <v>4</v>
      </c>
    </row>
    <row r="694" spans="1:24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90"/>
        <v>0</v>
      </c>
      <c r="P694" s="9">
        <f t="shared" si="91"/>
        <v>6.5</v>
      </c>
      <c r="Q694" t="str">
        <f t="shared" si="92"/>
        <v>technology</v>
      </c>
      <c r="R694" t="str">
        <f t="shared" si="93"/>
        <v>wearables</v>
      </c>
      <c r="S694" s="22">
        <f t="shared" si="94"/>
        <v>42696.37572916667</v>
      </c>
      <c r="T694" s="22">
        <f t="shared" si="95"/>
        <v>42726.37572916667</v>
      </c>
      <c r="U694">
        <f t="shared" si="96"/>
        <v>2016</v>
      </c>
      <c r="V694" t="str">
        <f t="shared" si="97"/>
        <v>unsuccessful</v>
      </c>
      <c r="W694" t="str">
        <f>IF(OR(O694&lt;Outliers!$B$8,Data!O694&gt;Outliers!$B$9),"Yes","No")</f>
        <v>No</v>
      </c>
      <c r="X694">
        <f t="shared" si="98"/>
        <v>4</v>
      </c>
    </row>
    <row r="695" spans="1:24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90"/>
        <v>0</v>
      </c>
      <c r="P695" s="9">
        <f t="shared" si="91"/>
        <v>119.39</v>
      </c>
      <c r="Q695" t="str">
        <f t="shared" si="92"/>
        <v>technology</v>
      </c>
      <c r="R695" t="str">
        <f t="shared" si="93"/>
        <v>wearables</v>
      </c>
      <c r="S695" s="22">
        <f t="shared" si="94"/>
        <v>42094.808182870373</v>
      </c>
      <c r="T695" s="22">
        <f t="shared" si="95"/>
        <v>42124.808182870373</v>
      </c>
      <c r="U695">
        <f t="shared" si="96"/>
        <v>2015</v>
      </c>
      <c r="V695" t="str">
        <f t="shared" si="97"/>
        <v>unsuccessful</v>
      </c>
      <c r="W695" t="str">
        <f>IF(OR(O695&lt;Outliers!$B$8,Data!O695&gt;Outliers!$B$9),"Yes","No")</f>
        <v>No</v>
      </c>
      <c r="X695">
        <f t="shared" si="98"/>
        <v>4</v>
      </c>
    </row>
    <row r="696" spans="1:24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90"/>
        <v>0</v>
      </c>
      <c r="P696" s="9">
        <f t="shared" si="91"/>
        <v>84.29</v>
      </c>
      <c r="Q696" t="str">
        <f t="shared" si="92"/>
        <v>technology</v>
      </c>
      <c r="R696" t="str">
        <f t="shared" si="93"/>
        <v>wearables</v>
      </c>
      <c r="S696" s="22">
        <f t="shared" si="94"/>
        <v>42737.663877314815</v>
      </c>
      <c r="T696" s="22">
        <f t="shared" si="95"/>
        <v>42767.663877314815</v>
      </c>
      <c r="U696">
        <f t="shared" si="96"/>
        <v>2017</v>
      </c>
      <c r="V696" t="str">
        <f t="shared" si="97"/>
        <v>unsuccessful</v>
      </c>
      <c r="W696" t="str">
        <f>IF(OR(O696&lt;Outliers!$B$8,Data!O696&gt;Outliers!$B$9),"Yes","No")</f>
        <v>No</v>
      </c>
      <c r="X696">
        <f t="shared" si="98"/>
        <v>4</v>
      </c>
    </row>
    <row r="697" spans="1:24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90"/>
        <v>0</v>
      </c>
      <c r="P697" s="9">
        <f t="shared" si="91"/>
        <v>90.86</v>
      </c>
      <c r="Q697" t="str">
        <f t="shared" si="92"/>
        <v>technology</v>
      </c>
      <c r="R697" t="str">
        <f t="shared" si="93"/>
        <v>wearables</v>
      </c>
      <c r="S697" s="22">
        <f t="shared" si="94"/>
        <v>41913.521064814813</v>
      </c>
      <c r="T697" s="22">
        <f t="shared" si="95"/>
        <v>41943.521064814813</v>
      </c>
      <c r="U697">
        <f t="shared" si="96"/>
        <v>2014</v>
      </c>
      <c r="V697" t="str">
        <f t="shared" si="97"/>
        <v>unsuccessful</v>
      </c>
      <c r="W697" t="str">
        <f>IF(OR(O697&lt;Outliers!$B$8,Data!O697&gt;Outliers!$B$9),"Yes","No")</f>
        <v>No</v>
      </c>
      <c r="X697">
        <f t="shared" si="98"/>
        <v>4</v>
      </c>
    </row>
    <row r="698" spans="1:2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90"/>
        <v>0</v>
      </c>
      <c r="P698" s="9">
        <f t="shared" si="91"/>
        <v>1</v>
      </c>
      <c r="Q698" t="str">
        <f t="shared" si="92"/>
        <v>technology</v>
      </c>
      <c r="R698" t="str">
        <f t="shared" si="93"/>
        <v>wearables</v>
      </c>
      <c r="S698" s="22">
        <f t="shared" si="94"/>
        <v>41815.927106481482</v>
      </c>
      <c r="T698" s="22">
        <f t="shared" si="95"/>
        <v>41845.927106481482</v>
      </c>
      <c r="U698">
        <f t="shared" si="96"/>
        <v>2014</v>
      </c>
      <c r="V698" t="str">
        <f t="shared" si="97"/>
        <v>unsuccessful</v>
      </c>
      <c r="W698" t="str">
        <f>IF(OR(O698&lt;Outliers!$B$8,Data!O698&gt;Outliers!$B$9),"Yes","No")</f>
        <v>No</v>
      </c>
      <c r="X698">
        <f t="shared" si="98"/>
        <v>4</v>
      </c>
    </row>
    <row r="699" spans="1:24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90"/>
        <v>0</v>
      </c>
      <c r="P699" s="9">
        <f t="shared" si="91"/>
        <v>20.34</v>
      </c>
      <c r="Q699" t="str">
        <f t="shared" si="92"/>
        <v>technology</v>
      </c>
      <c r="R699" t="str">
        <f t="shared" si="93"/>
        <v>wearables</v>
      </c>
      <c r="S699" s="22">
        <f t="shared" si="94"/>
        <v>42388.523020833338</v>
      </c>
      <c r="T699" s="22">
        <f t="shared" si="95"/>
        <v>42403.523020833338</v>
      </c>
      <c r="U699">
        <f t="shared" si="96"/>
        <v>2016</v>
      </c>
      <c r="V699" t="str">
        <f t="shared" si="97"/>
        <v>unsuccessful</v>
      </c>
      <c r="W699" t="str">
        <f>IF(OR(O699&lt;Outliers!$B$8,Data!O699&gt;Outliers!$B$9),"Yes","No")</f>
        <v>No</v>
      </c>
      <c r="X699">
        <f t="shared" si="98"/>
        <v>2</v>
      </c>
    </row>
    <row r="700" spans="1:24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90"/>
        <v>0</v>
      </c>
      <c r="P700" s="9">
        <f t="shared" si="91"/>
        <v>530.69000000000005</v>
      </c>
      <c r="Q700" t="str">
        <f t="shared" si="92"/>
        <v>technology</v>
      </c>
      <c r="R700" t="str">
        <f t="shared" si="93"/>
        <v>wearables</v>
      </c>
      <c r="S700" s="22">
        <f t="shared" si="94"/>
        <v>41866.931076388886</v>
      </c>
      <c r="T700" s="22">
        <f t="shared" si="95"/>
        <v>41900.083333333336</v>
      </c>
      <c r="U700">
        <f t="shared" si="96"/>
        <v>2014</v>
      </c>
      <c r="V700" t="str">
        <f t="shared" si="97"/>
        <v>unsuccessful</v>
      </c>
      <c r="W700" t="str">
        <f>IF(OR(O700&lt;Outliers!$B$8,Data!O700&gt;Outliers!$B$9),"Yes","No")</f>
        <v>No</v>
      </c>
      <c r="X700">
        <f t="shared" si="98"/>
        <v>5</v>
      </c>
    </row>
    <row r="701" spans="1:24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90"/>
        <v>1</v>
      </c>
      <c r="P701" s="9">
        <f t="shared" si="91"/>
        <v>120.39</v>
      </c>
      <c r="Q701" t="str">
        <f t="shared" si="92"/>
        <v>technology</v>
      </c>
      <c r="R701" t="str">
        <f t="shared" si="93"/>
        <v>wearables</v>
      </c>
      <c r="S701" s="22">
        <f t="shared" si="94"/>
        <v>41563.485509259262</v>
      </c>
      <c r="T701" s="22">
        <f t="shared" si="95"/>
        <v>41600.666666666664</v>
      </c>
      <c r="U701">
        <f t="shared" si="96"/>
        <v>2013</v>
      </c>
      <c r="V701" t="str">
        <f t="shared" si="97"/>
        <v>unsuccessful</v>
      </c>
      <c r="W701" t="str">
        <f>IF(OR(O701&lt;Outliers!$B$8,Data!O701&gt;Outliers!$B$9),"Yes","No")</f>
        <v>No</v>
      </c>
      <c r="X701">
        <f t="shared" si="98"/>
        <v>5</v>
      </c>
    </row>
    <row r="702" spans="1:24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90"/>
        <v>0</v>
      </c>
      <c r="P702" s="9">
        <f t="shared" si="91"/>
        <v>13</v>
      </c>
      <c r="Q702" t="str">
        <f t="shared" si="92"/>
        <v>technology</v>
      </c>
      <c r="R702" t="str">
        <f t="shared" si="93"/>
        <v>wearables</v>
      </c>
      <c r="S702" s="22">
        <f t="shared" si="94"/>
        <v>42715.688437500001</v>
      </c>
      <c r="T702" s="22">
        <f t="shared" si="95"/>
        <v>42745.688437500001</v>
      </c>
      <c r="U702">
        <f t="shared" si="96"/>
        <v>2016</v>
      </c>
      <c r="V702" t="str">
        <f t="shared" si="97"/>
        <v>unsuccessful</v>
      </c>
      <c r="W702" t="str">
        <f>IF(OR(O702&lt;Outliers!$B$8,Data!O702&gt;Outliers!$B$9),"Yes","No")</f>
        <v>No</v>
      </c>
      <c r="X702">
        <f t="shared" si="98"/>
        <v>4</v>
      </c>
    </row>
    <row r="703" spans="1:24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90"/>
        <v>0</v>
      </c>
      <c r="P703" s="9">
        <f t="shared" si="91"/>
        <v>291.33</v>
      </c>
      <c r="Q703" t="str">
        <f t="shared" si="92"/>
        <v>technology</v>
      </c>
      <c r="R703" t="str">
        <f t="shared" si="93"/>
        <v>wearables</v>
      </c>
      <c r="S703" s="22">
        <f t="shared" si="94"/>
        <v>41813.662962962961</v>
      </c>
      <c r="T703" s="22">
        <f t="shared" si="95"/>
        <v>41843.662962962961</v>
      </c>
      <c r="U703">
        <f t="shared" si="96"/>
        <v>2014</v>
      </c>
      <c r="V703" t="str">
        <f t="shared" si="97"/>
        <v>unsuccessful</v>
      </c>
      <c r="W703" t="str">
        <f>IF(OR(O703&lt;Outliers!$B$8,Data!O703&gt;Outliers!$B$9),"Yes","No")</f>
        <v>No</v>
      </c>
      <c r="X703">
        <f t="shared" si="98"/>
        <v>4</v>
      </c>
    </row>
    <row r="704" spans="1:24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90"/>
        <v>0</v>
      </c>
      <c r="P704" s="9">
        <f t="shared" si="91"/>
        <v>124.92</v>
      </c>
      <c r="Q704" t="str">
        <f t="shared" si="92"/>
        <v>technology</v>
      </c>
      <c r="R704" t="str">
        <f t="shared" si="93"/>
        <v>wearables</v>
      </c>
      <c r="S704" s="22">
        <f t="shared" si="94"/>
        <v>42668.726701388892</v>
      </c>
      <c r="T704" s="22">
        <f t="shared" si="95"/>
        <v>42698.768368055549</v>
      </c>
      <c r="U704">
        <f t="shared" si="96"/>
        <v>2016</v>
      </c>
      <c r="V704" t="str">
        <f t="shared" si="97"/>
        <v>unsuccessful</v>
      </c>
      <c r="W704" t="str">
        <f>IF(OR(O704&lt;Outliers!$B$8,Data!O704&gt;Outliers!$B$9),"Yes","No")</f>
        <v>No</v>
      </c>
      <c r="X704">
        <f t="shared" si="98"/>
        <v>4</v>
      </c>
    </row>
    <row r="705" spans="1:2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90"/>
        <v>0</v>
      </c>
      <c r="P705" s="9">
        <f t="shared" si="91"/>
        <v>119.57</v>
      </c>
      <c r="Q705" t="str">
        <f t="shared" si="92"/>
        <v>technology</v>
      </c>
      <c r="R705" t="str">
        <f t="shared" si="93"/>
        <v>wearables</v>
      </c>
      <c r="S705" s="22">
        <f t="shared" si="94"/>
        <v>42711.950798611113</v>
      </c>
      <c r="T705" s="22">
        <f t="shared" si="95"/>
        <v>42766.98055555555</v>
      </c>
      <c r="U705">
        <f t="shared" si="96"/>
        <v>2016</v>
      </c>
      <c r="V705" t="str">
        <f t="shared" si="97"/>
        <v>unsuccessful</v>
      </c>
      <c r="W705" t="str">
        <f>IF(OR(O705&lt;Outliers!$B$8,Data!O705&gt;Outliers!$B$9),"Yes","No")</f>
        <v>No</v>
      </c>
      <c r="X705">
        <f t="shared" si="98"/>
        <v>8</v>
      </c>
    </row>
    <row r="706" spans="1:2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90"/>
        <v>0</v>
      </c>
      <c r="P706" s="9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22">
        <f t="shared" si="94"/>
        <v>42726.192916666667</v>
      </c>
      <c r="T706" s="22">
        <f t="shared" si="95"/>
        <v>42786.192916666667</v>
      </c>
      <c r="U706">
        <f t="shared" si="96"/>
        <v>2016</v>
      </c>
      <c r="V706" t="str">
        <f t="shared" si="97"/>
        <v>unsuccessful</v>
      </c>
      <c r="W706" t="str">
        <f>IF(OR(O706&lt;Outliers!$B$8,Data!O706&gt;Outliers!$B$9),"Yes","No")</f>
        <v>No</v>
      </c>
      <c r="X706">
        <f t="shared" si="98"/>
        <v>9</v>
      </c>
    </row>
    <row r="707" spans="1:2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99">ROUND(E707/D707,0)</f>
        <v>0</v>
      </c>
      <c r="P707" s="9">
        <f t="shared" ref="P707:P770" si="100">ROUND(IFERROR(E707/L707,0),2)</f>
        <v>195.4</v>
      </c>
      <c r="Q707" t="str">
        <f t="shared" ref="Q707:Q770" si="101">LEFT(N707,FIND("/",N707)-1)</f>
        <v>technology</v>
      </c>
      <c r="R707" t="str">
        <f t="shared" ref="R707:R770" si="102">RIGHT(N707,LEN(N707)-FIND("/",N707))</f>
        <v>wearables</v>
      </c>
      <c r="S707" s="22">
        <f t="shared" ref="S707:S770" si="103">(((J707/60)/60)/24)+DATE(1970,1,1)</f>
        <v>42726.491643518515</v>
      </c>
      <c r="T707" s="22">
        <f t="shared" ref="T707:T770" si="104">(((I707/60)/60)/24)+DATE(1970,1,1)</f>
        <v>42756.491643518515</v>
      </c>
      <c r="U707">
        <f t="shared" ref="U707:U770" si="105">YEAR(S707)</f>
        <v>2016</v>
      </c>
      <c r="V707" t="str">
        <f t="shared" ref="V707:V770" si="106">IF(OR(F707="live",F707="successful"),"successful","unsuccessful")</f>
        <v>unsuccessful</v>
      </c>
      <c r="W707" t="str">
        <f>IF(OR(O707&lt;Outliers!$B$8,Data!O707&gt;Outliers!$B$9),"Yes","No")</f>
        <v>No</v>
      </c>
      <c r="X707">
        <f t="shared" ref="X707:X770" si="107">ROUND(_xlfn.DAYS(T707,S707)/7,0)</f>
        <v>4</v>
      </c>
    </row>
    <row r="708" spans="1:24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99"/>
        <v>0</v>
      </c>
      <c r="P708" s="9">
        <f t="shared" si="100"/>
        <v>0</v>
      </c>
      <c r="Q708" t="str">
        <f t="shared" si="101"/>
        <v>technology</v>
      </c>
      <c r="R708" t="str">
        <f t="shared" si="102"/>
        <v>wearables</v>
      </c>
      <c r="S708" s="22">
        <f t="shared" si="103"/>
        <v>42676.995173611111</v>
      </c>
      <c r="T708" s="22">
        <f t="shared" si="104"/>
        <v>42718.777083333334</v>
      </c>
      <c r="U708">
        <f t="shared" si="105"/>
        <v>2016</v>
      </c>
      <c r="V708" t="str">
        <f t="shared" si="106"/>
        <v>unsuccessful</v>
      </c>
      <c r="W708" t="str">
        <f>IF(OR(O708&lt;Outliers!$B$8,Data!O708&gt;Outliers!$B$9),"Yes","No")</f>
        <v>No</v>
      </c>
      <c r="X708">
        <f t="shared" si="107"/>
        <v>6</v>
      </c>
    </row>
    <row r="709" spans="1:24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99"/>
        <v>1</v>
      </c>
      <c r="P709" s="9">
        <f t="shared" si="100"/>
        <v>117.7</v>
      </c>
      <c r="Q709" t="str">
        <f t="shared" si="101"/>
        <v>technology</v>
      </c>
      <c r="R709" t="str">
        <f t="shared" si="102"/>
        <v>wearables</v>
      </c>
      <c r="S709" s="22">
        <f t="shared" si="103"/>
        <v>42696.663506944446</v>
      </c>
      <c r="T709" s="22">
        <f t="shared" si="104"/>
        <v>42736.663506944446</v>
      </c>
      <c r="U709">
        <f t="shared" si="105"/>
        <v>2016</v>
      </c>
      <c r="V709" t="str">
        <f t="shared" si="106"/>
        <v>unsuccessful</v>
      </c>
      <c r="W709" t="str">
        <f>IF(OR(O709&lt;Outliers!$B$8,Data!O709&gt;Outliers!$B$9),"Yes","No")</f>
        <v>No</v>
      </c>
      <c r="X709">
        <f t="shared" si="107"/>
        <v>6</v>
      </c>
    </row>
    <row r="710" spans="1:24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99"/>
        <v>0</v>
      </c>
      <c r="P710" s="9">
        <f t="shared" si="100"/>
        <v>23.95</v>
      </c>
      <c r="Q710" t="str">
        <f t="shared" si="101"/>
        <v>technology</v>
      </c>
      <c r="R710" t="str">
        <f t="shared" si="102"/>
        <v>wearables</v>
      </c>
      <c r="S710" s="22">
        <f t="shared" si="103"/>
        <v>41835.581018518518</v>
      </c>
      <c r="T710" s="22">
        <f t="shared" si="104"/>
        <v>41895.581018518518</v>
      </c>
      <c r="U710">
        <f t="shared" si="105"/>
        <v>2014</v>
      </c>
      <c r="V710" t="str">
        <f t="shared" si="106"/>
        <v>unsuccessful</v>
      </c>
      <c r="W710" t="str">
        <f>IF(OR(O710&lt;Outliers!$B$8,Data!O710&gt;Outliers!$B$9),"Yes","No")</f>
        <v>No</v>
      </c>
      <c r="X710">
        <f t="shared" si="107"/>
        <v>9</v>
      </c>
    </row>
    <row r="711" spans="1:2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99"/>
        <v>0</v>
      </c>
      <c r="P711" s="9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22">
        <f t="shared" si="103"/>
        <v>41948.041192129633</v>
      </c>
      <c r="T711" s="22">
        <f t="shared" si="104"/>
        <v>41978.041192129633</v>
      </c>
      <c r="U711">
        <f t="shared" si="105"/>
        <v>2014</v>
      </c>
      <c r="V711" t="str">
        <f t="shared" si="106"/>
        <v>unsuccessful</v>
      </c>
      <c r="W711" t="str">
        <f>IF(OR(O711&lt;Outliers!$B$8,Data!O711&gt;Outliers!$B$9),"Yes","No")</f>
        <v>No</v>
      </c>
      <c r="X711">
        <f t="shared" si="107"/>
        <v>4</v>
      </c>
    </row>
    <row r="712" spans="1:24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99"/>
        <v>0</v>
      </c>
      <c r="P712" s="9">
        <f t="shared" si="100"/>
        <v>0</v>
      </c>
      <c r="Q712" t="str">
        <f t="shared" si="101"/>
        <v>technology</v>
      </c>
      <c r="R712" t="str">
        <f t="shared" si="102"/>
        <v>wearables</v>
      </c>
      <c r="S712" s="22">
        <f t="shared" si="103"/>
        <v>41837.984976851854</v>
      </c>
      <c r="T712" s="22">
        <f t="shared" si="104"/>
        <v>41871.030555555553</v>
      </c>
      <c r="U712">
        <f t="shared" si="105"/>
        <v>2014</v>
      </c>
      <c r="V712" t="str">
        <f t="shared" si="106"/>
        <v>unsuccessful</v>
      </c>
      <c r="W712" t="str">
        <f>IF(OR(O712&lt;Outliers!$B$8,Data!O712&gt;Outliers!$B$9),"Yes","No")</f>
        <v>No</v>
      </c>
      <c r="X712">
        <f t="shared" si="107"/>
        <v>5</v>
      </c>
    </row>
    <row r="713" spans="1:24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99"/>
        <v>0</v>
      </c>
      <c r="P713" s="9">
        <f t="shared" si="100"/>
        <v>99.97</v>
      </c>
      <c r="Q713" t="str">
        <f t="shared" si="101"/>
        <v>technology</v>
      </c>
      <c r="R713" t="str">
        <f t="shared" si="102"/>
        <v>wearables</v>
      </c>
      <c r="S713" s="22">
        <f t="shared" si="103"/>
        <v>42678.459120370375</v>
      </c>
      <c r="T713" s="22">
        <f t="shared" si="104"/>
        <v>42718.500787037032</v>
      </c>
      <c r="U713">
        <f t="shared" si="105"/>
        <v>2016</v>
      </c>
      <c r="V713" t="str">
        <f t="shared" si="106"/>
        <v>unsuccessful</v>
      </c>
      <c r="W713" t="str">
        <f>IF(OR(O713&lt;Outliers!$B$8,Data!O713&gt;Outliers!$B$9),"Yes","No")</f>
        <v>No</v>
      </c>
      <c r="X713">
        <f t="shared" si="107"/>
        <v>6</v>
      </c>
    </row>
    <row r="714" spans="1:24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99"/>
        <v>0</v>
      </c>
      <c r="P714" s="9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22">
        <f t="shared" si="103"/>
        <v>42384.680925925932</v>
      </c>
      <c r="T714" s="22">
        <f t="shared" si="104"/>
        <v>42414.680925925932</v>
      </c>
      <c r="U714">
        <f t="shared" si="105"/>
        <v>2016</v>
      </c>
      <c r="V714" t="str">
        <f t="shared" si="106"/>
        <v>unsuccessful</v>
      </c>
      <c r="W714" t="str">
        <f>IF(OR(O714&lt;Outliers!$B$8,Data!O714&gt;Outliers!$B$9),"Yes","No")</f>
        <v>No</v>
      </c>
      <c r="X714">
        <f t="shared" si="107"/>
        <v>4</v>
      </c>
    </row>
    <row r="715" spans="1:24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99"/>
        <v>0</v>
      </c>
      <c r="P715" s="9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22">
        <f t="shared" si="103"/>
        <v>42496.529305555552</v>
      </c>
      <c r="T715" s="22">
        <f t="shared" si="104"/>
        <v>42526.529305555552</v>
      </c>
      <c r="U715">
        <f t="shared" si="105"/>
        <v>2016</v>
      </c>
      <c r="V715" t="str">
        <f t="shared" si="106"/>
        <v>unsuccessful</v>
      </c>
      <c r="W715" t="str">
        <f>IF(OR(O715&lt;Outliers!$B$8,Data!O715&gt;Outliers!$B$9),"Yes","No")</f>
        <v>No</v>
      </c>
      <c r="X715">
        <f t="shared" si="107"/>
        <v>4</v>
      </c>
    </row>
    <row r="716" spans="1:2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99"/>
        <v>0</v>
      </c>
      <c r="P716" s="9">
        <f t="shared" si="100"/>
        <v>80.319999999999993</v>
      </c>
      <c r="Q716" t="str">
        <f t="shared" si="101"/>
        <v>technology</v>
      </c>
      <c r="R716" t="str">
        <f t="shared" si="102"/>
        <v>wearables</v>
      </c>
      <c r="S716" s="22">
        <f t="shared" si="103"/>
        <v>42734.787986111114</v>
      </c>
      <c r="T716" s="22">
        <f t="shared" si="104"/>
        <v>42794.787986111114</v>
      </c>
      <c r="U716">
        <f t="shared" si="105"/>
        <v>2016</v>
      </c>
      <c r="V716" t="str">
        <f t="shared" si="106"/>
        <v>unsuccessful</v>
      </c>
      <c r="W716" t="str">
        <f>IF(OR(O716&lt;Outliers!$B$8,Data!O716&gt;Outliers!$B$9),"Yes","No")</f>
        <v>No</v>
      </c>
      <c r="X716">
        <f t="shared" si="107"/>
        <v>9</v>
      </c>
    </row>
    <row r="717" spans="1:24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99"/>
        <v>0</v>
      </c>
      <c r="P717" s="9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22">
        <f t="shared" si="103"/>
        <v>42273.090740740736</v>
      </c>
      <c r="T717" s="22">
        <f t="shared" si="104"/>
        <v>42313.132407407407</v>
      </c>
      <c r="U717">
        <f t="shared" si="105"/>
        <v>2015</v>
      </c>
      <c r="V717" t="str">
        <f t="shared" si="106"/>
        <v>unsuccessful</v>
      </c>
      <c r="W717" t="str">
        <f>IF(OR(O717&lt;Outliers!$B$8,Data!O717&gt;Outliers!$B$9),"Yes","No")</f>
        <v>No</v>
      </c>
      <c r="X717">
        <f t="shared" si="107"/>
        <v>6</v>
      </c>
    </row>
    <row r="718" spans="1:2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99"/>
        <v>0</v>
      </c>
      <c r="P718" s="9">
        <f t="shared" si="100"/>
        <v>44.69</v>
      </c>
      <c r="Q718" t="str">
        <f t="shared" si="101"/>
        <v>technology</v>
      </c>
      <c r="R718" t="str">
        <f t="shared" si="102"/>
        <v>wearables</v>
      </c>
      <c r="S718" s="22">
        <f t="shared" si="103"/>
        <v>41940.658645833333</v>
      </c>
      <c r="T718" s="22">
        <f t="shared" si="104"/>
        <v>41974</v>
      </c>
      <c r="U718">
        <f t="shared" si="105"/>
        <v>2014</v>
      </c>
      <c r="V718" t="str">
        <f t="shared" si="106"/>
        <v>unsuccessful</v>
      </c>
      <c r="W718" t="str">
        <f>IF(OR(O718&lt;Outliers!$B$8,Data!O718&gt;Outliers!$B$9),"Yes","No")</f>
        <v>No</v>
      </c>
      <c r="X718">
        <f t="shared" si="107"/>
        <v>5</v>
      </c>
    </row>
    <row r="719" spans="1:24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99"/>
        <v>0</v>
      </c>
      <c r="P719" s="9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22">
        <f t="shared" si="103"/>
        <v>41857.854189814818</v>
      </c>
      <c r="T719" s="22">
        <f t="shared" si="104"/>
        <v>41887.854189814818</v>
      </c>
      <c r="U719">
        <f t="shared" si="105"/>
        <v>2014</v>
      </c>
      <c r="V719" t="str">
        <f t="shared" si="106"/>
        <v>unsuccessful</v>
      </c>
      <c r="W719" t="str">
        <f>IF(OR(O719&lt;Outliers!$B$8,Data!O719&gt;Outliers!$B$9),"Yes","No")</f>
        <v>No</v>
      </c>
      <c r="X719">
        <f t="shared" si="107"/>
        <v>4</v>
      </c>
    </row>
    <row r="720" spans="1:24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99"/>
        <v>0</v>
      </c>
      <c r="P720" s="9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22">
        <f t="shared" si="103"/>
        <v>42752.845451388886</v>
      </c>
      <c r="T720" s="22">
        <f t="shared" si="104"/>
        <v>42784.249305555553</v>
      </c>
      <c r="U720">
        <f t="shared" si="105"/>
        <v>2017</v>
      </c>
      <c r="V720" t="str">
        <f t="shared" si="106"/>
        <v>unsuccessful</v>
      </c>
      <c r="W720" t="str">
        <f>IF(OR(O720&lt;Outliers!$B$8,Data!O720&gt;Outliers!$B$9),"Yes","No")</f>
        <v>No</v>
      </c>
      <c r="X720">
        <f t="shared" si="107"/>
        <v>5</v>
      </c>
    </row>
    <row r="721" spans="1:24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99"/>
        <v>0</v>
      </c>
      <c r="P721" s="9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22">
        <f t="shared" si="103"/>
        <v>42409.040231481486</v>
      </c>
      <c r="T721" s="22">
        <f t="shared" si="104"/>
        <v>42423.040231481486</v>
      </c>
      <c r="U721">
        <f t="shared" si="105"/>
        <v>2016</v>
      </c>
      <c r="V721" t="str">
        <f t="shared" si="106"/>
        <v>unsuccessful</v>
      </c>
      <c r="W721" t="str">
        <f>IF(OR(O721&lt;Outliers!$B$8,Data!O721&gt;Outliers!$B$9),"Yes","No")</f>
        <v>No</v>
      </c>
      <c r="X721">
        <f t="shared" si="107"/>
        <v>2</v>
      </c>
    </row>
    <row r="722" spans="1:2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99"/>
        <v>1</v>
      </c>
      <c r="P722" s="9">
        <f t="shared" si="100"/>
        <v>66.709999999999994</v>
      </c>
      <c r="Q722" t="str">
        <f t="shared" si="101"/>
        <v>publishing</v>
      </c>
      <c r="R722" t="str">
        <f t="shared" si="102"/>
        <v>nonfiction</v>
      </c>
      <c r="S722" s="22">
        <f t="shared" si="103"/>
        <v>40909.649201388893</v>
      </c>
      <c r="T722" s="22">
        <f t="shared" si="104"/>
        <v>40937.649201388893</v>
      </c>
      <c r="U722">
        <f t="shared" si="105"/>
        <v>2012</v>
      </c>
      <c r="V722" t="str">
        <f t="shared" si="106"/>
        <v>successful</v>
      </c>
      <c r="W722" t="str">
        <f>IF(OR(O722&lt;Outliers!$B$8,Data!O722&gt;Outliers!$B$9),"Yes","No")</f>
        <v>No</v>
      </c>
      <c r="X722">
        <f t="shared" si="107"/>
        <v>4</v>
      </c>
    </row>
    <row r="723" spans="1:2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99"/>
        <v>1</v>
      </c>
      <c r="P723" s="9">
        <f t="shared" si="100"/>
        <v>84.14</v>
      </c>
      <c r="Q723" t="str">
        <f t="shared" si="101"/>
        <v>publishing</v>
      </c>
      <c r="R723" t="str">
        <f t="shared" si="102"/>
        <v>nonfiction</v>
      </c>
      <c r="S723" s="22">
        <f t="shared" si="103"/>
        <v>41807.571840277778</v>
      </c>
      <c r="T723" s="22">
        <f t="shared" si="104"/>
        <v>41852.571840277778</v>
      </c>
      <c r="U723">
        <f t="shared" si="105"/>
        <v>2014</v>
      </c>
      <c r="V723" t="str">
        <f t="shared" si="106"/>
        <v>successful</v>
      </c>
      <c r="W723" t="str">
        <f>IF(OR(O723&lt;Outliers!$B$8,Data!O723&gt;Outliers!$B$9),"Yes","No")</f>
        <v>No</v>
      </c>
      <c r="X723">
        <f t="shared" si="107"/>
        <v>6</v>
      </c>
    </row>
    <row r="724" spans="1:24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99"/>
        <v>1</v>
      </c>
      <c r="P724" s="9">
        <f t="shared" si="100"/>
        <v>215.73</v>
      </c>
      <c r="Q724" t="str">
        <f t="shared" si="101"/>
        <v>publishing</v>
      </c>
      <c r="R724" t="str">
        <f t="shared" si="102"/>
        <v>nonfiction</v>
      </c>
      <c r="S724" s="22">
        <f t="shared" si="103"/>
        <v>40977.805300925924</v>
      </c>
      <c r="T724" s="22">
        <f t="shared" si="104"/>
        <v>41007.76363425926</v>
      </c>
      <c r="U724">
        <f t="shared" si="105"/>
        <v>2012</v>
      </c>
      <c r="V724" t="str">
        <f t="shared" si="106"/>
        <v>successful</v>
      </c>
      <c r="W724" t="str">
        <f>IF(OR(O724&lt;Outliers!$B$8,Data!O724&gt;Outliers!$B$9),"Yes","No")</f>
        <v>No</v>
      </c>
      <c r="X724">
        <f t="shared" si="107"/>
        <v>4</v>
      </c>
    </row>
    <row r="725" spans="1:24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99"/>
        <v>1</v>
      </c>
      <c r="P725" s="9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22">
        <f t="shared" si="103"/>
        <v>42184.816539351858</v>
      </c>
      <c r="T725" s="22">
        <f t="shared" si="104"/>
        <v>42215.165972222225</v>
      </c>
      <c r="U725">
        <f t="shared" si="105"/>
        <v>2015</v>
      </c>
      <c r="V725" t="str">
        <f t="shared" si="106"/>
        <v>successful</v>
      </c>
      <c r="W725" t="str">
        <f>IF(OR(O725&lt;Outliers!$B$8,Data!O725&gt;Outliers!$B$9),"Yes","No")</f>
        <v>No</v>
      </c>
      <c r="X725">
        <f t="shared" si="107"/>
        <v>4</v>
      </c>
    </row>
    <row r="726" spans="1:24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99"/>
        <v>1</v>
      </c>
      <c r="P726" s="9">
        <f t="shared" si="100"/>
        <v>51.63</v>
      </c>
      <c r="Q726" t="str">
        <f t="shared" si="101"/>
        <v>publishing</v>
      </c>
      <c r="R726" t="str">
        <f t="shared" si="102"/>
        <v>nonfiction</v>
      </c>
      <c r="S726" s="22">
        <f t="shared" si="103"/>
        <v>40694.638460648144</v>
      </c>
      <c r="T726" s="22">
        <f t="shared" si="104"/>
        <v>40724.638460648144</v>
      </c>
      <c r="U726">
        <f t="shared" si="105"/>
        <v>2011</v>
      </c>
      <c r="V726" t="str">
        <f t="shared" si="106"/>
        <v>successful</v>
      </c>
      <c r="W726" t="str">
        <f>IF(OR(O726&lt;Outliers!$B$8,Data!O726&gt;Outliers!$B$9),"Yes","No")</f>
        <v>No</v>
      </c>
      <c r="X726">
        <f t="shared" si="107"/>
        <v>4</v>
      </c>
    </row>
    <row r="727" spans="1:2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99"/>
        <v>1</v>
      </c>
      <c r="P727" s="9">
        <f t="shared" si="100"/>
        <v>143.36000000000001</v>
      </c>
      <c r="Q727" t="str">
        <f t="shared" si="101"/>
        <v>publishing</v>
      </c>
      <c r="R727" t="str">
        <f t="shared" si="102"/>
        <v>nonfiction</v>
      </c>
      <c r="S727" s="22">
        <f t="shared" si="103"/>
        <v>42321.626296296294</v>
      </c>
      <c r="T727" s="22">
        <f t="shared" si="104"/>
        <v>42351.626296296294</v>
      </c>
      <c r="U727">
        <f t="shared" si="105"/>
        <v>2015</v>
      </c>
      <c r="V727" t="str">
        <f t="shared" si="106"/>
        <v>successful</v>
      </c>
      <c r="W727" t="str">
        <f>IF(OR(O727&lt;Outliers!$B$8,Data!O727&gt;Outliers!$B$9),"Yes","No")</f>
        <v>No</v>
      </c>
      <c r="X727">
        <f t="shared" si="107"/>
        <v>4</v>
      </c>
    </row>
    <row r="728" spans="1:24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99"/>
        <v>1</v>
      </c>
      <c r="P728" s="9">
        <f t="shared" si="100"/>
        <v>72.430000000000007</v>
      </c>
      <c r="Q728" t="str">
        <f t="shared" si="101"/>
        <v>publishing</v>
      </c>
      <c r="R728" t="str">
        <f t="shared" si="102"/>
        <v>nonfiction</v>
      </c>
      <c r="S728" s="22">
        <f t="shared" si="103"/>
        <v>41346.042673611111</v>
      </c>
      <c r="T728" s="22">
        <f t="shared" si="104"/>
        <v>41376.042673611111</v>
      </c>
      <c r="U728">
        <f t="shared" si="105"/>
        <v>2013</v>
      </c>
      <c r="V728" t="str">
        <f t="shared" si="106"/>
        <v>successful</v>
      </c>
      <c r="W728" t="str">
        <f>IF(OR(O728&lt;Outliers!$B$8,Data!O728&gt;Outliers!$B$9),"Yes","No")</f>
        <v>No</v>
      </c>
      <c r="X728">
        <f t="shared" si="107"/>
        <v>4</v>
      </c>
    </row>
    <row r="729" spans="1:24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99"/>
        <v>2</v>
      </c>
      <c r="P729" s="9">
        <f t="shared" si="100"/>
        <v>36.53</v>
      </c>
      <c r="Q729" t="str">
        <f t="shared" si="101"/>
        <v>publishing</v>
      </c>
      <c r="R729" t="str">
        <f t="shared" si="102"/>
        <v>nonfiction</v>
      </c>
      <c r="S729" s="22">
        <f t="shared" si="103"/>
        <v>41247.020243055551</v>
      </c>
      <c r="T729" s="22">
        <f t="shared" si="104"/>
        <v>41288.888888888891</v>
      </c>
      <c r="U729">
        <f t="shared" si="105"/>
        <v>2012</v>
      </c>
      <c r="V729" t="str">
        <f t="shared" si="106"/>
        <v>successful</v>
      </c>
      <c r="W729" t="str">
        <f>IF(OR(O729&lt;Outliers!$B$8,Data!O729&gt;Outliers!$B$9),"Yes","No")</f>
        <v>No</v>
      </c>
      <c r="X729">
        <f t="shared" si="107"/>
        <v>6</v>
      </c>
    </row>
    <row r="730" spans="1:2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99"/>
        <v>1</v>
      </c>
      <c r="P730" s="9">
        <f t="shared" si="100"/>
        <v>60.9</v>
      </c>
      <c r="Q730" t="str">
        <f t="shared" si="101"/>
        <v>publishing</v>
      </c>
      <c r="R730" t="str">
        <f t="shared" si="102"/>
        <v>nonfiction</v>
      </c>
      <c r="S730" s="22">
        <f t="shared" si="103"/>
        <v>40731.837465277778</v>
      </c>
      <c r="T730" s="22">
        <f t="shared" si="104"/>
        <v>40776.837465277778</v>
      </c>
      <c r="U730">
        <f t="shared" si="105"/>
        <v>2011</v>
      </c>
      <c r="V730" t="str">
        <f t="shared" si="106"/>
        <v>successful</v>
      </c>
      <c r="W730" t="str">
        <f>IF(OR(O730&lt;Outliers!$B$8,Data!O730&gt;Outliers!$B$9),"Yes","No")</f>
        <v>No</v>
      </c>
      <c r="X730">
        <f t="shared" si="107"/>
        <v>6</v>
      </c>
    </row>
    <row r="731" spans="1:24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99"/>
        <v>1</v>
      </c>
      <c r="P731" s="9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22">
        <f t="shared" si="103"/>
        <v>41111.185891203706</v>
      </c>
      <c r="T731" s="22">
        <f t="shared" si="104"/>
        <v>41171.185891203706</v>
      </c>
      <c r="U731">
        <f t="shared" si="105"/>
        <v>2012</v>
      </c>
      <c r="V731" t="str">
        <f t="shared" si="106"/>
        <v>successful</v>
      </c>
      <c r="W731" t="str">
        <f>IF(OR(O731&lt;Outliers!$B$8,Data!O731&gt;Outliers!$B$9),"Yes","No")</f>
        <v>No</v>
      </c>
      <c r="X731">
        <f t="shared" si="107"/>
        <v>9</v>
      </c>
    </row>
    <row r="732" spans="1:2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99"/>
        <v>1</v>
      </c>
      <c r="P732" s="9">
        <f t="shared" si="100"/>
        <v>99.77</v>
      </c>
      <c r="Q732" t="str">
        <f t="shared" si="101"/>
        <v>publishing</v>
      </c>
      <c r="R732" t="str">
        <f t="shared" si="102"/>
        <v>nonfiction</v>
      </c>
      <c r="S732" s="22">
        <f t="shared" si="103"/>
        <v>40854.745266203703</v>
      </c>
      <c r="T732" s="22">
        <f t="shared" si="104"/>
        <v>40884.745266203703</v>
      </c>
      <c r="U732">
        <f t="shared" si="105"/>
        <v>2011</v>
      </c>
      <c r="V732" t="str">
        <f t="shared" si="106"/>
        <v>successful</v>
      </c>
      <c r="W732" t="str">
        <f>IF(OR(O732&lt;Outliers!$B$8,Data!O732&gt;Outliers!$B$9),"Yes","No")</f>
        <v>No</v>
      </c>
      <c r="X732">
        <f t="shared" si="107"/>
        <v>4</v>
      </c>
    </row>
    <row r="733" spans="1:2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99"/>
        <v>1</v>
      </c>
      <c r="P733" s="9">
        <f t="shared" si="100"/>
        <v>88.73</v>
      </c>
      <c r="Q733" t="str">
        <f t="shared" si="101"/>
        <v>publishing</v>
      </c>
      <c r="R733" t="str">
        <f t="shared" si="102"/>
        <v>nonfiction</v>
      </c>
      <c r="S733" s="22">
        <f t="shared" si="103"/>
        <v>40879.795682870368</v>
      </c>
      <c r="T733" s="22">
        <f t="shared" si="104"/>
        <v>40930.25</v>
      </c>
      <c r="U733">
        <f t="shared" si="105"/>
        <v>2011</v>
      </c>
      <c r="V733" t="str">
        <f t="shared" si="106"/>
        <v>successful</v>
      </c>
      <c r="W733" t="str">
        <f>IF(OR(O733&lt;Outliers!$B$8,Data!O733&gt;Outliers!$B$9),"Yes","No")</f>
        <v>No</v>
      </c>
      <c r="X733">
        <f t="shared" si="107"/>
        <v>7</v>
      </c>
    </row>
    <row r="734" spans="1:24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99"/>
        <v>2</v>
      </c>
      <c r="P734" s="9">
        <f t="shared" si="100"/>
        <v>4.92</v>
      </c>
      <c r="Q734" t="str">
        <f t="shared" si="101"/>
        <v>publishing</v>
      </c>
      <c r="R734" t="str">
        <f t="shared" si="102"/>
        <v>nonfiction</v>
      </c>
      <c r="S734" s="22">
        <f t="shared" si="103"/>
        <v>41486.424317129626</v>
      </c>
      <c r="T734" s="22">
        <f t="shared" si="104"/>
        <v>41546.424317129626</v>
      </c>
      <c r="U734">
        <f t="shared" si="105"/>
        <v>2013</v>
      </c>
      <c r="V734" t="str">
        <f t="shared" si="106"/>
        <v>successful</v>
      </c>
      <c r="W734" t="str">
        <f>IF(OR(O734&lt;Outliers!$B$8,Data!O734&gt;Outliers!$B$9),"Yes","No")</f>
        <v>No</v>
      </c>
      <c r="X734">
        <f t="shared" si="107"/>
        <v>9</v>
      </c>
    </row>
    <row r="735" spans="1:2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99"/>
        <v>1</v>
      </c>
      <c r="P735" s="9">
        <f t="shared" si="100"/>
        <v>17.82</v>
      </c>
      <c r="Q735" t="str">
        <f t="shared" si="101"/>
        <v>publishing</v>
      </c>
      <c r="R735" t="str">
        <f t="shared" si="102"/>
        <v>nonfiction</v>
      </c>
      <c r="S735" s="22">
        <f t="shared" si="103"/>
        <v>41598.420046296298</v>
      </c>
      <c r="T735" s="22">
        <f t="shared" si="104"/>
        <v>41628.420046296298</v>
      </c>
      <c r="U735">
        <f t="shared" si="105"/>
        <v>2013</v>
      </c>
      <c r="V735" t="str">
        <f t="shared" si="106"/>
        <v>successful</v>
      </c>
      <c r="W735" t="str">
        <f>IF(OR(O735&lt;Outliers!$B$8,Data!O735&gt;Outliers!$B$9),"Yes","No")</f>
        <v>No</v>
      </c>
      <c r="X735">
        <f t="shared" si="107"/>
        <v>4</v>
      </c>
    </row>
    <row r="736" spans="1:24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99"/>
        <v>1</v>
      </c>
      <c r="P736" s="9">
        <f t="shared" si="100"/>
        <v>187.19</v>
      </c>
      <c r="Q736" t="str">
        <f t="shared" si="101"/>
        <v>publishing</v>
      </c>
      <c r="R736" t="str">
        <f t="shared" si="102"/>
        <v>nonfiction</v>
      </c>
      <c r="S736" s="22">
        <f t="shared" si="103"/>
        <v>42102.164583333331</v>
      </c>
      <c r="T736" s="22">
        <f t="shared" si="104"/>
        <v>42133.208333333328</v>
      </c>
      <c r="U736">
        <f t="shared" si="105"/>
        <v>2015</v>
      </c>
      <c r="V736" t="str">
        <f t="shared" si="106"/>
        <v>successful</v>
      </c>
      <c r="W736" t="str">
        <f>IF(OR(O736&lt;Outliers!$B$8,Data!O736&gt;Outliers!$B$9),"Yes","No")</f>
        <v>No</v>
      </c>
      <c r="X736">
        <f t="shared" si="107"/>
        <v>4</v>
      </c>
    </row>
    <row r="737" spans="1:2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99"/>
        <v>1</v>
      </c>
      <c r="P737" s="9">
        <f t="shared" si="100"/>
        <v>234.81</v>
      </c>
      <c r="Q737" t="str">
        <f t="shared" si="101"/>
        <v>publishing</v>
      </c>
      <c r="R737" t="str">
        <f t="shared" si="102"/>
        <v>nonfiction</v>
      </c>
      <c r="S737" s="22">
        <f t="shared" si="103"/>
        <v>41946.029467592591</v>
      </c>
      <c r="T737" s="22">
        <f t="shared" si="104"/>
        <v>41977.027083333334</v>
      </c>
      <c r="U737">
        <f t="shared" si="105"/>
        <v>2014</v>
      </c>
      <c r="V737" t="str">
        <f t="shared" si="106"/>
        <v>successful</v>
      </c>
      <c r="W737" t="str">
        <f>IF(OR(O737&lt;Outliers!$B$8,Data!O737&gt;Outliers!$B$9),"Yes","No")</f>
        <v>No</v>
      </c>
      <c r="X737">
        <f t="shared" si="107"/>
        <v>4</v>
      </c>
    </row>
    <row r="738" spans="1:24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99"/>
        <v>3</v>
      </c>
      <c r="P738" s="9">
        <f t="shared" si="100"/>
        <v>105.05</v>
      </c>
      <c r="Q738" t="str">
        <f t="shared" si="101"/>
        <v>publishing</v>
      </c>
      <c r="R738" t="str">
        <f t="shared" si="102"/>
        <v>nonfiction</v>
      </c>
      <c r="S738" s="22">
        <f t="shared" si="103"/>
        <v>41579.734259259261</v>
      </c>
      <c r="T738" s="22">
        <f t="shared" si="104"/>
        <v>41599.207638888889</v>
      </c>
      <c r="U738">
        <f t="shared" si="105"/>
        <v>2013</v>
      </c>
      <c r="V738" t="str">
        <f t="shared" si="106"/>
        <v>successful</v>
      </c>
      <c r="W738" t="str">
        <f>IF(OR(O738&lt;Outliers!$B$8,Data!O738&gt;Outliers!$B$9),"Yes","No")</f>
        <v>Yes</v>
      </c>
      <c r="X738">
        <f t="shared" si="107"/>
        <v>3</v>
      </c>
    </row>
    <row r="739" spans="1:24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99"/>
        <v>1</v>
      </c>
      <c r="P739" s="9">
        <f t="shared" si="100"/>
        <v>56.67</v>
      </c>
      <c r="Q739" t="str">
        <f t="shared" si="101"/>
        <v>publishing</v>
      </c>
      <c r="R739" t="str">
        <f t="shared" si="102"/>
        <v>nonfiction</v>
      </c>
      <c r="S739" s="22">
        <f t="shared" si="103"/>
        <v>41667.275312500002</v>
      </c>
      <c r="T739" s="22">
        <f t="shared" si="104"/>
        <v>41684.833333333336</v>
      </c>
      <c r="U739">
        <f t="shared" si="105"/>
        <v>2014</v>
      </c>
      <c r="V739" t="str">
        <f t="shared" si="106"/>
        <v>successful</v>
      </c>
      <c r="W739" t="str">
        <f>IF(OR(O739&lt;Outliers!$B$8,Data!O739&gt;Outliers!$B$9),"Yes","No")</f>
        <v>No</v>
      </c>
      <c r="X739">
        <f t="shared" si="107"/>
        <v>2</v>
      </c>
    </row>
    <row r="740" spans="1:2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99"/>
        <v>1</v>
      </c>
      <c r="P740" s="9">
        <f t="shared" si="100"/>
        <v>39.049999999999997</v>
      </c>
      <c r="Q740" t="str">
        <f t="shared" si="101"/>
        <v>publishing</v>
      </c>
      <c r="R740" t="str">
        <f t="shared" si="102"/>
        <v>nonfiction</v>
      </c>
      <c r="S740" s="22">
        <f t="shared" si="103"/>
        <v>41943.604097222218</v>
      </c>
      <c r="T740" s="22">
        <f t="shared" si="104"/>
        <v>41974.207638888889</v>
      </c>
      <c r="U740">
        <f t="shared" si="105"/>
        <v>2014</v>
      </c>
      <c r="V740" t="str">
        <f t="shared" si="106"/>
        <v>successful</v>
      </c>
      <c r="W740" t="str">
        <f>IF(OR(O740&lt;Outliers!$B$8,Data!O740&gt;Outliers!$B$9),"Yes","No")</f>
        <v>No</v>
      </c>
      <c r="X740">
        <f t="shared" si="107"/>
        <v>4</v>
      </c>
    </row>
    <row r="741" spans="1:24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99"/>
        <v>2</v>
      </c>
      <c r="P741" s="9">
        <f t="shared" si="100"/>
        <v>68.349999999999994</v>
      </c>
      <c r="Q741" t="str">
        <f t="shared" si="101"/>
        <v>publishing</v>
      </c>
      <c r="R741" t="str">
        <f t="shared" si="102"/>
        <v>nonfiction</v>
      </c>
      <c r="S741" s="22">
        <f t="shared" si="103"/>
        <v>41829.502650462964</v>
      </c>
      <c r="T741" s="22">
        <f t="shared" si="104"/>
        <v>41862.502650462964</v>
      </c>
      <c r="U741">
        <f t="shared" si="105"/>
        <v>2014</v>
      </c>
      <c r="V741" t="str">
        <f t="shared" si="106"/>
        <v>successful</v>
      </c>
      <c r="W741" t="str">
        <f>IF(OR(O741&lt;Outliers!$B$8,Data!O741&gt;Outliers!$B$9),"Yes","No")</f>
        <v>No</v>
      </c>
      <c r="X741">
        <f t="shared" si="107"/>
        <v>5</v>
      </c>
    </row>
    <row r="742" spans="1:24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99"/>
        <v>1</v>
      </c>
      <c r="P742" s="9">
        <f t="shared" si="100"/>
        <v>169.58</v>
      </c>
      <c r="Q742" t="str">
        <f t="shared" si="101"/>
        <v>publishing</v>
      </c>
      <c r="R742" t="str">
        <f t="shared" si="102"/>
        <v>nonfiction</v>
      </c>
      <c r="S742" s="22">
        <f t="shared" si="103"/>
        <v>42162.146782407406</v>
      </c>
      <c r="T742" s="22">
        <f t="shared" si="104"/>
        <v>42176.146782407406</v>
      </c>
      <c r="U742">
        <f t="shared" si="105"/>
        <v>2015</v>
      </c>
      <c r="V742" t="str">
        <f t="shared" si="106"/>
        <v>successful</v>
      </c>
      <c r="W742" t="str">
        <f>IF(OR(O742&lt;Outliers!$B$8,Data!O742&gt;Outliers!$B$9),"Yes","No")</f>
        <v>No</v>
      </c>
      <c r="X742">
        <f t="shared" si="107"/>
        <v>2</v>
      </c>
    </row>
    <row r="743" spans="1:2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99"/>
        <v>1</v>
      </c>
      <c r="P743" s="9">
        <f t="shared" si="100"/>
        <v>141.41999999999999</v>
      </c>
      <c r="Q743" t="str">
        <f t="shared" si="101"/>
        <v>publishing</v>
      </c>
      <c r="R743" t="str">
        <f t="shared" si="102"/>
        <v>nonfiction</v>
      </c>
      <c r="S743" s="22">
        <f t="shared" si="103"/>
        <v>41401.648217592592</v>
      </c>
      <c r="T743" s="22">
        <f t="shared" si="104"/>
        <v>41436.648217592592</v>
      </c>
      <c r="U743">
        <f t="shared" si="105"/>
        <v>2013</v>
      </c>
      <c r="V743" t="str">
        <f t="shared" si="106"/>
        <v>successful</v>
      </c>
      <c r="W743" t="str">
        <f>IF(OR(O743&lt;Outliers!$B$8,Data!O743&gt;Outliers!$B$9),"Yes","No")</f>
        <v>No</v>
      </c>
      <c r="X743">
        <f t="shared" si="107"/>
        <v>5</v>
      </c>
    </row>
    <row r="744" spans="1:24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99"/>
        <v>1</v>
      </c>
      <c r="P744" s="9">
        <f t="shared" si="100"/>
        <v>67.39</v>
      </c>
      <c r="Q744" t="str">
        <f t="shared" si="101"/>
        <v>publishing</v>
      </c>
      <c r="R744" t="str">
        <f t="shared" si="102"/>
        <v>nonfiction</v>
      </c>
      <c r="S744" s="22">
        <f t="shared" si="103"/>
        <v>41689.917962962965</v>
      </c>
      <c r="T744" s="22">
        <f t="shared" si="104"/>
        <v>41719.876296296294</v>
      </c>
      <c r="U744">
        <f t="shared" si="105"/>
        <v>2014</v>
      </c>
      <c r="V744" t="str">
        <f t="shared" si="106"/>
        <v>successful</v>
      </c>
      <c r="W744" t="str">
        <f>IF(OR(O744&lt;Outliers!$B$8,Data!O744&gt;Outliers!$B$9),"Yes","No")</f>
        <v>No</v>
      </c>
      <c r="X744">
        <f t="shared" si="107"/>
        <v>4</v>
      </c>
    </row>
    <row r="745" spans="1:24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99"/>
        <v>1</v>
      </c>
      <c r="P745" s="9">
        <f t="shared" si="100"/>
        <v>54.27</v>
      </c>
      <c r="Q745" t="str">
        <f t="shared" si="101"/>
        <v>publishing</v>
      </c>
      <c r="R745" t="str">
        <f t="shared" si="102"/>
        <v>nonfiction</v>
      </c>
      <c r="S745" s="22">
        <f t="shared" si="103"/>
        <v>40990.709317129629</v>
      </c>
      <c r="T745" s="22">
        <f t="shared" si="104"/>
        <v>41015.875</v>
      </c>
      <c r="U745">
        <f t="shared" si="105"/>
        <v>2012</v>
      </c>
      <c r="V745" t="str">
        <f t="shared" si="106"/>
        <v>successful</v>
      </c>
      <c r="W745" t="str">
        <f>IF(OR(O745&lt;Outliers!$B$8,Data!O745&gt;Outliers!$B$9),"Yes","No")</f>
        <v>No</v>
      </c>
      <c r="X745">
        <f t="shared" si="107"/>
        <v>4</v>
      </c>
    </row>
    <row r="746" spans="1:24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99"/>
        <v>1</v>
      </c>
      <c r="P746" s="9">
        <f t="shared" si="100"/>
        <v>82.52</v>
      </c>
      <c r="Q746" t="str">
        <f t="shared" si="101"/>
        <v>publishing</v>
      </c>
      <c r="R746" t="str">
        <f t="shared" si="102"/>
        <v>nonfiction</v>
      </c>
      <c r="S746" s="22">
        <f t="shared" si="103"/>
        <v>41226.95721064815</v>
      </c>
      <c r="T746" s="22">
        <f t="shared" si="104"/>
        <v>41256.95721064815</v>
      </c>
      <c r="U746">
        <f t="shared" si="105"/>
        <v>2012</v>
      </c>
      <c r="V746" t="str">
        <f t="shared" si="106"/>
        <v>successful</v>
      </c>
      <c r="W746" t="str">
        <f>IF(OR(O746&lt;Outliers!$B$8,Data!O746&gt;Outliers!$B$9),"Yes","No")</f>
        <v>No</v>
      </c>
      <c r="X746">
        <f t="shared" si="107"/>
        <v>4</v>
      </c>
    </row>
    <row r="747" spans="1:24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99"/>
        <v>2</v>
      </c>
      <c r="P747" s="9">
        <f t="shared" si="100"/>
        <v>53.73</v>
      </c>
      <c r="Q747" t="str">
        <f t="shared" si="101"/>
        <v>publishing</v>
      </c>
      <c r="R747" t="str">
        <f t="shared" si="102"/>
        <v>nonfiction</v>
      </c>
      <c r="S747" s="22">
        <f t="shared" si="103"/>
        <v>41367.572280092594</v>
      </c>
      <c r="T747" s="22">
        <f t="shared" si="104"/>
        <v>41397.572280092594</v>
      </c>
      <c r="U747">
        <f t="shared" si="105"/>
        <v>2013</v>
      </c>
      <c r="V747" t="str">
        <f t="shared" si="106"/>
        <v>successful</v>
      </c>
      <c r="W747" t="str">
        <f>IF(OR(O747&lt;Outliers!$B$8,Data!O747&gt;Outliers!$B$9),"Yes","No")</f>
        <v>No</v>
      </c>
      <c r="X747">
        <f t="shared" si="107"/>
        <v>4</v>
      </c>
    </row>
    <row r="748" spans="1:24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99"/>
        <v>1</v>
      </c>
      <c r="P748" s="9">
        <f t="shared" si="100"/>
        <v>34.21</v>
      </c>
      <c r="Q748" t="str">
        <f t="shared" si="101"/>
        <v>publishing</v>
      </c>
      <c r="R748" t="str">
        <f t="shared" si="102"/>
        <v>nonfiction</v>
      </c>
      <c r="S748" s="22">
        <f t="shared" si="103"/>
        <v>41157.042928240742</v>
      </c>
      <c r="T748" s="22">
        <f t="shared" si="104"/>
        <v>41175.165972222225</v>
      </c>
      <c r="U748">
        <f t="shared" si="105"/>
        <v>2012</v>
      </c>
      <c r="V748" t="str">
        <f t="shared" si="106"/>
        <v>successful</v>
      </c>
      <c r="W748" t="str">
        <f>IF(OR(O748&lt;Outliers!$B$8,Data!O748&gt;Outliers!$B$9),"Yes","No")</f>
        <v>No</v>
      </c>
      <c r="X748">
        <f t="shared" si="107"/>
        <v>3</v>
      </c>
    </row>
    <row r="749" spans="1:24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99"/>
        <v>1</v>
      </c>
      <c r="P749" s="9">
        <f t="shared" si="100"/>
        <v>127.33</v>
      </c>
      <c r="Q749" t="str">
        <f t="shared" si="101"/>
        <v>publishing</v>
      </c>
      <c r="R749" t="str">
        <f t="shared" si="102"/>
        <v>nonfiction</v>
      </c>
      <c r="S749" s="22">
        <f t="shared" si="103"/>
        <v>41988.548831018517</v>
      </c>
      <c r="T749" s="22">
        <f t="shared" si="104"/>
        <v>42019.454166666663</v>
      </c>
      <c r="U749">
        <f t="shared" si="105"/>
        <v>2014</v>
      </c>
      <c r="V749" t="str">
        <f t="shared" si="106"/>
        <v>successful</v>
      </c>
      <c r="W749" t="str">
        <f>IF(OR(O749&lt;Outliers!$B$8,Data!O749&gt;Outliers!$B$9),"Yes","No")</f>
        <v>No</v>
      </c>
      <c r="X749">
        <f t="shared" si="107"/>
        <v>4</v>
      </c>
    </row>
    <row r="750" spans="1:2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99"/>
        <v>1</v>
      </c>
      <c r="P750" s="9">
        <f t="shared" si="100"/>
        <v>45.57</v>
      </c>
      <c r="Q750" t="str">
        <f t="shared" si="101"/>
        <v>publishing</v>
      </c>
      <c r="R750" t="str">
        <f t="shared" si="102"/>
        <v>nonfiction</v>
      </c>
      <c r="S750" s="22">
        <f t="shared" si="103"/>
        <v>41831.846828703703</v>
      </c>
      <c r="T750" s="22">
        <f t="shared" si="104"/>
        <v>41861.846828703703</v>
      </c>
      <c r="U750">
        <f t="shared" si="105"/>
        <v>2014</v>
      </c>
      <c r="V750" t="str">
        <f t="shared" si="106"/>
        <v>successful</v>
      </c>
      <c r="W750" t="str">
        <f>IF(OR(O750&lt;Outliers!$B$8,Data!O750&gt;Outliers!$B$9),"Yes","No")</f>
        <v>No</v>
      </c>
      <c r="X750">
        <f t="shared" si="107"/>
        <v>4</v>
      </c>
    </row>
    <row r="751" spans="1:24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99"/>
        <v>1</v>
      </c>
      <c r="P751" s="9">
        <f t="shared" si="100"/>
        <v>95.96</v>
      </c>
      <c r="Q751" t="str">
        <f t="shared" si="101"/>
        <v>publishing</v>
      </c>
      <c r="R751" t="str">
        <f t="shared" si="102"/>
        <v>nonfiction</v>
      </c>
      <c r="S751" s="22">
        <f t="shared" si="103"/>
        <v>42733.94131944445</v>
      </c>
      <c r="T751" s="22">
        <f t="shared" si="104"/>
        <v>42763.94131944445</v>
      </c>
      <c r="U751">
        <f t="shared" si="105"/>
        <v>2016</v>
      </c>
      <c r="V751" t="str">
        <f t="shared" si="106"/>
        <v>successful</v>
      </c>
      <c r="W751" t="str">
        <f>IF(OR(O751&lt;Outliers!$B$8,Data!O751&gt;Outliers!$B$9),"Yes","No")</f>
        <v>No</v>
      </c>
      <c r="X751">
        <f t="shared" si="107"/>
        <v>4</v>
      </c>
    </row>
    <row r="752" spans="1:24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99"/>
        <v>1</v>
      </c>
      <c r="P752" s="9">
        <f t="shared" si="100"/>
        <v>77.27</v>
      </c>
      <c r="Q752" t="str">
        <f t="shared" si="101"/>
        <v>publishing</v>
      </c>
      <c r="R752" t="str">
        <f t="shared" si="102"/>
        <v>nonfiction</v>
      </c>
      <c r="S752" s="22">
        <f t="shared" si="103"/>
        <v>41299.878148148149</v>
      </c>
      <c r="T752" s="22">
        <f t="shared" si="104"/>
        <v>41329.878148148149</v>
      </c>
      <c r="U752">
        <f t="shared" si="105"/>
        <v>2013</v>
      </c>
      <c r="V752" t="str">
        <f t="shared" si="106"/>
        <v>successful</v>
      </c>
      <c r="W752" t="str">
        <f>IF(OR(O752&lt;Outliers!$B$8,Data!O752&gt;Outliers!$B$9),"Yes","No")</f>
        <v>No</v>
      </c>
      <c r="X752">
        <f t="shared" si="107"/>
        <v>4</v>
      </c>
    </row>
    <row r="753" spans="1:2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99"/>
        <v>1</v>
      </c>
      <c r="P753" s="9">
        <f t="shared" si="100"/>
        <v>57.34</v>
      </c>
      <c r="Q753" t="str">
        <f t="shared" si="101"/>
        <v>publishing</v>
      </c>
      <c r="R753" t="str">
        <f t="shared" si="102"/>
        <v>nonfiction</v>
      </c>
      <c r="S753" s="22">
        <f t="shared" si="103"/>
        <v>40713.630497685182</v>
      </c>
      <c r="T753" s="22">
        <f t="shared" si="104"/>
        <v>40759.630497685182</v>
      </c>
      <c r="U753">
        <f t="shared" si="105"/>
        <v>2011</v>
      </c>
      <c r="V753" t="str">
        <f t="shared" si="106"/>
        <v>successful</v>
      </c>
      <c r="W753" t="str">
        <f>IF(OR(O753&lt;Outliers!$B$8,Data!O753&gt;Outliers!$B$9),"Yes","No")</f>
        <v>No</v>
      </c>
      <c r="X753">
        <f t="shared" si="107"/>
        <v>7</v>
      </c>
    </row>
    <row r="754" spans="1:24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99"/>
        <v>1</v>
      </c>
      <c r="P754" s="9">
        <f t="shared" si="100"/>
        <v>53.19</v>
      </c>
      <c r="Q754" t="str">
        <f t="shared" si="101"/>
        <v>publishing</v>
      </c>
      <c r="R754" t="str">
        <f t="shared" si="102"/>
        <v>nonfiction</v>
      </c>
      <c r="S754" s="22">
        <f t="shared" si="103"/>
        <v>42639.421493055561</v>
      </c>
      <c r="T754" s="22">
        <f t="shared" si="104"/>
        <v>42659.458333333328</v>
      </c>
      <c r="U754">
        <f t="shared" si="105"/>
        <v>2016</v>
      </c>
      <c r="V754" t="str">
        <f t="shared" si="106"/>
        <v>successful</v>
      </c>
      <c r="W754" t="str">
        <f>IF(OR(O754&lt;Outliers!$B$8,Data!O754&gt;Outliers!$B$9),"Yes","No")</f>
        <v>No</v>
      </c>
      <c r="X754">
        <f t="shared" si="107"/>
        <v>3</v>
      </c>
    </row>
    <row r="755" spans="1:24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99"/>
        <v>1</v>
      </c>
      <c r="P755" s="9">
        <f t="shared" si="100"/>
        <v>492.31</v>
      </c>
      <c r="Q755" t="str">
        <f t="shared" si="101"/>
        <v>publishing</v>
      </c>
      <c r="R755" t="str">
        <f t="shared" si="102"/>
        <v>nonfiction</v>
      </c>
      <c r="S755" s="22">
        <f t="shared" si="103"/>
        <v>42019.590173611112</v>
      </c>
      <c r="T755" s="22">
        <f t="shared" si="104"/>
        <v>42049.590173611112</v>
      </c>
      <c r="U755">
        <f t="shared" si="105"/>
        <v>2015</v>
      </c>
      <c r="V755" t="str">
        <f t="shared" si="106"/>
        <v>successful</v>
      </c>
      <c r="W755" t="str">
        <f>IF(OR(O755&lt;Outliers!$B$8,Data!O755&gt;Outliers!$B$9),"Yes","No")</f>
        <v>No</v>
      </c>
      <c r="X755">
        <f t="shared" si="107"/>
        <v>4</v>
      </c>
    </row>
    <row r="756" spans="1:24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99"/>
        <v>1</v>
      </c>
      <c r="P756" s="9">
        <f t="shared" si="100"/>
        <v>42.35</v>
      </c>
      <c r="Q756" t="str">
        <f t="shared" si="101"/>
        <v>publishing</v>
      </c>
      <c r="R756" t="str">
        <f t="shared" si="102"/>
        <v>nonfiction</v>
      </c>
      <c r="S756" s="22">
        <f t="shared" si="103"/>
        <v>41249.749085648145</v>
      </c>
      <c r="T756" s="22">
        <f t="shared" si="104"/>
        <v>41279.749085648145</v>
      </c>
      <c r="U756">
        <f t="shared" si="105"/>
        <v>2012</v>
      </c>
      <c r="V756" t="str">
        <f t="shared" si="106"/>
        <v>successful</v>
      </c>
      <c r="W756" t="str">
        <f>IF(OR(O756&lt;Outliers!$B$8,Data!O756&gt;Outliers!$B$9),"Yes","No")</f>
        <v>No</v>
      </c>
      <c r="X756">
        <f t="shared" si="107"/>
        <v>4</v>
      </c>
    </row>
    <row r="757" spans="1:2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99"/>
        <v>1</v>
      </c>
      <c r="P757" s="9">
        <f t="shared" si="100"/>
        <v>37.47</v>
      </c>
      <c r="Q757" t="str">
        <f t="shared" si="101"/>
        <v>publishing</v>
      </c>
      <c r="R757" t="str">
        <f t="shared" si="102"/>
        <v>nonfiction</v>
      </c>
      <c r="S757" s="22">
        <f t="shared" si="103"/>
        <v>41383.605057870373</v>
      </c>
      <c r="T757" s="22">
        <f t="shared" si="104"/>
        <v>41414.02847222222</v>
      </c>
      <c r="U757">
        <f t="shared" si="105"/>
        <v>2013</v>
      </c>
      <c r="V757" t="str">
        <f t="shared" si="106"/>
        <v>successful</v>
      </c>
      <c r="W757" t="str">
        <f>IF(OR(O757&lt;Outliers!$B$8,Data!O757&gt;Outliers!$B$9),"Yes","No")</f>
        <v>No</v>
      </c>
      <c r="X757">
        <f t="shared" si="107"/>
        <v>4</v>
      </c>
    </row>
    <row r="758" spans="1:2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99"/>
        <v>1</v>
      </c>
      <c r="P758" s="9">
        <f t="shared" si="100"/>
        <v>37.450000000000003</v>
      </c>
      <c r="Q758" t="str">
        <f t="shared" si="101"/>
        <v>publishing</v>
      </c>
      <c r="R758" t="str">
        <f t="shared" si="102"/>
        <v>nonfiction</v>
      </c>
      <c r="S758" s="22">
        <f t="shared" si="103"/>
        <v>40590.766886574071</v>
      </c>
      <c r="T758" s="22">
        <f t="shared" si="104"/>
        <v>40651.725219907406</v>
      </c>
      <c r="U758">
        <f t="shared" si="105"/>
        <v>2011</v>
      </c>
      <c r="V758" t="str">
        <f t="shared" si="106"/>
        <v>successful</v>
      </c>
      <c r="W758" t="str">
        <f>IF(OR(O758&lt;Outliers!$B$8,Data!O758&gt;Outliers!$B$9),"Yes","No")</f>
        <v>No</v>
      </c>
      <c r="X758">
        <f t="shared" si="107"/>
        <v>9</v>
      </c>
    </row>
    <row r="759" spans="1:24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99"/>
        <v>2</v>
      </c>
      <c r="P759" s="9">
        <f t="shared" si="100"/>
        <v>33.06</v>
      </c>
      <c r="Q759" t="str">
        <f t="shared" si="101"/>
        <v>publishing</v>
      </c>
      <c r="R759" t="str">
        <f t="shared" si="102"/>
        <v>nonfiction</v>
      </c>
      <c r="S759" s="22">
        <f t="shared" si="103"/>
        <v>41235.054560185185</v>
      </c>
      <c r="T759" s="22">
        <f t="shared" si="104"/>
        <v>41249.054560185185</v>
      </c>
      <c r="U759">
        <f t="shared" si="105"/>
        <v>2012</v>
      </c>
      <c r="V759" t="str">
        <f t="shared" si="106"/>
        <v>successful</v>
      </c>
      <c r="W759" t="str">
        <f>IF(OR(O759&lt;Outliers!$B$8,Data!O759&gt;Outliers!$B$9),"Yes","No")</f>
        <v>No</v>
      </c>
      <c r="X759">
        <f t="shared" si="107"/>
        <v>2</v>
      </c>
    </row>
    <row r="760" spans="1:24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99"/>
        <v>1</v>
      </c>
      <c r="P760" s="9">
        <f t="shared" si="100"/>
        <v>134.21</v>
      </c>
      <c r="Q760" t="str">
        <f t="shared" si="101"/>
        <v>publishing</v>
      </c>
      <c r="R760" t="str">
        <f t="shared" si="102"/>
        <v>nonfiction</v>
      </c>
      <c r="S760" s="22">
        <f t="shared" si="103"/>
        <v>40429.836435185185</v>
      </c>
      <c r="T760" s="22">
        <f t="shared" si="104"/>
        <v>40459.836435185185</v>
      </c>
      <c r="U760">
        <f t="shared" si="105"/>
        <v>2010</v>
      </c>
      <c r="V760" t="str">
        <f t="shared" si="106"/>
        <v>successful</v>
      </c>
      <c r="W760" t="str">
        <f>IF(OR(O760&lt;Outliers!$B$8,Data!O760&gt;Outliers!$B$9),"Yes","No")</f>
        <v>No</v>
      </c>
      <c r="X760">
        <f t="shared" si="107"/>
        <v>4</v>
      </c>
    </row>
    <row r="761" spans="1:2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99"/>
        <v>1</v>
      </c>
      <c r="P761" s="9">
        <f t="shared" si="100"/>
        <v>51.47</v>
      </c>
      <c r="Q761" t="str">
        <f t="shared" si="101"/>
        <v>publishing</v>
      </c>
      <c r="R761" t="str">
        <f t="shared" si="102"/>
        <v>nonfiction</v>
      </c>
      <c r="S761" s="22">
        <f t="shared" si="103"/>
        <v>41789.330312500002</v>
      </c>
      <c r="T761" s="22">
        <f t="shared" si="104"/>
        <v>41829.330312500002</v>
      </c>
      <c r="U761">
        <f t="shared" si="105"/>
        <v>2014</v>
      </c>
      <c r="V761" t="str">
        <f t="shared" si="106"/>
        <v>successful</v>
      </c>
      <c r="W761" t="str">
        <f>IF(OR(O761&lt;Outliers!$B$8,Data!O761&gt;Outliers!$B$9),"Yes","No")</f>
        <v>No</v>
      </c>
      <c r="X761">
        <f t="shared" si="107"/>
        <v>6</v>
      </c>
    </row>
    <row r="762" spans="1:24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99"/>
        <v>0</v>
      </c>
      <c r="P762" s="9">
        <f t="shared" si="100"/>
        <v>0</v>
      </c>
      <c r="Q762" t="str">
        <f t="shared" si="101"/>
        <v>publishing</v>
      </c>
      <c r="R762" t="str">
        <f t="shared" si="102"/>
        <v>fiction</v>
      </c>
      <c r="S762" s="22">
        <f t="shared" si="103"/>
        <v>42670.764039351852</v>
      </c>
      <c r="T762" s="22">
        <f t="shared" si="104"/>
        <v>42700.805706018517</v>
      </c>
      <c r="U762">
        <f t="shared" si="105"/>
        <v>2016</v>
      </c>
      <c r="V762" t="str">
        <f t="shared" si="106"/>
        <v>unsuccessful</v>
      </c>
      <c r="W762" t="str">
        <f>IF(OR(O762&lt;Outliers!$B$8,Data!O762&gt;Outliers!$B$9),"Yes","No")</f>
        <v>No</v>
      </c>
      <c r="X762">
        <f t="shared" si="107"/>
        <v>4</v>
      </c>
    </row>
    <row r="763" spans="1:2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99"/>
        <v>0</v>
      </c>
      <c r="P763" s="9">
        <f t="shared" si="100"/>
        <v>39.17</v>
      </c>
      <c r="Q763" t="str">
        <f t="shared" si="101"/>
        <v>publishing</v>
      </c>
      <c r="R763" t="str">
        <f t="shared" si="102"/>
        <v>fiction</v>
      </c>
      <c r="S763" s="22">
        <f t="shared" si="103"/>
        <v>41642.751458333332</v>
      </c>
      <c r="T763" s="22">
        <f t="shared" si="104"/>
        <v>41672.751458333332</v>
      </c>
      <c r="U763">
        <f t="shared" si="105"/>
        <v>2014</v>
      </c>
      <c r="V763" t="str">
        <f t="shared" si="106"/>
        <v>unsuccessful</v>
      </c>
      <c r="W763" t="str">
        <f>IF(OR(O763&lt;Outliers!$B$8,Data!O763&gt;Outliers!$B$9),"Yes","No")</f>
        <v>No</v>
      </c>
      <c r="X763">
        <f t="shared" si="107"/>
        <v>4</v>
      </c>
    </row>
    <row r="764" spans="1:2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99"/>
        <v>0</v>
      </c>
      <c r="P764" s="9">
        <f t="shared" si="100"/>
        <v>0</v>
      </c>
      <c r="Q764" t="str">
        <f t="shared" si="101"/>
        <v>publishing</v>
      </c>
      <c r="R764" t="str">
        <f t="shared" si="102"/>
        <v>fiction</v>
      </c>
      <c r="S764" s="22">
        <f t="shared" si="103"/>
        <v>42690.858449074076</v>
      </c>
      <c r="T764" s="22">
        <f t="shared" si="104"/>
        <v>42708.25</v>
      </c>
      <c r="U764">
        <f t="shared" si="105"/>
        <v>2016</v>
      </c>
      <c r="V764" t="str">
        <f t="shared" si="106"/>
        <v>unsuccessful</v>
      </c>
      <c r="W764" t="str">
        <f>IF(OR(O764&lt;Outliers!$B$8,Data!O764&gt;Outliers!$B$9),"Yes","No")</f>
        <v>No</v>
      </c>
      <c r="X764">
        <f t="shared" si="107"/>
        <v>3</v>
      </c>
    </row>
    <row r="765" spans="1:2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99"/>
        <v>0</v>
      </c>
      <c r="P765" s="9">
        <f t="shared" si="100"/>
        <v>5</v>
      </c>
      <c r="Q765" t="str">
        <f t="shared" si="101"/>
        <v>publishing</v>
      </c>
      <c r="R765" t="str">
        <f t="shared" si="102"/>
        <v>fiction</v>
      </c>
      <c r="S765" s="22">
        <f t="shared" si="103"/>
        <v>41471.446851851848</v>
      </c>
      <c r="T765" s="22">
        <f t="shared" si="104"/>
        <v>41501.446851851848</v>
      </c>
      <c r="U765">
        <f t="shared" si="105"/>
        <v>2013</v>
      </c>
      <c r="V765" t="str">
        <f t="shared" si="106"/>
        <v>unsuccessful</v>
      </c>
      <c r="W765" t="str">
        <f>IF(OR(O765&lt;Outliers!$B$8,Data!O765&gt;Outliers!$B$9),"Yes","No")</f>
        <v>No</v>
      </c>
      <c r="X765">
        <f t="shared" si="107"/>
        <v>4</v>
      </c>
    </row>
    <row r="766" spans="1:2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99"/>
        <v>0</v>
      </c>
      <c r="P766" s="9">
        <f t="shared" si="100"/>
        <v>0</v>
      </c>
      <c r="Q766" t="str">
        <f t="shared" si="101"/>
        <v>publishing</v>
      </c>
      <c r="R766" t="str">
        <f t="shared" si="102"/>
        <v>fiction</v>
      </c>
      <c r="S766" s="22">
        <f t="shared" si="103"/>
        <v>42227.173159722224</v>
      </c>
      <c r="T766" s="22">
        <f t="shared" si="104"/>
        <v>42257.173159722224</v>
      </c>
      <c r="U766">
        <f t="shared" si="105"/>
        <v>2015</v>
      </c>
      <c r="V766" t="str">
        <f t="shared" si="106"/>
        <v>unsuccessful</v>
      </c>
      <c r="W766" t="str">
        <f>IF(OR(O766&lt;Outliers!$B$8,Data!O766&gt;Outliers!$B$9),"Yes","No")</f>
        <v>No</v>
      </c>
      <c r="X766">
        <f t="shared" si="107"/>
        <v>4</v>
      </c>
    </row>
    <row r="767" spans="1:24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99"/>
        <v>0</v>
      </c>
      <c r="P767" s="9">
        <f t="shared" si="100"/>
        <v>57.3</v>
      </c>
      <c r="Q767" t="str">
        <f t="shared" si="101"/>
        <v>publishing</v>
      </c>
      <c r="R767" t="str">
        <f t="shared" si="102"/>
        <v>fiction</v>
      </c>
      <c r="S767" s="22">
        <f t="shared" si="103"/>
        <v>41901.542638888888</v>
      </c>
      <c r="T767" s="22">
        <f t="shared" si="104"/>
        <v>41931.542638888888</v>
      </c>
      <c r="U767">
        <f t="shared" si="105"/>
        <v>2014</v>
      </c>
      <c r="V767" t="str">
        <f t="shared" si="106"/>
        <v>unsuccessful</v>
      </c>
      <c r="W767" t="str">
        <f>IF(OR(O767&lt;Outliers!$B$8,Data!O767&gt;Outliers!$B$9),"Yes","No")</f>
        <v>No</v>
      </c>
      <c r="X767">
        <f t="shared" si="107"/>
        <v>4</v>
      </c>
    </row>
    <row r="768" spans="1:24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99"/>
        <v>0</v>
      </c>
      <c r="P768" s="9">
        <f t="shared" si="100"/>
        <v>0</v>
      </c>
      <c r="Q768" t="str">
        <f t="shared" si="101"/>
        <v>publishing</v>
      </c>
      <c r="R768" t="str">
        <f t="shared" si="102"/>
        <v>fiction</v>
      </c>
      <c r="S768" s="22">
        <f t="shared" si="103"/>
        <v>42021.783368055556</v>
      </c>
      <c r="T768" s="22">
        <f t="shared" si="104"/>
        <v>42051.783368055556</v>
      </c>
      <c r="U768">
        <f t="shared" si="105"/>
        <v>2015</v>
      </c>
      <c r="V768" t="str">
        <f t="shared" si="106"/>
        <v>unsuccessful</v>
      </c>
      <c r="W768" t="str">
        <f>IF(OR(O768&lt;Outliers!$B$8,Data!O768&gt;Outliers!$B$9),"Yes","No")</f>
        <v>No</v>
      </c>
      <c r="X768">
        <f t="shared" si="107"/>
        <v>4</v>
      </c>
    </row>
    <row r="769" spans="1:24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99"/>
        <v>0</v>
      </c>
      <c r="P769" s="9">
        <f t="shared" si="100"/>
        <v>59</v>
      </c>
      <c r="Q769" t="str">
        <f t="shared" si="101"/>
        <v>publishing</v>
      </c>
      <c r="R769" t="str">
        <f t="shared" si="102"/>
        <v>fiction</v>
      </c>
      <c r="S769" s="22">
        <f t="shared" si="103"/>
        <v>42115.143634259264</v>
      </c>
      <c r="T769" s="22">
        <f t="shared" si="104"/>
        <v>42145.143634259264</v>
      </c>
      <c r="U769">
        <f t="shared" si="105"/>
        <v>2015</v>
      </c>
      <c r="V769" t="str">
        <f t="shared" si="106"/>
        <v>unsuccessful</v>
      </c>
      <c r="W769" t="str">
        <f>IF(OR(O769&lt;Outliers!$B$8,Data!O769&gt;Outliers!$B$9),"Yes","No")</f>
        <v>No</v>
      </c>
      <c r="X769">
        <f t="shared" si="107"/>
        <v>4</v>
      </c>
    </row>
    <row r="770" spans="1:24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99"/>
        <v>0</v>
      </c>
      <c r="P770" s="9">
        <f t="shared" si="100"/>
        <v>0</v>
      </c>
      <c r="Q770" t="str">
        <f t="shared" si="101"/>
        <v>publishing</v>
      </c>
      <c r="R770" t="str">
        <f t="shared" si="102"/>
        <v>fiction</v>
      </c>
      <c r="S770" s="22">
        <f t="shared" si="103"/>
        <v>41594.207060185188</v>
      </c>
      <c r="T770" s="22">
        <f t="shared" si="104"/>
        <v>41624.207060185188</v>
      </c>
      <c r="U770">
        <f t="shared" si="105"/>
        <v>2013</v>
      </c>
      <c r="V770" t="str">
        <f t="shared" si="106"/>
        <v>unsuccessful</v>
      </c>
      <c r="W770" t="str">
        <f>IF(OR(O770&lt;Outliers!$B$8,Data!O770&gt;Outliers!$B$9),"Yes","No")</f>
        <v>No</v>
      </c>
      <c r="X770">
        <f t="shared" si="107"/>
        <v>4</v>
      </c>
    </row>
    <row r="771" spans="1:24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108">ROUND(E771/D771,0)</f>
        <v>0</v>
      </c>
      <c r="P771" s="9">
        <f t="shared" ref="P771:P834" si="109">ROUND(IFERROR(E771/L771,0),2)</f>
        <v>31.85</v>
      </c>
      <c r="Q771" t="str">
        <f t="shared" ref="Q771:Q834" si="110">LEFT(N771,FIND("/",N771)-1)</f>
        <v>publishing</v>
      </c>
      <c r="R771" t="str">
        <f t="shared" ref="R771:R834" si="111">RIGHT(N771,LEN(N771)-FIND("/",N771))</f>
        <v>fiction</v>
      </c>
      <c r="S771" s="22">
        <f t="shared" ref="S771:S834" si="112">(((J771/60)/60)/24)+DATE(1970,1,1)</f>
        <v>41604.996458333335</v>
      </c>
      <c r="T771" s="22">
        <f t="shared" ref="T771:T834" si="113">(((I771/60)/60)/24)+DATE(1970,1,1)</f>
        <v>41634.996458333335</v>
      </c>
      <c r="U771">
        <f t="shared" ref="U771:U834" si="114">YEAR(S771)</f>
        <v>2013</v>
      </c>
      <c r="V771" t="str">
        <f t="shared" ref="V771:V834" si="115">IF(OR(F771="live",F771="successful"),"successful","unsuccessful")</f>
        <v>unsuccessful</v>
      </c>
      <c r="W771" t="str">
        <f>IF(OR(O771&lt;Outliers!$B$8,Data!O771&gt;Outliers!$B$9),"Yes","No")</f>
        <v>No</v>
      </c>
      <c r="X771">
        <f t="shared" ref="X771:X834" si="116">ROUND(_xlfn.DAYS(T771,S771)/7,0)</f>
        <v>4</v>
      </c>
    </row>
    <row r="772" spans="1:24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108"/>
        <v>0</v>
      </c>
      <c r="P772" s="9">
        <f t="shared" si="109"/>
        <v>0</v>
      </c>
      <c r="Q772" t="str">
        <f t="shared" si="110"/>
        <v>publishing</v>
      </c>
      <c r="R772" t="str">
        <f t="shared" si="111"/>
        <v>fiction</v>
      </c>
      <c r="S772" s="22">
        <f t="shared" si="112"/>
        <v>41289.999641203707</v>
      </c>
      <c r="T772" s="22">
        <f t="shared" si="113"/>
        <v>41329.999641203707</v>
      </c>
      <c r="U772">
        <f t="shared" si="114"/>
        <v>2013</v>
      </c>
      <c r="V772" t="str">
        <f t="shared" si="115"/>
        <v>unsuccessful</v>
      </c>
      <c r="W772" t="str">
        <f>IF(OR(O772&lt;Outliers!$B$8,Data!O772&gt;Outliers!$B$9),"Yes","No")</f>
        <v>No</v>
      </c>
      <c r="X772">
        <f t="shared" si="116"/>
        <v>6</v>
      </c>
    </row>
    <row r="773" spans="1:2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108"/>
        <v>0</v>
      </c>
      <c r="P773" s="9">
        <f t="shared" si="109"/>
        <v>10</v>
      </c>
      <c r="Q773" t="str">
        <f t="shared" si="110"/>
        <v>publishing</v>
      </c>
      <c r="R773" t="str">
        <f t="shared" si="111"/>
        <v>fiction</v>
      </c>
      <c r="S773" s="22">
        <f t="shared" si="112"/>
        <v>42349.824097222227</v>
      </c>
      <c r="T773" s="22">
        <f t="shared" si="113"/>
        <v>42399.824097222227</v>
      </c>
      <c r="U773">
        <f t="shared" si="114"/>
        <v>2015</v>
      </c>
      <c r="V773" t="str">
        <f t="shared" si="115"/>
        <v>unsuccessful</v>
      </c>
      <c r="W773" t="str">
        <f>IF(OR(O773&lt;Outliers!$B$8,Data!O773&gt;Outliers!$B$9),"Yes","No")</f>
        <v>No</v>
      </c>
      <c r="X773">
        <f t="shared" si="116"/>
        <v>7</v>
      </c>
    </row>
    <row r="774" spans="1:2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108"/>
        <v>0</v>
      </c>
      <c r="P774" s="9">
        <f t="shared" si="109"/>
        <v>50</v>
      </c>
      <c r="Q774" t="str">
        <f t="shared" si="110"/>
        <v>publishing</v>
      </c>
      <c r="R774" t="str">
        <f t="shared" si="111"/>
        <v>fiction</v>
      </c>
      <c r="S774" s="22">
        <f t="shared" si="112"/>
        <v>40068.056932870371</v>
      </c>
      <c r="T774" s="22">
        <f t="shared" si="113"/>
        <v>40118.165972222225</v>
      </c>
      <c r="U774">
        <f t="shared" si="114"/>
        <v>2009</v>
      </c>
      <c r="V774" t="str">
        <f t="shared" si="115"/>
        <v>unsuccessful</v>
      </c>
      <c r="W774" t="str">
        <f>IF(OR(O774&lt;Outliers!$B$8,Data!O774&gt;Outliers!$B$9),"Yes","No")</f>
        <v>No</v>
      </c>
      <c r="X774">
        <f t="shared" si="116"/>
        <v>7</v>
      </c>
    </row>
    <row r="775" spans="1:24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108"/>
        <v>0</v>
      </c>
      <c r="P775" s="9">
        <f t="shared" si="109"/>
        <v>16</v>
      </c>
      <c r="Q775" t="str">
        <f t="shared" si="110"/>
        <v>publishing</v>
      </c>
      <c r="R775" t="str">
        <f t="shared" si="111"/>
        <v>fiction</v>
      </c>
      <c r="S775" s="22">
        <f t="shared" si="112"/>
        <v>42100.735937499994</v>
      </c>
      <c r="T775" s="22">
        <f t="shared" si="113"/>
        <v>42134.959027777775</v>
      </c>
      <c r="U775">
        <f t="shared" si="114"/>
        <v>2015</v>
      </c>
      <c r="V775" t="str">
        <f t="shared" si="115"/>
        <v>unsuccessful</v>
      </c>
      <c r="W775" t="str">
        <f>IF(OR(O775&lt;Outliers!$B$8,Data!O775&gt;Outliers!$B$9),"Yes","No")</f>
        <v>No</v>
      </c>
      <c r="X775">
        <f t="shared" si="116"/>
        <v>5</v>
      </c>
    </row>
    <row r="776" spans="1:24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108"/>
        <v>1</v>
      </c>
      <c r="P776" s="9">
        <f t="shared" si="109"/>
        <v>39</v>
      </c>
      <c r="Q776" t="str">
        <f t="shared" si="110"/>
        <v>publishing</v>
      </c>
      <c r="R776" t="str">
        <f t="shared" si="111"/>
        <v>fiction</v>
      </c>
      <c r="S776" s="22">
        <f t="shared" si="112"/>
        <v>41663.780300925922</v>
      </c>
      <c r="T776" s="22">
        <f t="shared" si="113"/>
        <v>41693.780300925922</v>
      </c>
      <c r="U776">
        <f t="shared" si="114"/>
        <v>2014</v>
      </c>
      <c r="V776" t="str">
        <f t="shared" si="115"/>
        <v>unsuccessful</v>
      </c>
      <c r="W776" t="str">
        <f>IF(OR(O776&lt;Outliers!$B$8,Data!O776&gt;Outliers!$B$9),"Yes","No")</f>
        <v>No</v>
      </c>
      <c r="X776">
        <f t="shared" si="116"/>
        <v>4</v>
      </c>
    </row>
    <row r="777" spans="1:2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108"/>
        <v>0</v>
      </c>
      <c r="P777" s="9">
        <f t="shared" si="109"/>
        <v>34</v>
      </c>
      <c r="Q777" t="str">
        <f t="shared" si="110"/>
        <v>publishing</v>
      </c>
      <c r="R777" t="str">
        <f t="shared" si="111"/>
        <v>fiction</v>
      </c>
      <c r="S777" s="22">
        <f t="shared" si="112"/>
        <v>40863.060127314813</v>
      </c>
      <c r="T777" s="22">
        <f t="shared" si="113"/>
        <v>40893.060127314813</v>
      </c>
      <c r="U777">
        <f t="shared" si="114"/>
        <v>2011</v>
      </c>
      <c r="V777" t="str">
        <f t="shared" si="115"/>
        <v>unsuccessful</v>
      </c>
      <c r="W777" t="str">
        <f>IF(OR(O777&lt;Outliers!$B$8,Data!O777&gt;Outliers!$B$9),"Yes","No")</f>
        <v>No</v>
      </c>
      <c r="X777">
        <f t="shared" si="116"/>
        <v>4</v>
      </c>
    </row>
    <row r="778" spans="1:24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108"/>
        <v>1</v>
      </c>
      <c r="P778" s="9">
        <f t="shared" si="109"/>
        <v>63.12</v>
      </c>
      <c r="Q778" t="str">
        <f t="shared" si="110"/>
        <v>publishing</v>
      </c>
      <c r="R778" t="str">
        <f t="shared" si="111"/>
        <v>fiction</v>
      </c>
      <c r="S778" s="22">
        <f t="shared" si="112"/>
        <v>42250.685706018514</v>
      </c>
      <c r="T778" s="22">
        <f t="shared" si="113"/>
        <v>42288.208333333328</v>
      </c>
      <c r="U778">
        <f t="shared" si="114"/>
        <v>2015</v>
      </c>
      <c r="V778" t="str">
        <f t="shared" si="115"/>
        <v>unsuccessful</v>
      </c>
      <c r="W778" t="str">
        <f>IF(OR(O778&lt;Outliers!$B$8,Data!O778&gt;Outliers!$B$9),"Yes","No")</f>
        <v>No</v>
      </c>
      <c r="X778">
        <f t="shared" si="116"/>
        <v>5</v>
      </c>
    </row>
    <row r="779" spans="1:24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108"/>
        <v>0</v>
      </c>
      <c r="P779" s="9">
        <f t="shared" si="109"/>
        <v>7</v>
      </c>
      <c r="Q779" t="str">
        <f t="shared" si="110"/>
        <v>publishing</v>
      </c>
      <c r="R779" t="str">
        <f t="shared" si="111"/>
        <v>fiction</v>
      </c>
      <c r="S779" s="22">
        <f t="shared" si="112"/>
        <v>41456.981215277774</v>
      </c>
      <c r="T779" s="22">
        <f t="shared" si="113"/>
        <v>41486.981215277774</v>
      </c>
      <c r="U779">
        <f t="shared" si="114"/>
        <v>2013</v>
      </c>
      <c r="V779" t="str">
        <f t="shared" si="115"/>
        <v>unsuccessful</v>
      </c>
      <c r="W779" t="str">
        <f>IF(OR(O779&lt;Outliers!$B$8,Data!O779&gt;Outliers!$B$9),"Yes","No")</f>
        <v>No</v>
      </c>
      <c r="X779">
        <f t="shared" si="116"/>
        <v>4</v>
      </c>
    </row>
    <row r="780" spans="1:2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108"/>
        <v>0</v>
      </c>
      <c r="P780" s="9">
        <f t="shared" si="109"/>
        <v>2</v>
      </c>
      <c r="Q780" t="str">
        <f t="shared" si="110"/>
        <v>publishing</v>
      </c>
      <c r="R780" t="str">
        <f t="shared" si="111"/>
        <v>fiction</v>
      </c>
      <c r="S780" s="22">
        <f t="shared" si="112"/>
        <v>41729.702314814815</v>
      </c>
      <c r="T780" s="22">
        <f t="shared" si="113"/>
        <v>41759.702314814815</v>
      </c>
      <c r="U780">
        <f t="shared" si="114"/>
        <v>2014</v>
      </c>
      <c r="V780" t="str">
        <f t="shared" si="115"/>
        <v>unsuccessful</v>
      </c>
      <c r="W780" t="str">
        <f>IF(OR(O780&lt;Outliers!$B$8,Data!O780&gt;Outliers!$B$9),"Yes","No")</f>
        <v>No</v>
      </c>
      <c r="X780">
        <f t="shared" si="116"/>
        <v>4</v>
      </c>
    </row>
    <row r="781" spans="1:24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108"/>
        <v>0</v>
      </c>
      <c r="P781" s="9">
        <f t="shared" si="109"/>
        <v>66.67</v>
      </c>
      <c r="Q781" t="str">
        <f t="shared" si="110"/>
        <v>publishing</v>
      </c>
      <c r="R781" t="str">
        <f t="shared" si="111"/>
        <v>fiction</v>
      </c>
      <c r="S781" s="22">
        <f t="shared" si="112"/>
        <v>40436.68408564815</v>
      </c>
      <c r="T781" s="22">
        <f t="shared" si="113"/>
        <v>40466.166666666664</v>
      </c>
      <c r="U781">
        <f t="shared" si="114"/>
        <v>2010</v>
      </c>
      <c r="V781" t="str">
        <f t="shared" si="115"/>
        <v>unsuccessful</v>
      </c>
      <c r="W781" t="str">
        <f>IF(OR(O781&lt;Outliers!$B$8,Data!O781&gt;Outliers!$B$9),"Yes","No")</f>
        <v>No</v>
      </c>
      <c r="X781">
        <f t="shared" si="116"/>
        <v>4</v>
      </c>
    </row>
    <row r="782" spans="1:24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108"/>
        <v>1</v>
      </c>
      <c r="P782" s="9">
        <f t="shared" si="109"/>
        <v>38.520000000000003</v>
      </c>
      <c r="Q782" t="str">
        <f t="shared" si="110"/>
        <v>music</v>
      </c>
      <c r="R782" t="str">
        <f t="shared" si="111"/>
        <v>rock</v>
      </c>
      <c r="S782" s="22">
        <f t="shared" si="112"/>
        <v>40636.673900462964</v>
      </c>
      <c r="T782" s="22">
        <f t="shared" si="113"/>
        <v>40666.673900462964</v>
      </c>
      <c r="U782">
        <f t="shared" si="114"/>
        <v>2011</v>
      </c>
      <c r="V782" t="str">
        <f t="shared" si="115"/>
        <v>successful</v>
      </c>
      <c r="W782" t="str">
        <f>IF(OR(O782&lt;Outliers!$B$8,Data!O782&gt;Outliers!$B$9),"Yes","No")</f>
        <v>No</v>
      </c>
      <c r="X782">
        <f t="shared" si="116"/>
        <v>4</v>
      </c>
    </row>
    <row r="783" spans="1:2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108"/>
        <v>1</v>
      </c>
      <c r="P783" s="9">
        <f t="shared" si="109"/>
        <v>42.61</v>
      </c>
      <c r="Q783" t="str">
        <f t="shared" si="110"/>
        <v>music</v>
      </c>
      <c r="R783" t="str">
        <f t="shared" si="111"/>
        <v>rock</v>
      </c>
      <c r="S783" s="22">
        <f t="shared" si="112"/>
        <v>41403.000856481485</v>
      </c>
      <c r="T783" s="22">
        <f t="shared" si="113"/>
        <v>41433.000856481485</v>
      </c>
      <c r="U783">
        <f t="shared" si="114"/>
        <v>2013</v>
      </c>
      <c r="V783" t="str">
        <f t="shared" si="115"/>
        <v>successful</v>
      </c>
      <c r="W783" t="str">
        <f>IF(OR(O783&lt;Outliers!$B$8,Data!O783&gt;Outliers!$B$9),"Yes","No")</f>
        <v>No</v>
      </c>
      <c r="X783">
        <f t="shared" si="116"/>
        <v>4</v>
      </c>
    </row>
    <row r="784" spans="1:2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108"/>
        <v>1</v>
      </c>
      <c r="P784" s="9">
        <f t="shared" si="109"/>
        <v>50</v>
      </c>
      <c r="Q784" t="str">
        <f t="shared" si="110"/>
        <v>music</v>
      </c>
      <c r="R784" t="str">
        <f t="shared" si="111"/>
        <v>rock</v>
      </c>
      <c r="S784" s="22">
        <f t="shared" si="112"/>
        <v>41116.758125</v>
      </c>
      <c r="T784" s="22">
        <f t="shared" si="113"/>
        <v>41146.758125</v>
      </c>
      <c r="U784">
        <f t="shared" si="114"/>
        <v>2012</v>
      </c>
      <c r="V784" t="str">
        <f t="shared" si="115"/>
        <v>successful</v>
      </c>
      <c r="W784" t="str">
        <f>IF(OR(O784&lt;Outliers!$B$8,Data!O784&gt;Outliers!$B$9),"Yes","No")</f>
        <v>No</v>
      </c>
      <c r="X784">
        <f t="shared" si="116"/>
        <v>4</v>
      </c>
    </row>
    <row r="785" spans="1:24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108"/>
        <v>1</v>
      </c>
      <c r="P785" s="9">
        <f t="shared" si="109"/>
        <v>63.49</v>
      </c>
      <c r="Q785" t="str">
        <f t="shared" si="110"/>
        <v>music</v>
      </c>
      <c r="R785" t="str">
        <f t="shared" si="111"/>
        <v>rock</v>
      </c>
      <c r="S785" s="22">
        <f t="shared" si="112"/>
        <v>40987.773715277777</v>
      </c>
      <c r="T785" s="22">
        <f t="shared" si="113"/>
        <v>41026.916666666664</v>
      </c>
      <c r="U785">
        <f t="shared" si="114"/>
        <v>2012</v>
      </c>
      <c r="V785" t="str">
        <f t="shared" si="115"/>
        <v>successful</v>
      </c>
      <c r="W785" t="str">
        <f>IF(OR(O785&lt;Outliers!$B$8,Data!O785&gt;Outliers!$B$9),"Yes","No")</f>
        <v>No</v>
      </c>
      <c r="X785">
        <f t="shared" si="116"/>
        <v>6</v>
      </c>
    </row>
    <row r="786" spans="1:24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108"/>
        <v>1</v>
      </c>
      <c r="P786" s="9">
        <f t="shared" si="109"/>
        <v>102.5</v>
      </c>
      <c r="Q786" t="str">
        <f t="shared" si="110"/>
        <v>music</v>
      </c>
      <c r="R786" t="str">
        <f t="shared" si="111"/>
        <v>rock</v>
      </c>
      <c r="S786" s="22">
        <f t="shared" si="112"/>
        <v>41675.149525462963</v>
      </c>
      <c r="T786" s="22">
        <f t="shared" si="113"/>
        <v>41715.107858796298</v>
      </c>
      <c r="U786">
        <f t="shared" si="114"/>
        <v>2014</v>
      </c>
      <c r="V786" t="str">
        <f t="shared" si="115"/>
        <v>successful</v>
      </c>
      <c r="W786" t="str">
        <f>IF(OR(O786&lt;Outliers!$B$8,Data!O786&gt;Outliers!$B$9),"Yes","No")</f>
        <v>No</v>
      </c>
      <c r="X786">
        <f t="shared" si="116"/>
        <v>6</v>
      </c>
    </row>
    <row r="787" spans="1:24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108"/>
        <v>2</v>
      </c>
      <c r="P787" s="9">
        <f t="shared" si="109"/>
        <v>31.14</v>
      </c>
      <c r="Q787" t="str">
        <f t="shared" si="110"/>
        <v>music</v>
      </c>
      <c r="R787" t="str">
        <f t="shared" si="111"/>
        <v>rock</v>
      </c>
      <c r="S787" s="22">
        <f t="shared" si="112"/>
        <v>41303.593923611108</v>
      </c>
      <c r="T787" s="22">
        <f t="shared" si="113"/>
        <v>41333.593923611108</v>
      </c>
      <c r="U787">
        <f t="shared" si="114"/>
        <v>2013</v>
      </c>
      <c r="V787" t="str">
        <f t="shared" si="115"/>
        <v>successful</v>
      </c>
      <c r="W787" t="str">
        <f>IF(OR(O787&lt;Outliers!$B$8,Data!O787&gt;Outliers!$B$9),"Yes","No")</f>
        <v>No</v>
      </c>
      <c r="X787">
        <f t="shared" si="116"/>
        <v>4</v>
      </c>
    </row>
    <row r="788" spans="1:2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108"/>
        <v>1</v>
      </c>
      <c r="P788" s="9">
        <f t="shared" si="109"/>
        <v>162.27000000000001</v>
      </c>
      <c r="Q788" t="str">
        <f t="shared" si="110"/>
        <v>music</v>
      </c>
      <c r="R788" t="str">
        <f t="shared" si="111"/>
        <v>rock</v>
      </c>
      <c r="S788" s="22">
        <f t="shared" si="112"/>
        <v>40983.055949074071</v>
      </c>
      <c r="T788" s="22">
        <f t="shared" si="113"/>
        <v>41040.657638888886</v>
      </c>
      <c r="U788">
        <f t="shared" si="114"/>
        <v>2012</v>
      </c>
      <c r="V788" t="str">
        <f t="shared" si="115"/>
        <v>successful</v>
      </c>
      <c r="W788" t="str">
        <f>IF(OR(O788&lt;Outliers!$B$8,Data!O788&gt;Outliers!$B$9),"Yes","No")</f>
        <v>No</v>
      </c>
      <c r="X788">
        <f t="shared" si="116"/>
        <v>8</v>
      </c>
    </row>
    <row r="789" spans="1:24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108"/>
        <v>1</v>
      </c>
      <c r="P789" s="9">
        <f t="shared" si="109"/>
        <v>80.59</v>
      </c>
      <c r="Q789" t="str">
        <f t="shared" si="110"/>
        <v>music</v>
      </c>
      <c r="R789" t="str">
        <f t="shared" si="111"/>
        <v>rock</v>
      </c>
      <c r="S789" s="22">
        <f t="shared" si="112"/>
        <v>41549.627615740741</v>
      </c>
      <c r="T789" s="22">
        <f t="shared" si="113"/>
        <v>41579.627615740741</v>
      </c>
      <c r="U789">
        <f t="shared" si="114"/>
        <v>2013</v>
      </c>
      <c r="V789" t="str">
        <f t="shared" si="115"/>
        <v>successful</v>
      </c>
      <c r="W789" t="str">
        <f>IF(OR(O789&lt;Outliers!$B$8,Data!O789&gt;Outliers!$B$9),"Yes","No")</f>
        <v>No</v>
      </c>
      <c r="X789">
        <f t="shared" si="116"/>
        <v>4</v>
      </c>
    </row>
    <row r="790" spans="1:24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108"/>
        <v>2</v>
      </c>
      <c r="P790" s="9">
        <f t="shared" si="109"/>
        <v>59.85</v>
      </c>
      <c r="Q790" t="str">
        <f t="shared" si="110"/>
        <v>music</v>
      </c>
      <c r="R790" t="str">
        <f t="shared" si="111"/>
        <v>rock</v>
      </c>
      <c r="S790" s="22">
        <f t="shared" si="112"/>
        <v>41059.006805555553</v>
      </c>
      <c r="T790" s="22">
        <f t="shared" si="113"/>
        <v>41097.165972222225</v>
      </c>
      <c r="U790">
        <f t="shared" si="114"/>
        <v>2012</v>
      </c>
      <c r="V790" t="str">
        <f t="shared" si="115"/>
        <v>successful</v>
      </c>
      <c r="W790" t="str">
        <f>IF(OR(O790&lt;Outliers!$B$8,Data!O790&gt;Outliers!$B$9),"Yes","No")</f>
        <v>No</v>
      </c>
      <c r="X790">
        <f t="shared" si="116"/>
        <v>5</v>
      </c>
    </row>
    <row r="791" spans="1:2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108"/>
        <v>1</v>
      </c>
      <c r="P791" s="9">
        <f t="shared" si="109"/>
        <v>132.86000000000001</v>
      </c>
      <c r="Q791" t="str">
        <f t="shared" si="110"/>
        <v>music</v>
      </c>
      <c r="R791" t="str">
        <f t="shared" si="111"/>
        <v>rock</v>
      </c>
      <c r="S791" s="22">
        <f t="shared" si="112"/>
        <v>41277.186111111114</v>
      </c>
      <c r="T791" s="22">
        <f t="shared" si="113"/>
        <v>41295.332638888889</v>
      </c>
      <c r="U791">
        <f t="shared" si="114"/>
        <v>2013</v>
      </c>
      <c r="V791" t="str">
        <f t="shared" si="115"/>
        <v>successful</v>
      </c>
      <c r="W791" t="str">
        <f>IF(OR(O791&lt;Outliers!$B$8,Data!O791&gt;Outliers!$B$9),"Yes","No")</f>
        <v>No</v>
      </c>
      <c r="X791">
        <f t="shared" si="116"/>
        <v>3</v>
      </c>
    </row>
    <row r="792" spans="1:24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108"/>
        <v>1</v>
      </c>
      <c r="P792" s="9">
        <f t="shared" si="109"/>
        <v>92.55</v>
      </c>
      <c r="Q792" t="str">
        <f t="shared" si="110"/>
        <v>music</v>
      </c>
      <c r="R792" t="str">
        <f t="shared" si="111"/>
        <v>rock</v>
      </c>
      <c r="S792" s="22">
        <f t="shared" si="112"/>
        <v>41276.047905092593</v>
      </c>
      <c r="T792" s="22">
        <f t="shared" si="113"/>
        <v>41306.047905092593</v>
      </c>
      <c r="U792">
        <f t="shared" si="114"/>
        <v>2013</v>
      </c>
      <c r="V792" t="str">
        <f t="shared" si="115"/>
        <v>successful</v>
      </c>
      <c r="W792" t="str">
        <f>IF(OR(O792&lt;Outliers!$B$8,Data!O792&gt;Outliers!$B$9),"Yes","No")</f>
        <v>No</v>
      </c>
      <c r="X792">
        <f t="shared" si="116"/>
        <v>4</v>
      </c>
    </row>
    <row r="793" spans="1:24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108"/>
        <v>1</v>
      </c>
      <c r="P793" s="9">
        <f t="shared" si="109"/>
        <v>60.86</v>
      </c>
      <c r="Q793" t="str">
        <f t="shared" si="110"/>
        <v>music</v>
      </c>
      <c r="R793" t="str">
        <f t="shared" si="111"/>
        <v>rock</v>
      </c>
      <c r="S793" s="22">
        <f t="shared" si="112"/>
        <v>41557.780624999999</v>
      </c>
      <c r="T793" s="22">
        <f t="shared" si="113"/>
        <v>41591.249305555553</v>
      </c>
      <c r="U793">
        <f t="shared" si="114"/>
        <v>2013</v>
      </c>
      <c r="V793" t="str">
        <f t="shared" si="115"/>
        <v>successful</v>
      </c>
      <c r="W793" t="str">
        <f>IF(OR(O793&lt;Outliers!$B$8,Data!O793&gt;Outliers!$B$9),"Yes","No")</f>
        <v>No</v>
      </c>
      <c r="X793">
        <f t="shared" si="116"/>
        <v>5</v>
      </c>
    </row>
    <row r="794" spans="1:2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108"/>
        <v>1</v>
      </c>
      <c r="P794" s="9">
        <f t="shared" si="109"/>
        <v>41.85</v>
      </c>
      <c r="Q794" t="str">
        <f t="shared" si="110"/>
        <v>music</v>
      </c>
      <c r="R794" t="str">
        <f t="shared" si="111"/>
        <v>rock</v>
      </c>
      <c r="S794" s="22">
        <f t="shared" si="112"/>
        <v>41555.873645833337</v>
      </c>
      <c r="T794" s="22">
        <f t="shared" si="113"/>
        <v>41585.915312500001</v>
      </c>
      <c r="U794">
        <f t="shared" si="114"/>
        <v>2013</v>
      </c>
      <c r="V794" t="str">
        <f t="shared" si="115"/>
        <v>successful</v>
      </c>
      <c r="W794" t="str">
        <f>IF(OR(O794&lt;Outliers!$B$8,Data!O794&gt;Outliers!$B$9),"Yes","No")</f>
        <v>No</v>
      </c>
      <c r="X794">
        <f t="shared" si="116"/>
        <v>4</v>
      </c>
    </row>
    <row r="795" spans="1:24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108"/>
        <v>1</v>
      </c>
      <c r="P795" s="9">
        <f t="shared" si="109"/>
        <v>88.33</v>
      </c>
      <c r="Q795" t="str">
        <f t="shared" si="110"/>
        <v>music</v>
      </c>
      <c r="R795" t="str">
        <f t="shared" si="111"/>
        <v>rock</v>
      </c>
      <c r="S795" s="22">
        <f t="shared" si="112"/>
        <v>41442.741249999999</v>
      </c>
      <c r="T795" s="22">
        <f t="shared" si="113"/>
        <v>41458.207638888889</v>
      </c>
      <c r="U795">
        <f t="shared" si="114"/>
        <v>2013</v>
      </c>
      <c r="V795" t="str">
        <f t="shared" si="115"/>
        <v>successful</v>
      </c>
      <c r="W795" t="str">
        <f>IF(OR(O795&lt;Outliers!$B$8,Data!O795&gt;Outliers!$B$9),"Yes","No")</f>
        <v>No</v>
      </c>
      <c r="X795">
        <f t="shared" si="116"/>
        <v>2</v>
      </c>
    </row>
    <row r="796" spans="1:24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108"/>
        <v>1</v>
      </c>
      <c r="P796" s="9">
        <f t="shared" si="109"/>
        <v>158.96</v>
      </c>
      <c r="Q796" t="str">
        <f t="shared" si="110"/>
        <v>music</v>
      </c>
      <c r="R796" t="str">
        <f t="shared" si="111"/>
        <v>rock</v>
      </c>
      <c r="S796" s="22">
        <f t="shared" si="112"/>
        <v>40736.115011574075</v>
      </c>
      <c r="T796" s="22">
        <f t="shared" si="113"/>
        <v>40791.712500000001</v>
      </c>
      <c r="U796">
        <f t="shared" si="114"/>
        <v>2011</v>
      </c>
      <c r="V796" t="str">
        <f t="shared" si="115"/>
        <v>successful</v>
      </c>
      <c r="W796" t="str">
        <f>IF(OR(O796&lt;Outliers!$B$8,Data!O796&gt;Outliers!$B$9),"Yes","No")</f>
        <v>No</v>
      </c>
      <c r="X796">
        <f t="shared" si="116"/>
        <v>8</v>
      </c>
    </row>
    <row r="797" spans="1:24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108"/>
        <v>1</v>
      </c>
      <c r="P797" s="9">
        <f t="shared" si="109"/>
        <v>85.05</v>
      </c>
      <c r="Q797" t="str">
        <f t="shared" si="110"/>
        <v>music</v>
      </c>
      <c r="R797" t="str">
        <f t="shared" si="111"/>
        <v>rock</v>
      </c>
      <c r="S797" s="22">
        <f t="shared" si="112"/>
        <v>40963.613032407404</v>
      </c>
      <c r="T797" s="22">
        <f t="shared" si="113"/>
        <v>41006.207638888889</v>
      </c>
      <c r="U797">
        <f t="shared" si="114"/>
        <v>2012</v>
      </c>
      <c r="V797" t="str">
        <f t="shared" si="115"/>
        <v>successful</v>
      </c>
      <c r="W797" t="str">
        <f>IF(OR(O797&lt;Outliers!$B$8,Data!O797&gt;Outliers!$B$9),"Yes","No")</f>
        <v>No</v>
      </c>
      <c r="X797">
        <f t="shared" si="116"/>
        <v>6</v>
      </c>
    </row>
    <row r="798" spans="1:2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108"/>
        <v>1</v>
      </c>
      <c r="P798" s="9">
        <f t="shared" si="109"/>
        <v>112.61</v>
      </c>
      <c r="Q798" t="str">
        <f t="shared" si="110"/>
        <v>music</v>
      </c>
      <c r="R798" t="str">
        <f t="shared" si="111"/>
        <v>rock</v>
      </c>
      <c r="S798" s="22">
        <f t="shared" si="112"/>
        <v>41502.882928240739</v>
      </c>
      <c r="T798" s="22">
        <f t="shared" si="113"/>
        <v>41532.881944444445</v>
      </c>
      <c r="U798">
        <f t="shared" si="114"/>
        <v>2013</v>
      </c>
      <c r="V798" t="str">
        <f t="shared" si="115"/>
        <v>successful</v>
      </c>
      <c r="W798" t="str">
        <f>IF(OR(O798&lt;Outliers!$B$8,Data!O798&gt;Outliers!$B$9),"Yes","No")</f>
        <v>No</v>
      </c>
      <c r="X798">
        <f t="shared" si="116"/>
        <v>4</v>
      </c>
    </row>
    <row r="799" spans="1:24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108"/>
        <v>1</v>
      </c>
      <c r="P799" s="9">
        <f t="shared" si="109"/>
        <v>45.44</v>
      </c>
      <c r="Q799" t="str">
        <f t="shared" si="110"/>
        <v>music</v>
      </c>
      <c r="R799" t="str">
        <f t="shared" si="111"/>
        <v>rock</v>
      </c>
      <c r="S799" s="22">
        <f t="shared" si="112"/>
        <v>40996.994074074071</v>
      </c>
      <c r="T799" s="22">
        <f t="shared" si="113"/>
        <v>41028.166666666664</v>
      </c>
      <c r="U799">
        <f t="shared" si="114"/>
        <v>2012</v>
      </c>
      <c r="V799" t="str">
        <f t="shared" si="115"/>
        <v>successful</v>
      </c>
      <c r="W799" t="str">
        <f>IF(OR(O799&lt;Outliers!$B$8,Data!O799&gt;Outliers!$B$9),"Yes","No")</f>
        <v>No</v>
      </c>
      <c r="X799">
        <f t="shared" si="116"/>
        <v>5</v>
      </c>
    </row>
    <row r="800" spans="1:2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108"/>
        <v>1</v>
      </c>
      <c r="P800" s="9">
        <f t="shared" si="109"/>
        <v>46.22</v>
      </c>
      <c r="Q800" t="str">
        <f t="shared" si="110"/>
        <v>music</v>
      </c>
      <c r="R800" t="str">
        <f t="shared" si="111"/>
        <v>rock</v>
      </c>
      <c r="S800" s="22">
        <f t="shared" si="112"/>
        <v>41882.590127314819</v>
      </c>
      <c r="T800" s="22">
        <f t="shared" si="113"/>
        <v>41912.590127314819</v>
      </c>
      <c r="U800">
        <f t="shared" si="114"/>
        <v>2014</v>
      </c>
      <c r="V800" t="str">
        <f t="shared" si="115"/>
        <v>successful</v>
      </c>
      <c r="W800" t="str">
        <f>IF(OR(O800&lt;Outliers!$B$8,Data!O800&gt;Outliers!$B$9),"Yes","No")</f>
        <v>No</v>
      </c>
      <c r="X800">
        <f t="shared" si="116"/>
        <v>4</v>
      </c>
    </row>
    <row r="801" spans="1:24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108"/>
        <v>1</v>
      </c>
      <c r="P801" s="9">
        <f t="shared" si="109"/>
        <v>178.61</v>
      </c>
      <c r="Q801" t="str">
        <f t="shared" si="110"/>
        <v>music</v>
      </c>
      <c r="R801" t="str">
        <f t="shared" si="111"/>
        <v>rock</v>
      </c>
      <c r="S801" s="22">
        <f t="shared" si="112"/>
        <v>40996.667199074072</v>
      </c>
      <c r="T801" s="22">
        <f t="shared" si="113"/>
        <v>41026.667199074072</v>
      </c>
      <c r="U801">
        <f t="shared" si="114"/>
        <v>2012</v>
      </c>
      <c r="V801" t="str">
        <f t="shared" si="115"/>
        <v>successful</v>
      </c>
      <c r="W801" t="str">
        <f>IF(OR(O801&lt;Outliers!$B$8,Data!O801&gt;Outliers!$B$9),"Yes","No")</f>
        <v>No</v>
      </c>
      <c r="X801">
        <f t="shared" si="116"/>
        <v>4</v>
      </c>
    </row>
    <row r="802" spans="1:2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108"/>
        <v>2</v>
      </c>
      <c r="P802" s="9">
        <f t="shared" si="109"/>
        <v>40.75</v>
      </c>
      <c r="Q802" t="str">
        <f t="shared" si="110"/>
        <v>music</v>
      </c>
      <c r="R802" t="str">
        <f t="shared" si="111"/>
        <v>rock</v>
      </c>
      <c r="S802" s="22">
        <f t="shared" si="112"/>
        <v>41863.433495370373</v>
      </c>
      <c r="T802" s="22">
        <f t="shared" si="113"/>
        <v>41893.433495370373</v>
      </c>
      <c r="U802">
        <f t="shared" si="114"/>
        <v>2014</v>
      </c>
      <c r="V802" t="str">
        <f t="shared" si="115"/>
        <v>successful</v>
      </c>
      <c r="W802" t="str">
        <f>IF(OR(O802&lt;Outliers!$B$8,Data!O802&gt;Outliers!$B$9),"Yes","No")</f>
        <v>No</v>
      </c>
      <c r="X802">
        <f t="shared" si="116"/>
        <v>4</v>
      </c>
    </row>
    <row r="803" spans="1:2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108"/>
        <v>1</v>
      </c>
      <c r="P803" s="9">
        <f t="shared" si="109"/>
        <v>43.73</v>
      </c>
      <c r="Q803" t="str">
        <f t="shared" si="110"/>
        <v>music</v>
      </c>
      <c r="R803" t="str">
        <f t="shared" si="111"/>
        <v>rock</v>
      </c>
      <c r="S803" s="22">
        <f t="shared" si="112"/>
        <v>40695.795370370368</v>
      </c>
      <c r="T803" s="22">
        <f t="shared" si="113"/>
        <v>40725.795370370368</v>
      </c>
      <c r="U803">
        <f t="shared" si="114"/>
        <v>2011</v>
      </c>
      <c r="V803" t="str">
        <f t="shared" si="115"/>
        <v>successful</v>
      </c>
      <c r="W803" t="str">
        <f>IF(OR(O803&lt;Outliers!$B$8,Data!O803&gt;Outliers!$B$9),"Yes","No")</f>
        <v>No</v>
      </c>
      <c r="X803">
        <f t="shared" si="116"/>
        <v>4</v>
      </c>
    </row>
    <row r="804" spans="1:24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108"/>
        <v>1</v>
      </c>
      <c r="P804" s="9">
        <f t="shared" si="109"/>
        <v>81.069999999999993</v>
      </c>
      <c r="Q804" t="str">
        <f t="shared" si="110"/>
        <v>music</v>
      </c>
      <c r="R804" t="str">
        <f t="shared" si="111"/>
        <v>rock</v>
      </c>
      <c r="S804" s="22">
        <f t="shared" si="112"/>
        <v>41123.022268518522</v>
      </c>
      <c r="T804" s="22">
        <f t="shared" si="113"/>
        <v>41169.170138888891</v>
      </c>
      <c r="U804">
        <f t="shared" si="114"/>
        <v>2012</v>
      </c>
      <c r="V804" t="str">
        <f t="shared" si="115"/>
        <v>successful</v>
      </c>
      <c r="W804" t="str">
        <f>IF(OR(O804&lt;Outliers!$B$8,Data!O804&gt;Outliers!$B$9),"Yes","No")</f>
        <v>No</v>
      </c>
      <c r="X804">
        <f t="shared" si="116"/>
        <v>7</v>
      </c>
    </row>
    <row r="805" spans="1:24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108"/>
        <v>1</v>
      </c>
      <c r="P805" s="9">
        <f t="shared" si="109"/>
        <v>74.61</v>
      </c>
      <c r="Q805" t="str">
        <f t="shared" si="110"/>
        <v>music</v>
      </c>
      <c r="R805" t="str">
        <f t="shared" si="111"/>
        <v>rock</v>
      </c>
      <c r="S805" s="22">
        <f t="shared" si="112"/>
        <v>40665.949976851851</v>
      </c>
      <c r="T805" s="22">
        <f t="shared" si="113"/>
        <v>40692.041666666664</v>
      </c>
      <c r="U805">
        <f t="shared" si="114"/>
        <v>2011</v>
      </c>
      <c r="V805" t="str">
        <f t="shared" si="115"/>
        <v>successful</v>
      </c>
      <c r="W805" t="str">
        <f>IF(OR(O805&lt;Outliers!$B$8,Data!O805&gt;Outliers!$B$9),"Yes","No")</f>
        <v>No</v>
      </c>
      <c r="X805">
        <f t="shared" si="116"/>
        <v>4</v>
      </c>
    </row>
    <row r="806" spans="1:24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108"/>
        <v>1</v>
      </c>
      <c r="P806" s="9">
        <f t="shared" si="109"/>
        <v>305.56</v>
      </c>
      <c r="Q806" t="str">
        <f t="shared" si="110"/>
        <v>music</v>
      </c>
      <c r="R806" t="str">
        <f t="shared" si="111"/>
        <v>rock</v>
      </c>
      <c r="S806" s="22">
        <f t="shared" si="112"/>
        <v>40730.105625000004</v>
      </c>
      <c r="T806" s="22">
        <f t="shared" si="113"/>
        <v>40747.165972222225</v>
      </c>
      <c r="U806">
        <f t="shared" si="114"/>
        <v>2011</v>
      </c>
      <c r="V806" t="str">
        <f t="shared" si="115"/>
        <v>successful</v>
      </c>
      <c r="W806" t="str">
        <f>IF(OR(O806&lt;Outliers!$B$8,Data!O806&gt;Outliers!$B$9),"Yes","No")</f>
        <v>No</v>
      </c>
      <c r="X806">
        <f t="shared" si="116"/>
        <v>2</v>
      </c>
    </row>
    <row r="807" spans="1:2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108"/>
        <v>1</v>
      </c>
      <c r="P807" s="9">
        <f t="shared" si="109"/>
        <v>58.33</v>
      </c>
      <c r="Q807" t="str">
        <f t="shared" si="110"/>
        <v>music</v>
      </c>
      <c r="R807" t="str">
        <f t="shared" si="111"/>
        <v>rock</v>
      </c>
      <c r="S807" s="22">
        <f t="shared" si="112"/>
        <v>40690.823055555556</v>
      </c>
      <c r="T807" s="22">
        <f t="shared" si="113"/>
        <v>40740.958333333336</v>
      </c>
      <c r="U807">
        <f t="shared" si="114"/>
        <v>2011</v>
      </c>
      <c r="V807" t="str">
        <f t="shared" si="115"/>
        <v>successful</v>
      </c>
      <c r="W807" t="str">
        <f>IF(OR(O807&lt;Outliers!$B$8,Data!O807&gt;Outliers!$B$9),"Yes","No")</f>
        <v>No</v>
      </c>
      <c r="X807">
        <f t="shared" si="116"/>
        <v>7</v>
      </c>
    </row>
    <row r="808" spans="1:24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108"/>
        <v>1</v>
      </c>
      <c r="P808" s="9">
        <f t="shared" si="109"/>
        <v>117.68</v>
      </c>
      <c r="Q808" t="str">
        <f t="shared" si="110"/>
        <v>music</v>
      </c>
      <c r="R808" t="str">
        <f t="shared" si="111"/>
        <v>rock</v>
      </c>
      <c r="S808" s="22">
        <f t="shared" si="112"/>
        <v>40763.691423611112</v>
      </c>
      <c r="T808" s="22">
        <f t="shared" si="113"/>
        <v>40793.691423611112</v>
      </c>
      <c r="U808">
        <f t="shared" si="114"/>
        <v>2011</v>
      </c>
      <c r="V808" t="str">
        <f t="shared" si="115"/>
        <v>successful</v>
      </c>
      <c r="W808" t="str">
        <f>IF(OR(O808&lt;Outliers!$B$8,Data!O808&gt;Outliers!$B$9),"Yes","No")</f>
        <v>No</v>
      </c>
      <c r="X808">
        <f t="shared" si="116"/>
        <v>4</v>
      </c>
    </row>
    <row r="809" spans="1:2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108"/>
        <v>1</v>
      </c>
      <c r="P809" s="9">
        <f t="shared" si="109"/>
        <v>73.77</v>
      </c>
      <c r="Q809" t="str">
        <f t="shared" si="110"/>
        <v>music</v>
      </c>
      <c r="R809" t="str">
        <f t="shared" si="111"/>
        <v>rock</v>
      </c>
      <c r="S809" s="22">
        <f t="shared" si="112"/>
        <v>42759.628599537042</v>
      </c>
      <c r="T809" s="22">
        <f t="shared" si="113"/>
        <v>42795.083333333328</v>
      </c>
      <c r="U809">
        <f t="shared" si="114"/>
        <v>2017</v>
      </c>
      <c r="V809" t="str">
        <f t="shared" si="115"/>
        <v>successful</v>
      </c>
      <c r="W809" t="str">
        <f>IF(OR(O809&lt;Outliers!$B$8,Data!O809&gt;Outliers!$B$9),"Yes","No")</f>
        <v>No</v>
      </c>
      <c r="X809">
        <f t="shared" si="116"/>
        <v>5</v>
      </c>
    </row>
    <row r="810" spans="1:24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108"/>
        <v>1</v>
      </c>
      <c r="P810" s="9">
        <f t="shared" si="109"/>
        <v>104.65</v>
      </c>
      <c r="Q810" t="str">
        <f t="shared" si="110"/>
        <v>music</v>
      </c>
      <c r="R810" t="str">
        <f t="shared" si="111"/>
        <v>rock</v>
      </c>
      <c r="S810" s="22">
        <f t="shared" si="112"/>
        <v>41962.100532407407</v>
      </c>
      <c r="T810" s="22">
        <f t="shared" si="113"/>
        <v>41995.207638888889</v>
      </c>
      <c r="U810">
        <f t="shared" si="114"/>
        <v>2014</v>
      </c>
      <c r="V810" t="str">
        <f t="shared" si="115"/>
        <v>successful</v>
      </c>
      <c r="W810" t="str">
        <f>IF(OR(O810&lt;Outliers!$B$8,Data!O810&gt;Outliers!$B$9),"Yes","No")</f>
        <v>No</v>
      </c>
      <c r="X810">
        <f t="shared" si="116"/>
        <v>5</v>
      </c>
    </row>
    <row r="811" spans="1:2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108"/>
        <v>1</v>
      </c>
      <c r="P811" s="9">
        <f t="shared" si="109"/>
        <v>79.83</v>
      </c>
      <c r="Q811" t="str">
        <f t="shared" si="110"/>
        <v>music</v>
      </c>
      <c r="R811" t="str">
        <f t="shared" si="111"/>
        <v>rock</v>
      </c>
      <c r="S811" s="22">
        <f t="shared" si="112"/>
        <v>41628.833680555559</v>
      </c>
      <c r="T811" s="22">
        <f t="shared" si="113"/>
        <v>41658.833680555559</v>
      </c>
      <c r="U811">
        <f t="shared" si="114"/>
        <v>2013</v>
      </c>
      <c r="V811" t="str">
        <f t="shared" si="115"/>
        <v>successful</v>
      </c>
      <c r="W811" t="str">
        <f>IF(OR(O811&lt;Outliers!$B$8,Data!O811&gt;Outliers!$B$9),"Yes","No")</f>
        <v>No</v>
      </c>
      <c r="X811">
        <f t="shared" si="116"/>
        <v>4</v>
      </c>
    </row>
    <row r="812" spans="1:24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108"/>
        <v>1</v>
      </c>
      <c r="P812" s="9">
        <f t="shared" si="109"/>
        <v>58.33</v>
      </c>
      <c r="Q812" t="str">
        <f t="shared" si="110"/>
        <v>music</v>
      </c>
      <c r="R812" t="str">
        <f t="shared" si="111"/>
        <v>rock</v>
      </c>
      <c r="S812" s="22">
        <f t="shared" si="112"/>
        <v>41123.056273148148</v>
      </c>
      <c r="T812" s="22">
        <f t="shared" si="113"/>
        <v>41153.056273148148</v>
      </c>
      <c r="U812">
        <f t="shared" si="114"/>
        <v>2012</v>
      </c>
      <c r="V812" t="str">
        <f t="shared" si="115"/>
        <v>successful</v>
      </c>
      <c r="W812" t="str">
        <f>IF(OR(O812&lt;Outliers!$B$8,Data!O812&gt;Outliers!$B$9),"Yes","No")</f>
        <v>No</v>
      </c>
      <c r="X812">
        <f t="shared" si="116"/>
        <v>4</v>
      </c>
    </row>
    <row r="813" spans="1:24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108"/>
        <v>1</v>
      </c>
      <c r="P813" s="9">
        <f t="shared" si="109"/>
        <v>86.67</v>
      </c>
      <c r="Q813" t="str">
        <f t="shared" si="110"/>
        <v>music</v>
      </c>
      <c r="R813" t="str">
        <f t="shared" si="111"/>
        <v>rock</v>
      </c>
      <c r="S813" s="22">
        <f t="shared" si="112"/>
        <v>41443.643541666665</v>
      </c>
      <c r="T813" s="22">
        <f t="shared" si="113"/>
        <v>41465.702777777777</v>
      </c>
      <c r="U813">
        <f t="shared" si="114"/>
        <v>2013</v>
      </c>
      <c r="V813" t="str">
        <f t="shared" si="115"/>
        <v>successful</v>
      </c>
      <c r="W813" t="str">
        <f>IF(OR(O813&lt;Outliers!$B$8,Data!O813&gt;Outliers!$B$9),"Yes","No")</f>
        <v>No</v>
      </c>
      <c r="X813">
        <f t="shared" si="116"/>
        <v>3</v>
      </c>
    </row>
    <row r="814" spans="1:24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108"/>
        <v>2</v>
      </c>
      <c r="P814" s="9">
        <f t="shared" si="109"/>
        <v>27.61</v>
      </c>
      <c r="Q814" t="str">
        <f t="shared" si="110"/>
        <v>music</v>
      </c>
      <c r="R814" t="str">
        <f t="shared" si="111"/>
        <v>rock</v>
      </c>
      <c r="S814" s="22">
        <f t="shared" si="112"/>
        <v>41282.017962962964</v>
      </c>
      <c r="T814" s="22">
        <f t="shared" si="113"/>
        <v>41334.581944444442</v>
      </c>
      <c r="U814">
        <f t="shared" si="114"/>
        <v>2013</v>
      </c>
      <c r="V814" t="str">
        <f t="shared" si="115"/>
        <v>successful</v>
      </c>
      <c r="W814" t="str">
        <f>IF(OR(O814&lt;Outliers!$B$8,Data!O814&gt;Outliers!$B$9),"Yes","No")</f>
        <v>No</v>
      </c>
      <c r="X814">
        <f t="shared" si="116"/>
        <v>7</v>
      </c>
    </row>
    <row r="815" spans="1:2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108"/>
        <v>2</v>
      </c>
      <c r="P815" s="9">
        <f t="shared" si="109"/>
        <v>25</v>
      </c>
      <c r="Q815" t="str">
        <f t="shared" si="110"/>
        <v>music</v>
      </c>
      <c r="R815" t="str">
        <f t="shared" si="111"/>
        <v>rock</v>
      </c>
      <c r="S815" s="22">
        <f t="shared" si="112"/>
        <v>41080.960243055553</v>
      </c>
      <c r="T815" s="22">
        <f t="shared" si="113"/>
        <v>41110.960243055553</v>
      </c>
      <c r="U815">
        <f t="shared" si="114"/>
        <v>2012</v>
      </c>
      <c r="V815" t="str">
        <f t="shared" si="115"/>
        <v>successful</v>
      </c>
      <c r="W815" t="str">
        <f>IF(OR(O815&lt;Outliers!$B$8,Data!O815&gt;Outliers!$B$9),"Yes","No")</f>
        <v>No</v>
      </c>
      <c r="X815">
        <f t="shared" si="116"/>
        <v>4</v>
      </c>
    </row>
    <row r="816" spans="1:24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108"/>
        <v>1</v>
      </c>
      <c r="P816" s="9">
        <f t="shared" si="109"/>
        <v>45.46</v>
      </c>
      <c r="Q816" t="str">
        <f t="shared" si="110"/>
        <v>music</v>
      </c>
      <c r="R816" t="str">
        <f t="shared" si="111"/>
        <v>rock</v>
      </c>
      <c r="S816" s="22">
        <f t="shared" si="112"/>
        <v>40679.743067129632</v>
      </c>
      <c r="T816" s="22">
        <f t="shared" si="113"/>
        <v>40694.75277777778</v>
      </c>
      <c r="U816">
        <f t="shared" si="114"/>
        <v>2011</v>
      </c>
      <c r="V816" t="str">
        <f t="shared" si="115"/>
        <v>successful</v>
      </c>
      <c r="W816" t="str">
        <f>IF(OR(O816&lt;Outliers!$B$8,Data!O816&gt;Outliers!$B$9),"Yes","No")</f>
        <v>No</v>
      </c>
      <c r="X816">
        <f t="shared" si="116"/>
        <v>2</v>
      </c>
    </row>
    <row r="817" spans="1:2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108"/>
        <v>1</v>
      </c>
      <c r="P817" s="9">
        <f t="shared" si="109"/>
        <v>99.53</v>
      </c>
      <c r="Q817" t="str">
        <f t="shared" si="110"/>
        <v>music</v>
      </c>
      <c r="R817" t="str">
        <f t="shared" si="111"/>
        <v>rock</v>
      </c>
      <c r="S817" s="22">
        <f t="shared" si="112"/>
        <v>41914.917858796296</v>
      </c>
      <c r="T817" s="22">
        <f t="shared" si="113"/>
        <v>41944.917858796296</v>
      </c>
      <c r="U817">
        <f t="shared" si="114"/>
        <v>2014</v>
      </c>
      <c r="V817" t="str">
        <f t="shared" si="115"/>
        <v>successful</v>
      </c>
      <c r="W817" t="str">
        <f>IF(OR(O817&lt;Outliers!$B$8,Data!O817&gt;Outliers!$B$9),"Yes","No")</f>
        <v>No</v>
      </c>
      <c r="X817">
        <f t="shared" si="116"/>
        <v>4</v>
      </c>
    </row>
    <row r="818" spans="1:24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108"/>
        <v>1</v>
      </c>
      <c r="P818" s="9">
        <f t="shared" si="109"/>
        <v>39.31</v>
      </c>
      <c r="Q818" t="str">
        <f t="shared" si="110"/>
        <v>music</v>
      </c>
      <c r="R818" t="str">
        <f t="shared" si="111"/>
        <v>rock</v>
      </c>
      <c r="S818" s="22">
        <f t="shared" si="112"/>
        <v>41341.870868055557</v>
      </c>
      <c r="T818" s="22">
        <f t="shared" si="113"/>
        <v>41373.270833333336</v>
      </c>
      <c r="U818">
        <f t="shared" si="114"/>
        <v>2013</v>
      </c>
      <c r="V818" t="str">
        <f t="shared" si="115"/>
        <v>successful</v>
      </c>
      <c r="W818" t="str">
        <f>IF(OR(O818&lt;Outliers!$B$8,Data!O818&gt;Outliers!$B$9),"Yes","No")</f>
        <v>No</v>
      </c>
      <c r="X818">
        <f t="shared" si="116"/>
        <v>5</v>
      </c>
    </row>
    <row r="819" spans="1:2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108"/>
        <v>1</v>
      </c>
      <c r="P819" s="9">
        <f t="shared" si="109"/>
        <v>89.42</v>
      </c>
      <c r="Q819" t="str">
        <f t="shared" si="110"/>
        <v>music</v>
      </c>
      <c r="R819" t="str">
        <f t="shared" si="111"/>
        <v>rock</v>
      </c>
      <c r="S819" s="22">
        <f t="shared" si="112"/>
        <v>40925.599664351852</v>
      </c>
      <c r="T819" s="22">
        <f t="shared" si="113"/>
        <v>40979.207638888889</v>
      </c>
      <c r="U819">
        <f t="shared" si="114"/>
        <v>2012</v>
      </c>
      <c r="V819" t="str">
        <f t="shared" si="115"/>
        <v>successful</v>
      </c>
      <c r="W819" t="str">
        <f>IF(OR(O819&lt;Outliers!$B$8,Data!O819&gt;Outliers!$B$9),"Yes","No")</f>
        <v>No</v>
      </c>
      <c r="X819">
        <f t="shared" si="116"/>
        <v>8</v>
      </c>
    </row>
    <row r="820" spans="1:24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108"/>
        <v>2</v>
      </c>
      <c r="P820" s="9">
        <f t="shared" si="109"/>
        <v>28.68</v>
      </c>
      <c r="Q820" t="str">
        <f t="shared" si="110"/>
        <v>music</v>
      </c>
      <c r="R820" t="str">
        <f t="shared" si="111"/>
        <v>rock</v>
      </c>
      <c r="S820" s="22">
        <f t="shared" si="112"/>
        <v>41120.882881944446</v>
      </c>
      <c r="T820" s="22">
        <f t="shared" si="113"/>
        <v>41128.709027777775</v>
      </c>
      <c r="U820">
        <f t="shared" si="114"/>
        <v>2012</v>
      </c>
      <c r="V820" t="str">
        <f t="shared" si="115"/>
        <v>successful</v>
      </c>
      <c r="W820" t="str">
        <f>IF(OR(O820&lt;Outliers!$B$8,Data!O820&gt;Outliers!$B$9),"Yes","No")</f>
        <v>No</v>
      </c>
      <c r="X820">
        <f t="shared" si="116"/>
        <v>1</v>
      </c>
    </row>
    <row r="821" spans="1:2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108"/>
        <v>1</v>
      </c>
      <c r="P821" s="9">
        <f t="shared" si="109"/>
        <v>31.07</v>
      </c>
      <c r="Q821" t="str">
        <f t="shared" si="110"/>
        <v>music</v>
      </c>
      <c r="R821" t="str">
        <f t="shared" si="111"/>
        <v>rock</v>
      </c>
      <c r="S821" s="22">
        <f t="shared" si="112"/>
        <v>41619.998310185183</v>
      </c>
      <c r="T821" s="22">
        <f t="shared" si="113"/>
        <v>41629.197222222225</v>
      </c>
      <c r="U821">
        <f t="shared" si="114"/>
        <v>2013</v>
      </c>
      <c r="V821" t="str">
        <f t="shared" si="115"/>
        <v>successful</v>
      </c>
      <c r="W821" t="str">
        <f>IF(OR(O821&lt;Outliers!$B$8,Data!O821&gt;Outliers!$B$9),"Yes","No")</f>
        <v>No</v>
      </c>
      <c r="X821">
        <f t="shared" si="116"/>
        <v>1</v>
      </c>
    </row>
    <row r="822" spans="1:2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108"/>
        <v>1</v>
      </c>
      <c r="P822" s="9">
        <f t="shared" si="109"/>
        <v>70.55</v>
      </c>
      <c r="Q822" t="str">
        <f t="shared" si="110"/>
        <v>music</v>
      </c>
      <c r="R822" t="str">
        <f t="shared" si="111"/>
        <v>rock</v>
      </c>
      <c r="S822" s="22">
        <f t="shared" si="112"/>
        <v>41768.841921296298</v>
      </c>
      <c r="T822" s="22">
        <f t="shared" si="113"/>
        <v>41799.208333333336</v>
      </c>
      <c r="U822">
        <f t="shared" si="114"/>
        <v>2014</v>
      </c>
      <c r="V822" t="str">
        <f t="shared" si="115"/>
        <v>successful</v>
      </c>
      <c r="W822" t="str">
        <f>IF(OR(O822&lt;Outliers!$B$8,Data!O822&gt;Outliers!$B$9),"Yes","No")</f>
        <v>No</v>
      </c>
      <c r="X822">
        <f t="shared" si="116"/>
        <v>4</v>
      </c>
    </row>
    <row r="823" spans="1:2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108"/>
        <v>1</v>
      </c>
      <c r="P823" s="9">
        <f t="shared" si="109"/>
        <v>224.13</v>
      </c>
      <c r="Q823" t="str">
        <f t="shared" si="110"/>
        <v>music</v>
      </c>
      <c r="R823" t="str">
        <f t="shared" si="111"/>
        <v>rock</v>
      </c>
      <c r="S823" s="22">
        <f t="shared" si="112"/>
        <v>42093.922048611115</v>
      </c>
      <c r="T823" s="22">
        <f t="shared" si="113"/>
        <v>42128.167361111111</v>
      </c>
      <c r="U823">
        <f t="shared" si="114"/>
        <v>2015</v>
      </c>
      <c r="V823" t="str">
        <f t="shared" si="115"/>
        <v>successful</v>
      </c>
      <c r="W823" t="str">
        <f>IF(OR(O823&lt;Outliers!$B$8,Data!O823&gt;Outliers!$B$9),"Yes","No")</f>
        <v>No</v>
      </c>
      <c r="X823">
        <f t="shared" si="116"/>
        <v>5</v>
      </c>
    </row>
    <row r="824" spans="1:24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108"/>
        <v>1</v>
      </c>
      <c r="P824" s="9">
        <f t="shared" si="109"/>
        <v>51.81</v>
      </c>
      <c r="Q824" t="str">
        <f t="shared" si="110"/>
        <v>music</v>
      </c>
      <c r="R824" t="str">
        <f t="shared" si="111"/>
        <v>rock</v>
      </c>
      <c r="S824" s="22">
        <f t="shared" si="112"/>
        <v>41157.947337962964</v>
      </c>
      <c r="T824" s="22">
        <f t="shared" si="113"/>
        <v>41187.947337962964</v>
      </c>
      <c r="U824">
        <f t="shared" si="114"/>
        <v>2012</v>
      </c>
      <c r="V824" t="str">
        <f t="shared" si="115"/>
        <v>successful</v>
      </c>
      <c r="W824" t="str">
        <f>IF(OR(O824&lt;Outliers!$B$8,Data!O824&gt;Outliers!$B$9),"Yes","No")</f>
        <v>No</v>
      </c>
      <c r="X824">
        <f t="shared" si="116"/>
        <v>4</v>
      </c>
    </row>
    <row r="825" spans="1:2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108"/>
        <v>2</v>
      </c>
      <c r="P825" s="9">
        <f t="shared" si="109"/>
        <v>43.52</v>
      </c>
      <c r="Q825" t="str">
        <f t="shared" si="110"/>
        <v>music</v>
      </c>
      <c r="R825" t="str">
        <f t="shared" si="111"/>
        <v>rock</v>
      </c>
      <c r="S825" s="22">
        <f t="shared" si="112"/>
        <v>42055.972824074073</v>
      </c>
      <c r="T825" s="22">
        <f t="shared" si="113"/>
        <v>42085.931157407409</v>
      </c>
      <c r="U825">
        <f t="shared" si="114"/>
        <v>2015</v>
      </c>
      <c r="V825" t="str">
        <f t="shared" si="115"/>
        <v>successful</v>
      </c>
      <c r="W825" t="str">
        <f>IF(OR(O825&lt;Outliers!$B$8,Data!O825&gt;Outliers!$B$9),"Yes","No")</f>
        <v>No</v>
      </c>
      <c r="X825">
        <f t="shared" si="116"/>
        <v>4</v>
      </c>
    </row>
    <row r="826" spans="1:24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108"/>
        <v>1</v>
      </c>
      <c r="P826" s="9">
        <f t="shared" si="109"/>
        <v>39.82</v>
      </c>
      <c r="Q826" t="str">
        <f t="shared" si="110"/>
        <v>music</v>
      </c>
      <c r="R826" t="str">
        <f t="shared" si="111"/>
        <v>rock</v>
      </c>
      <c r="S826" s="22">
        <f t="shared" si="112"/>
        <v>40250.242106481484</v>
      </c>
      <c r="T826" s="22">
        <f t="shared" si="113"/>
        <v>40286.290972222225</v>
      </c>
      <c r="U826">
        <f t="shared" si="114"/>
        <v>2010</v>
      </c>
      <c r="V826" t="str">
        <f t="shared" si="115"/>
        <v>successful</v>
      </c>
      <c r="W826" t="str">
        <f>IF(OR(O826&lt;Outliers!$B$8,Data!O826&gt;Outliers!$B$9),"Yes","No")</f>
        <v>No</v>
      </c>
      <c r="X826">
        <f t="shared" si="116"/>
        <v>5</v>
      </c>
    </row>
    <row r="827" spans="1:24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108"/>
        <v>1</v>
      </c>
      <c r="P827" s="9">
        <f t="shared" si="109"/>
        <v>126.81</v>
      </c>
      <c r="Q827" t="str">
        <f t="shared" si="110"/>
        <v>music</v>
      </c>
      <c r="R827" t="str">
        <f t="shared" si="111"/>
        <v>rock</v>
      </c>
      <c r="S827" s="22">
        <f t="shared" si="112"/>
        <v>41186.306527777779</v>
      </c>
      <c r="T827" s="22">
        <f t="shared" si="113"/>
        <v>41211.306527777779</v>
      </c>
      <c r="U827">
        <f t="shared" si="114"/>
        <v>2012</v>
      </c>
      <c r="V827" t="str">
        <f t="shared" si="115"/>
        <v>successful</v>
      </c>
      <c r="W827" t="str">
        <f>IF(OR(O827&lt;Outliers!$B$8,Data!O827&gt;Outliers!$B$9),"Yes","No")</f>
        <v>No</v>
      </c>
      <c r="X827">
        <f t="shared" si="116"/>
        <v>4</v>
      </c>
    </row>
    <row r="828" spans="1:2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108"/>
        <v>1</v>
      </c>
      <c r="P828" s="9">
        <f t="shared" si="109"/>
        <v>113.88</v>
      </c>
      <c r="Q828" t="str">
        <f t="shared" si="110"/>
        <v>music</v>
      </c>
      <c r="R828" t="str">
        <f t="shared" si="111"/>
        <v>rock</v>
      </c>
      <c r="S828" s="22">
        <f t="shared" si="112"/>
        <v>40973.038541666669</v>
      </c>
      <c r="T828" s="22">
        <f t="shared" si="113"/>
        <v>40993.996874999997</v>
      </c>
      <c r="U828">
        <f t="shared" si="114"/>
        <v>2012</v>
      </c>
      <c r="V828" t="str">
        <f t="shared" si="115"/>
        <v>successful</v>
      </c>
      <c r="W828" t="str">
        <f>IF(OR(O828&lt;Outliers!$B$8,Data!O828&gt;Outliers!$B$9),"Yes","No")</f>
        <v>No</v>
      </c>
      <c r="X828">
        <f t="shared" si="116"/>
        <v>3</v>
      </c>
    </row>
    <row r="829" spans="1:24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108"/>
        <v>1</v>
      </c>
      <c r="P829" s="9">
        <f t="shared" si="109"/>
        <v>28.18</v>
      </c>
      <c r="Q829" t="str">
        <f t="shared" si="110"/>
        <v>music</v>
      </c>
      <c r="R829" t="str">
        <f t="shared" si="111"/>
        <v>rock</v>
      </c>
      <c r="S829" s="22">
        <f t="shared" si="112"/>
        <v>40927.473460648151</v>
      </c>
      <c r="T829" s="22">
        <f t="shared" si="113"/>
        <v>40953.825694444444</v>
      </c>
      <c r="U829">
        <f t="shared" si="114"/>
        <v>2012</v>
      </c>
      <c r="V829" t="str">
        <f t="shared" si="115"/>
        <v>successful</v>
      </c>
      <c r="W829" t="str">
        <f>IF(OR(O829&lt;Outliers!$B$8,Data!O829&gt;Outliers!$B$9),"Yes","No")</f>
        <v>No</v>
      </c>
      <c r="X829">
        <f t="shared" si="116"/>
        <v>4</v>
      </c>
    </row>
    <row r="830" spans="1:24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108"/>
        <v>1</v>
      </c>
      <c r="P830" s="9">
        <f t="shared" si="109"/>
        <v>36.61</v>
      </c>
      <c r="Q830" t="str">
        <f t="shared" si="110"/>
        <v>music</v>
      </c>
      <c r="R830" t="str">
        <f t="shared" si="111"/>
        <v>rock</v>
      </c>
      <c r="S830" s="22">
        <f t="shared" si="112"/>
        <v>41073.050717592596</v>
      </c>
      <c r="T830" s="22">
        <f t="shared" si="113"/>
        <v>41085.683333333334</v>
      </c>
      <c r="U830">
        <f t="shared" si="114"/>
        <v>2012</v>
      </c>
      <c r="V830" t="str">
        <f t="shared" si="115"/>
        <v>successful</v>
      </c>
      <c r="W830" t="str">
        <f>IF(OR(O830&lt;Outliers!$B$8,Data!O830&gt;Outliers!$B$9),"Yes","No")</f>
        <v>No</v>
      </c>
      <c r="X830">
        <f t="shared" si="116"/>
        <v>2</v>
      </c>
    </row>
    <row r="831" spans="1:24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108"/>
        <v>1</v>
      </c>
      <c r="P831" s="9">
        <f t="shared" si="109"/>
        <v>32.5</v>
      </c>
      <c r="Q831" t="str">
        <f t="shared" si="110"/>
        <v>music</v>
      </c>
      <c r="R831" t="str">
        <f t="shared" si="111"/>
        <v>rock</v>
      </c>
      <c r="S831" s="22">
        <f t="shared" si="112"/>
        <v>42504.801388888889</v>
      </c>
      <c r="T831" s="22">
        <f t="shared" si="113"/>
        <v>42564.801388888889</v>
      </c>
      <c r="U831">
        <f t="shared" si="114"/>
        <v>2016</v>
      </c>
      <c r="V831" t="str">
        <f t="shared" si="115"/>
        <v>successful</v>
      </c>
      <c r="W831" t="str">
        <f>IF(OR(O831&lt;Outliers!$B$8,Data!O831&gt;Outliers!$B$9),"Yes","No")</f>
        <v>No</v>
      </c>
      <c r="X831">
        <f t="shared" si="116"/>
        <v>9</v>
      </c>
    </row>
    <row r="832" spans="1:2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108"/>
        <v>1</v>
      </c>
      <c r="P832" s="9">
        <f t="shared" si="109"/>
        <v>60.66</v>
      </c>
      <c r="Q832" t="str">
        <f t="shared" si="110"/>
        <v>music</v>
      </c>
      <c r="R832" t="str">
        <f t="shared" si="111"/>
        <v>rock</v>
      </c>
      <c r="S832" s="22">
        <f t="shared" si="112"/>
        <v>41325.525752314818</v>
      </c>
      <c r="T832" s="22">
        <f t="shared" si="113"/>
        <v>41355.484085648146</v>
      </c>
      <c r="U832">
        <f t="shared" si="114"/>
        <v>2013</v>
      </c>
      <c r="V832" t="str">
        <f t="shared" si="115"/>
        <v>successful</v>
      </c>
      <c r="W832" t="str">
        <f>IF(OR(O832&lt;Outliers!$B$8,Data!O832&gt;Outliers!$B$9),"Yes","No")</f>
        <v>No</v>
      </c>
      <c r="X832">
        <f t="shared" si="116"/>
        <v>4</v>
      </c>
    </row>
    <row r="833" spans="1:24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108"/>
        <v>2</v>
      </c>
      <c r="P833" s="9">
        <f t="shared" si="109"/>
        <v>175</v>
      </c>
      <c r="Q833" t="str">
        <f t="shared" si="110"/>
        <v>music</v>
      </c>
      <c r="R833" t="str">
        <f t="shared" si="111"/>
        <v>rock</v>
      </c>
      <c r="S833" s="22">
        <f t="shared" si="112"/>
        <v>40996.646921296298</v>
      </c>
      <c r="T833" s="22">
        <f t="shared" si="113"/>
        <v>41026.646921296298</v>
      </c>
      <c r="U833">
        <f t="shared" si="114"/>
        <v>2012</v>
      </c>
      <c r="V833" t="str">
        <f t="shared" si="115"/>
        <v>successful</v>
      </c>
      <c r="W833" t="str">
        <f>IF(OR(O833&lt;Outliers!$B$8,Data!O833&gt;Outliers!$B$9),"Yes","No")</f>
        <v>No</v>
      </c>
      <c r="X833">
        <f t="shared" si="116"/>
        <v>4</v>
      </c>
    </row>
    <row r="834" spans="1:24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108"/>
        <v>1</v>
      </c>
      <c r="P834" s="9">
        <f t="shared" si="109"/>
        <v>97.99</v>
      </c>
      <c r="Q834" t="str">
        <f t="shared" si="110"/>
        <v>music</v>
      </c>
      <c r="R834" t="str">
        <f t="shared" si="111"/>
        <v>rock</v>
      </c>
      <c r="S834" s="22">
        <f t="shared" si="112"/>
        <v>40869.675173611111</v>
      </c>
      <c r="T834" s="22">
        <f t="shared" si="113"/>
        <v>40929.342361111114</v>
      </c>
      <c r="U834">
        <f t="shared" si="114"/>
        <v>2011</v>
      </c>
      <c r="V834" t="str">
        <f t="shared" si="115"/>
        <v>successful</v>
      </c>
      <c r="W834" t="str">
        <f>IF(OR(O834&lt;Outliers!$B$8,Data!O834&gt;Outliers!$B$9),"Yes","No")</f>
        <v>No</v>
      </c>
      <c r="X834">
        <f t="shared" si="116"/>
        <v>9</v>
      </c>
    </row>
    <row r="835" spans="1:24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17">ROUND(E835/D835,0)</f>
        <v>1</v>
      </c>
      <c r="P835" s="9">
        <f t="shared" ref="P835:P898" si="118">ROUND(IFERROR(E835/L835,0),2)</f>
        <v>148.78</v>
      </c>
      <c r="Q835" t="str">
        <f t="shared" ref="Q835:Q898" si="119">LEFT(N835,FIND("/",N835)-1)</f>
        <v>music</v>
      </c>
      <c r="R835" t="str">
        <f t="shared" ref="R835:R898" si="120">RIGHT(N835,LEN(N835)-FIND("/",N835))</f>
        <v>rock</v>
      </c>
      <c r="S835" s="22">
        <f t="shared" ref="S835:S898" si="121">(((J835/60)/60)/24)+DATE(1970,1,1)</f>
        <v>41718.878182870372</v>
      </c>
      <c r="T835" s="22">
        <f t="shared" ref="T835:T898" si="122">(((I835/60)/60)/24)+DATE(1970,1,1)</f>
        <v>41748.878182870372</v>
      </c>
      <c r="U835">
        <f t="shared" ref="U835:U898" si="123">YEAR(S835)</f>
        <v>2014</v>
      </c>
      <c r="V835" t="str">
        <f t="shared" ref="V835:V898" si="124">IF(OR(F835="live",F835="successful"),"successful","unsuccessful")</f>
        <v>successful</v>
      </c>
      <c r="W835" t="str">
        <f>IF(OR(O835&lt;Outliers!$B$8,Data!O835&gt;Outliers!$B$9),"Yes","No")</f>
        <v>No</v>
      </c>
      <c r="X835">
        <f t="shared" ref="X835:X898" si="125">ROUND(_xlfn.DAYS(T835,S835)/7,0)</f>
        <v>4</v>
      </c>
    </row>
    <row r="836" spans="1:24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17"/>
        <v>1</v>
      </c>
      <c r="P836" s="9">
        <f t="shared" si="118"/>
        <v>96.08</v>
      </c>
      <c r="Q836" t="str">
        <f t="shared" si="119"/>
        <v>music</v>
      </c>
      <c r="R836" t="str">
        <f t="shared" si="120"/>
        <v>rock</v>
      </c>
      <c r="S836" s="22">
        <f t="shared" si="121"/>
        <v>41422.822824074072</v>
      </c>
      <c r="T836" s="22">
        <f t="shared" si="122"/>
        <v>41456.165972222225</v>
      </c>
      <c r="U836">
        <f t="shared" si="123"/>
        <v>2013</v>
      </c>
      <c r="V836" t="str">
        <f t="shared" si="124"/>
        <v>successful</v>
      </c>
      <c r="W836" t="str">
        <f>IF(OR(O836&lt;Outliers!$B$8,Data!O836&gt;Outliers!$B$9),"Yes","No")</f>
        <v>No</v>
      </c>
      <c r="X836">
        <f t="shared" si="125"/>
        <v>5</v>
      </c>
    </row>
    <row r="837" spans="1:24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17"/>
        <v>1</v>
      </c>
      <c r="P837" s="9">
        <f t="shared" si="118"/>
        <v>58.63</v>
      </c>
      <c r="Q837" t="str">
        <f t="shared" si="119"/>
        <v>music</v>
      </c>
      <c r="R837" t="str">
        <f t="shared" si="120"/>
        <v>rock</v>
      </c>
      <c r="S837" s="22">
        <f t="shared" si="121"/>
        <v>41005.45784722222</v>
      </c>
      <c r="T837" s="22">
        <f t="shared" si="122"/>
        <v>41048.125</v>
      </c>
      <c r="U837">
        <f t="shared" si="123"/>
        <v>2012</v>
      </c>
      <c r="V837" t="str">
        <f t="shared" si="124"/>
        <v>successful</v>
      </c>
      <c r="W837" t="str">
        <f>IF(OR(O837&lt;Outliers!$B$8,Data!O837&gt;Outliers!$B$9),"Yes","No")</f>
        <v>No</v>
      </c>
      <c r="X837">
        <f t="shared" si="125"/>
        <v>6</v>
      </c>
    </row>
    <row r="838" spans="1:24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17"/>
        <v>1</v>
      </c>
      <c r="P838" s="9">
        <f t="shared" si="118"/>
        <v>109.71</v>
      </c>
      <c r="Q838" t="str">
        <f t="shared" si="119"/>
        <v>music</v>
      </c>
      <c r="R838" t="str">
        <f t="shared" si="120"/>
        <v>rock</v>
      </c>
      <c r="S838" s="22">
        <f t="shared" si="121"/>
        <v>41524.056921296295</v>
      </c>
      <c r="T838" s="22">
        <f t="shared" si="122"/>
        <v>41554.056921296295</v>
      </c>
      <c r="U838">
        <f t="shared" si="123"/>
        <v>2013</v>
      </c>
      <c r="V838" t="str">
        <f t="shared" si="124"/>
        <v>successful</v>
      </c>
      <c r="W838" t="str">
        <f>IF(OR(O838&lt;Outliers!$B$8,Data!O838&gt;Outliers!$B$9),"Yes","No")</f>
        <v>No</v>
      </c>
      <c r="X838">
        <f t="shared" si="125"/>
        <v>4</v>
      </c>
    </row>
    <row r="839" spans="1:24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17"/>
        <v>1</v>
      </c>
      <c r="P839" s="9">
        <f t="shared" si="118"/>
        <v>49.11</v>
      </c>
      <c r="Q839" t="str">
        <f t="shared" si="119"/>
        <v>music</v>
      </c>
      <c r="R839" t="str">
        <f t="shared" si="120"/>
        <v>rock</v>
      </c>
      <c r="S839" s="22">
        <f t="shared" si="121"/>
        <v>41730.998402777775</v>
      </c>
      <c r="T839" s="22">
        <f t="shared" si="122"/>
        <v>41760.998402777775</v>
      </c>
      <c r="U839">
        <f t="shared" si="123"/>
        <v>2014</v>
      </c>
      <c r="V839" t="str">
        <f t="shared" si="124"/>
        <v>successful</v>
      </c>
      <c r="W839" t="str">
        <f>IF(OR(O839&lt;Outliers!$B$8,Data!O839&gt;Outliers!$B$9),"Yes","No")</f>
        <v>No</v>
      </c>
      <c r="X839">
        <f t="shared" si="125"/>
        <v>4</v>
      </c>
    </row>
    <row r="840" spans="1:24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17"/>
        <v>1</v>
      </c>
      <c r="P840" s="9">
        <f t="shared" si="118"/>
        <v>47.67</v>
      </c>
      <c r="Q840" t="str">
        <f t="shared" si="119"/>
        <v>music</v>
      </c>
      <c r="R840" t="str">
        <f t="shared" si="120"/>
        <v>rock</v>
      </c>
      <c r="S840" s="22">
        <f t="shared" si="121"/>
        <v>40895.897974537038</v>
      </c>
      <c r="T840" s="22">
        <f t="shared" si="122"/>
        <v>40925.897974537038</v>
      </c>
      <c r="U840">
        <f t="shared" si="123"/>
        <v>2011</v>
      </c>
      <c r="V840" t="str">
        <f t="shared" si="124"/>
        <v>successful</v>
      </c>
      <c r="W840" t="str">
        <f>IF(OR(O840&lt;Outliers!$B$8,Data!O840&gt;Outliers!$B$9),"Yes","No")</f>
        <v>No</v>
      </c>
      <c r="X840">
        <f t="shared" si="125"/>
        <v>4</v>
      </c>
    </row>
    <row r="841" spans="1:2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17"/>
        <v>1</v>
      </c>
      <c r="P841" s="9">
        <f t="shared" si="118"/>
        <v>60.74</v>
      </c>
      <c r="Q841" t="str">
        <f t="shared" si="119"/>
        <v>music</v>
      </c>
      <c r="R841" t="str">
        <f t="shared" si="120"/>
        <v>rock</v>
      </c>
      <c r="S841" s="22">
        <f t="shared" si="121"/>
        <v>41144.763379629629</v>
      </c>
      <c r="T841" s="22">
        <f t="shared" si="122"/>
        <v>41174.763379629629</v>
      </c>
      <c r="U841">
        <f t="shared" si="123"/>
        <v>2012</v>
      </c>
      <c r="V841" t="str">
        <f t="shared" si="124"/>
        <v>successful</v>
      </c>
      <c r="W841" t="str">
        <f>IF(OR(O841&lt;Outliers!$B$8,Data!O841&gt;Outliers!$B$9),"Yes","No")</f>
        <v>No</v>
      </c>
      <c r="X841">
        <f t="shared" si="125"/>
        <v>4</v>
      </c>
    </row>
    <row r="842" spans="1:2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17"/>
        <v>1</v>
      </c>
      <c r="P842" s="9">
        <f t="shared" si="118"/>
        <v>63.38</v>
      </c>
      <c r="Q842" t="str">
        <f t="shared" si="119"/>
        <v>music</v>
      </c>
      <c r="R842" t="str">
        <f t="shared" si="120"/>
        <v>metal</v>
      </c>
      <c r="S842" s="22">
        <f t="shared" si="121"/>
        <v>42607.226701388892</v>
      </c>
      <c r="T842" s="22">
        <f t="shared" si="122"/>
        <v>42637.226701388892</v>
      </c>
      <c r="U842">
        <f t="shared" si="123"/>
        <v>2016</v>
      </c>
      <c r="V842" t="str">
        <f t="shared" si="124"/>
        <v>successful</v>
      </c>
      <c r="W842" t="str">
        <f>IF(OR(O842&lt;Outliers!$B$8,Data!O842&gt;Outliers!$B$9),"Yes","No")</f>
        <v>No</v>
      </c>
      <c r="X842">
        <f t="shared" si="125"/>
        <v>4</v>
      </c>
    </row>
    <row r="843" spans="1:24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17"/>
        <v>1</v>
      </c>
      <c r="P843" s="9">
        <f t="shared" si="118"/>
        <v>53.89</v>
      </c>
      <c r="Q843" t="str">
        <f t="shared" si="119"/>
        <v>music</v>
      </c>
      <c r="R843" t="str">
        <f t="shared" si="120"/>
        <v>metal</v>
      </c>
      <c r="S843" s="22">
        <f t="shared" si="121"/>
        <v>41923.838692129626</v>
      </c>
      <c r="T843" s="22">
        <f t="shared" si="122"/>
        <v>41953.88035879629</v>
      </c>
      <c r="U843">
        <f t="shared" si="123"/>
        <v>2014</v>
      </c>
      <c r="V843" t="str">
        <f t="shared" si="124"/>
        <v>successful</v>
      </c>
      <c r="W843" t="str">
        <f>IF(OR(O843&lt;Outliers!$B$8,Data!O843&gt;Outliers!$B$9),"Yes","No")</f>
        <v>No</v>
      </c>
      <c r="X843">
        <f t="shared" si="125"/>
        <v>4</v>
      </c>
    </row>
    <row r="844" spans="1:2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17"/>
        <v>1</v>
      </c>
      <c r="P844" s="9">
        <f t="shared" si="118"/>
        <v>66.87</v>
      </c>
      <c r="Q844" t="str">
        <f t="shared" si="119"/>
        <v>music</v>
      </c>
      <c r="R844" t="str">
        <f t="shared" si="120"/>
        <v>metal</v>
      </c>
      <c r="S844" s="22">
        <f t="shared" si="121"/>
        <v>41526.592395833337</v>
      </c>
      <c r="T844" s="22">
        <f t="shared" si="122"/>
        <v>41561.165972222225</v>
      </c>
      <c r="U844">
        <f t="shared" si="123"/>
        <v>2013</v>
      </c>
      <c r="V844" t="str">
        <f t="shared" si="124"/>
        <v>successful</v>
      </c>
      <c r="W844" t="str">
        <f>IF(OR(O844&lt;Outliers!$B$8,Data!O844&gt;Outliers!$B$9),"Yes","No")</f>
        <v>No</v>
      </c>
      <c r="X844">
        <f t="shared" si="125"/>
        <v>5</v>
      </c>
    </row>
    <row r="845" spans="1:24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17"/>
        <v>3</v>
      </c>
      <c r="P845" s="9">
        <f t="shared" si="118"/>
        <v>63.1</v>
      </c>
      <c r="Q845" t="str">
        <f t="shared" si="119"/>
        <v>music</v>
      </c>
      <c r="R845" t="str">
        <f t="shared" si="120"/>
        <v>metal</v>
      </c>
      <c r="S845" s="22">
        <f t="shared" si="121"/>
        <v>42695.257870370369</v>
      </c>
      <c r="T845" s="22">
        <f t="shared" si="122"/>
        <v>42712.333333333328</v>
      </c>
      <c r="U845">
        <f t="shared" si="123"/>
        <v>2016</v>
      </c>
      <c r="V845" t="str">
        <f t="shared" si="124"/>
        <v>successful</v>
      </c>
      <c r="W845" t="str">
        <f>IF(OR(O845&lt;Outliers!$B$8,Data!O845&gt;Outliers!$B$9),"Yes","No")</f>
        <v>Yes</v>
      </c>
      <c r="X845">
        <f t="shared" si="125"/>
        <v>2</v>
      </c>
    </row>
    <row r="846" spans="1:24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17"/>
        <v>2</v>
      </c>
      <c r="P846" s="9">
        <f t="shared" si="118"/>
        <v>36.630000000000003</v>
      </c>
      <c r="Q846" t="str">
        <f t="shared" si="119"/>
        <v>music</v>
      </c>
      <c r="R846" t="str">
        <f t="shared" si="120"/>
        <v>metal</v>
      </c>
      <c r="S846" s="22">
        <f t="shared" si="121"/>
        <v>41905.684629629628</v>
      </c>
      <c r="T846" s="22">
        <f t="shared" si="122"/>
        <v>41944.207638888889</v>
      </c>
      <c r="U846">
        <f t="shared" si="123"/>
        <v>2014</v>
      </c>
      <c r="V846" t="str">
        <f t="shared" si="124"/>
        <v>successful</v>
      </c>
      <c r="W846" t="str">
        <f>IF(OR(O846&lt;Outliers!$B$8,Data!O846&gt;Outliers!$B$9),"Yes","No")</f>
        <v>No</v>
      </c>
      <c r="X846">
        <f t="shared" si="125"/>
        <v>6</v>
      </c>
    </row>
    <row r="847" spans="1:2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17"/>
        <v>1</v>
      </c>
      <c r="P847" s="9">
        <f t="shared" si="118"/>
        <v>34.01</v>
      </c>
      <c r="Q847" t="str">
        <f t="shared" si="119"/>
        <v>music</v>
      </c>
      <c r="R847" t="str">
        <f t="shared" si="120"/>
        <v>metal</v>
      </c>
      <c r="S847" s="22">
        <f t="shared" si="121"/>
        <v>42578.205972222218</v>
      </c>
      <c r="T847" s="22">
        <f t="shared" si="122"/>
        <v>42618.165972222225</v>
      </c>
      <c r="U847">
        <f t="shared" si="123"/>
        <v>2016</v>
      </c>
      <c r="V847" t="str">
        <f t="shared" si="124"/>
        <v>successful</v>
      </c>
      <c r="W847" t="str">
        <f>IF(OR(O847&lt;Outliers!$B$8,Data!O847&gt;Outliers!$B$9),"Yes","No")</f>
        <v>No</v>
      </c>
      <c r="X847">
        <f t="shared" si="125"/>
        <v>6</v>
      </c>
    </row>
    <row r="848" spans="1:2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17"/>
        <v>1</v>
      </c>
      <c r="P848" s="9">
        <f t="shared" si="118"/>
        <v>28.55</v>
      </c>
      <c r="Q848" t="str">
        <f t="shared" si="119"/>
        <v>music</v>
      </c>
      <c r="R848" t="str">
        <f t="shared" si="120"/>
        <v>metal</v>
      </c>
      <c r="S848" s="22">
        <f t="shared" si="121"/>
        <v>41694.391840277778</v>
      </c>
      <c r="T848" s="22">
        <f t="shared" si="122"/>
        <v>41708.583333333336</v>
      </c>
      <c r="U848">
        <f t="shared" si="123"/>
        <v>2014</v>
      </c>
      <c r="V848" t="str">
        <f t="shared" si="124"/>
        <v>successful</v>
      </c>
      <c r="W848" t="str">
        <f>IF(OR(O848&lt;Outliers!$B$8,Data!O848&gt;Outliers!$B$9),"Yes","No")</f>
        <v>No</v>
      </c>
      <c r="X848">
        <f t="shared" si="125"/>
        <v>2</v>
      </c>
    </row>
    <row r="849" spans="1:24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17"/>
        <v>1</v>
      </c>
      <c r="P849" s="9">
        <f t="shared" si="118"/>
        <v>10</v>
      </c>
      <c r="Q849" t="str">
        <f t="shared" si="119"/>
        <v>music</v>
      </c>
      <c r="R849" t="str">
        <f t="shared" si="120"/>
        <v>metal</v>
      </c>
      <c r="S849" s="22">
        <f t="shared" si="121"/>
        <v>42165.79833333334</v>
      </c>
      <c r="T849" s="22">
        <f t="shared" si="122"/>
        <v>42195.79833333334</v>
      </c>
      <c r="U849">
        <f t="shared" si="123"/>
        <v>2015</v>
      </c>
      <c r="V849" t="str">
        <f t="shared" si="124"/>
        <v>successful</v>
      </c>
      <c r="W849" t="str">
        <f>IF(OR(O849&lt;Outliers!$B$8,Data!O849&gt;Outliers!$B$9),"Yes","No")</f>
        <v>No</v>
      </c>
      <c r="X849">
        <f t="shared" si="125"/>
        <v>4</v>
      </c>
    </row>
    <row r="850" spans="1:2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17"/>
        <v>1</v>
      </c>
      <c r="P850" s="9">
        <f t="shared" si="118"/>
        <v>18.75</v>
      </c>
      <c r="Q850" t="str">
        <f t="shared" si="119"/>
        <v>music</v>
      </c>
      <c r="R850" t="str">
        <f t="shared" si="120"/>
        <v>metal</v>
      </c>
      <c r="S850" s="22">
        <f t="shared" si="121"/>
        <v>42078.792048611111</v>
      </c>
      <c r="T850" s="22">
        <f t="shared" si="122"/>
        <v>42108.792048611111</v>
      </c>
      <c r="U850">
        <f t="shared" si="123"/>
        <v>2015</v>
      </c>
      <c r="V850" t="str">
        <f t="shared" si="124"/>
        <v>successful</v>
      </c>
      <c r="W850" t="str">
        <f>IF(OR(O850&lt;Outliers!$B$8,Data!O850&gt;Outliers!$B$9),"Yes","No")</f>
        <v>No</v>
      </c>
      <c r="X850">
        <f t="shared" si="125"/>
        <v>4</v>
      </c>
    </row>
    <row r="851" spans="1:2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17"/>
        <v>1</v>
      </c>
      <c r="P851" s="9">
        <f t="shared" si="118"/>
        <v>41.7</v>
      </c>
      <c r="Q851" t="str">
        <f t="shared" si="119"/>
        <v>music</v>
      </c>
      <c r="R851" t="str">
        <f t="shared" si="120"/>
        <v>metal</v>
      </c>
      <c r="S851" s="22">
        <f t="shared" si="121"/>
        <v>42051.148888888885</v>
      </c>
      <c r="T851" s="22">
        <f t="shared" si="122"/>
        <v>42079.107222222221</v>
      </c>
      <c r="U851">
        <f t="shared" si="123"/>
        <v>2015</v>
      </c>
      <c r="V851" t="str">
        <f t="shared" si="124"/>
        <v>successful</v>
      </c>
      <c r="W851" t="str">
        <f>IF(OR(O851&lt;Outliers!$B$8,Data!O851&gt;Outliers!$B$9),"Yes","No")</f>
        <v>No</v>
      </c>
      <c r="X851">
        <f t="shared" si="125"/>
        <v>4</v>
      </c>
    </row>
    <row r="852" spans="1:2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17"/>
        <v>2</v>
      </c>
      <c r="P852" s="9">
        <f t="shared" si="118"/>
        <v>46.67</v>
      </c>
      <c r="Q852" t="str">
        <f t="shared" si="119"/>
        <v>music</v>
      </c>
      <c r="R852" t="str">
        <f t="shared" si="120"/>
        <v>metal</v>
      </c>
      <c r="S852" s="22">
        <f t="shared" si="121"/>
        <v>42452.827743055561</v>
      </c>
      <c r="T852" s="22">
        <f t="shared" si="122"/>
        <v>42485.207638888889</v>
      </c>
      <c r="U852">
        <f t="shared" si="123"/>
        <v>2016</v>
      </c>
      <c r="V852" t="str">
        <f t="shared" si="124"/>
        <v>successful</v>
      </c>
      <c r="W852" t="str">
        <f>IF(OR(O852&lt;Outliers!$B$8,Data!O852&gt;Outliers!$B$9),"Yes","No")</f>
        <v>No</v>
      </c>
      <c r="X852">
        <f t="shared" si="125"/>
        <v>5</v>
      </c>
    </row>
    <row r="853" spans="1:2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17"/>
        <v>1</v>
      </c>
      <c r="P853" s="9">
        <f t="shared" si="118"/>
        <v>37.270000000000003</v>
      </c>
      <c r="Q853" t="str">
        <f t="shared" si="119"/>
        <v>music</v>
      </c>
      <c r="R853" t="str">
        <f t="shared" si="120"/>
        <v>metal</v>
      </c>
      <c r="S853" s="22">
        <f t="shared" si="121"/>
        <v>42522.880243055552</v>
      </c>
      <c r="T853" s="22">
        <f t="shared" si="122"/>
        <v>42582.822916666672</v>
      </c>
      <c r="U853">
        <f t="shared" si="123"/>
        <v>2016</v>
      </c>
      <c r="V853" t="str">
        <f t="shared" si="124"/>
        <v>successful</v>
      </c>
      <c r="W853" t="str">
        <f>IF(OR(O853&lt;Outliers!$B$8,Data!O853&gt;Outliers!$B$9),"Yes","No")</f>
        <v>No</v>
      </c>
      <c r="X853">
        <f t="shared" si="125"/>
        <v>9</v>
      </c>
    </row>
    <row r="854" spans="1:2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17"/>
        <v>1</v>
      </c>
      <c r="P854" s="9">
        <f t="shared" si="118"/>
        <v>59.26</v>
      </c>
      <c r="Q854" t="str">
        <f t="shared" si="119"/>
        <v>music</v>
      </c>
      <c r="R854" t="str">
        <f t="shared" si="120"/>
        <v>metal</v>
      </c>
      <c r="S854" s="22">
        <f t="shared" si="121"/>
        <v>42656.805497685185</v>
      </c>
      <c r="T854" s="22">
        <f t="shared" si="122"/>
        <v>42667.875</v>
      </c>
      <c r="U854">
        <f t="shared" si="123"/>
        <v>2016</v>
      </c>
      <c r="V854" t="str">
        <f t="shared" si="124"/>
        <v>successful</v>
      </c>
      <c r="W854" t="str">
        <f>IF(OR(O854&lt;Outliers!$B$8,Data!O854&gt;Outliers!$B$9),"Yes","No")</f>
        <v>No</v>
      </c>
      <c r="X854">
        <f t="shared" si="125"/>
        <v>2</v>
      </c>
    </row>
    <row r="855" spans="1:2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17"/>
        <v>1</v>
      </c>
      <c r="P855" s="9">
        <f t="shared" si="118"/>
        <v>30</v>
      </c>
      <c r="Q855" t="str">
        <f t="shared" si="119"/>
        <v>music</v>
      </c>
      <c r="R855" t="str">
        <f t="shared" si="120"/>
        <v>metal</v>
      </c>
      <c r="S855" s="22">
        <f t="shared" si="121"/>
        <v>42021.832280092596</v>
      </c>
      <c r="T855" s="22">
        <f t="shared" si="122"/>
        <v>42051.832280092596</v>
      </c>
      <c r="U855">
        <f t="shared" si="123"/>
        <v>2015</v>
      </c>
      <c r="V855" t="str">
        <f t="shared" si="124"/>
        <v>successful</v>
      </c>
      <c r="W855" t="str">
        <f>IF(OR(O855&lt;Outliers!$B$8,Data!O855&gt;Outliers!$B$9),"Yes","No")</f>
        <v>No</v>
      </c>
      <c r="X855">
        <f t="shared" si="125"/>
        <v>4</v>
      </c>
    </row>
    <row r="856" spans="1:2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17"/>
        <v>1</v>
      </c>
      <c r="P856" s="9">
        <f t="shared" si="118"/>
        <v>65.86</v>
      </c>
      <c r="Q856" t="str">
        <f t="shared" si="119"/>
        <v>music</v>
      </c>
      <c r="R856" t="str">
        <f t="shared" si="120"/>
        <v>metal</v>
      </c>
      <c r="S856" s="22">
        <f t="shared" si="121"/>
        <v>42702.212337962963</v>
      </c>
      <c r="T856" s="22">
        <f t="shared" si="122"/>
        <v>42732.212337962963</v>
      </c>
      <c r="U856">
        <f t="shared" si="123"/>
        <v>2016</v>
      </c>
      <c r="V856" t="str">
        <f t="shared" si="124"/>
        <v>successful</v>
      </c>
      <c r="W856" t="str">
        <f>IF(OR(O856&lt;Outliers!$B$8,Data!O856&gt;Outliers!$B$9),"Yes","No")</f>
        <v>No</v>
      </c>
      <c r="X856">
        <f t="shared" si="125"/>
        <v>4</v>
      </c>
    </row>
    <row r="857" spans="1:24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17"/>
        <v>1</v>
      </c>
      <c r="P857" s="9">
        <f t="shared" si="118"/>
        <v>31.91</v>
      </c>
      <c r="Q857" t="str">
        <f t="shared" si="119"/>
        <v>music</v>
      </c>
      <c r="R857" t="str">
        <f t="shared" si="120"/>
        <v>metal</v>
      </c>
      <c r="S857" s="22">
        <f t="shared" si="121"/>
        <v>42545.125196759262</v>
      </c>
      <c r="T857" s="22">
        <f t="shared" si="122"/>
        <v>42575.125196759262</v>
      </c>
      <c r="U857">
        <f t="shared" si="123"/>
        <v>2016</v>
      </c>
      <c r="V857" t="str">
        <f t="shared" si="124"/>
        <v>successful</v>
      </c>
      <c r="W857" t="str">
        <f>IF(OR(O857&lt;Outliers!$B$8,Data!O857&gt;Outliers!$B$9),"Yes","No")</f>
        <v>No</v>
      </c>
      <c r="X857">
        <f t="shared" si="125"/>
        <v>4</v>
      </c>
    </row>
    <row r="858" spans="1:24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17"/>
        <v>2</v>
      </c>
      <c r="P858" s="9">
        <f t="shared" si="118"/>
        <v>19.46</v>
      </c>
      <c r="Q858" t="str">
        <f t="shared" si="119"/>
        <v>music</v>
      </c>
      <c r="R858" t="str">
        <f t="shared" si="120"/>
        <v>metal</v>
      </c>
      <c r="S858" s="22">
        <f t="shared" si="121"/>
        <v>42609.311990740738</v>
      </c>
      <c r="T858" s="22">
        <f t="shared" si="122"/>
        <v>42668.791666666672</v>
      </c>
      <c r="U858">
        <f t="shared" si="123"/>
        <v>2016</v>
      </c>
      <c r="V858" t="str">
        <f t="shared" si="124"/>
        <v>successful</v>
      </c>
      <c r="W858" t="str">
        <f>IF(OR(O858&lt;Outliers!$B$8,Data!O858&gt;Outliers!$B$9),"Yes","No")</f>
        <v>No</v>
      </c>
      <c r="X858">
        <f t="shared" si="125"/>
        <v>8</v>
      </c>
    </row>
    <row r="859" spans="1:24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17"/>
        <v>1</v>
      </c>
      <c r="P859" s="9">
        <f t="shared" si="118"/>
        <v>50</v>
      </c>
      <c r="Q859" t="str">
        <f t="shared" si="119"/>
        <v>music</v>
      </c>
      <c r="R859" t="str">
        <f t="shared" si="120"/>
        <v>metal</v>
      </c>
      <c r="S859" s="22">
        <f t="shared" si="121"/>
        <v>42291.581377314811</v>
      </c>
      <c r="T859" s="22">
        <f t="shared" si="122"/>
        <v>42333.623043981483</v>
      </c>
      <c r="U859">
        <f t="shared" si="123"/>
        <v>2015</v>
      </c>
      <c r="V859" t="str">
        <f t="shared" si="124"/>
        <v>successful</v>
      </c>
      <c r="W859" t="str">
        <f>IF(OR(O859&lt;Outliers!$B$8,Data!O859&gt;Outliers!$B$9),"Yes","No")</f>
        <v>No</v>
      </c>
      <c r="X859">
        <f t="shared" si="125"/>
        <v>6</v>
      </c>
    </row>
    <row r="860" spans="1:24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17"/>
        <v>1</v>
      </c>
      <c r="P860" s="9">
        <f t="shared" si="118"/>
        <v>22.74</v>
      </c>
      <c r="Q860" t="str">
        <f t="shared" si="119"/>
        <v>music</v>
      </c>
      <c r="R860" t="str">
        <f t="shared" si="120"/>
        <v>metal</v>
      </c>
      <c r="S860" s="22">
        <f t="shared" si="121"/>
        <v>42079.745578703703</v>
      </c>
      <c r="T860" s="22">
        <f t="shared" si="122"/>
        <v>42109.957638888889</v>
      </c>
      <c r="U860">
        <f t="shared" si="123"/>
        <v>2015</v>
      </c>
      <c r="V860" t="str">
        <f t="shared" si="124"/>
        <v>successful</v>
      </c>
      <c r="W860" t="str">
        <f>IF(OR(O860&lt;Outliers!$B$8,Data!O860&gt;Outliers!$B$9),"Yes","No")</f>
        <v>No</v>
      </c>
      <c r="X860">
        <f t="shared" si="125"/>
        <v>4</v>
      </c>
    </row>
    <row r="861" spans="1:2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17"/>
        <v>1</v>
      </c>
      <c r="P861" s="9">
        <f t="shared" si="118"/>
        <v>42.72</v>
      </c>
      <c r="Q861" t="str">
        <f t="shared" si="119"/>
        <v>music</v>
      </c>
      <c r="R861" t="str">
        <f t="shared" si="120"/>
        <v>metal</v>
      </c>
      <c r="S861" s="22">
        <f t="shared" si="121"/>
        <v>42128.820231481484</v>
      </c>
      <c r="T861" s="22">
        <f t="shared" si="122"/>
        <v>42159</v>
      </c>
      <c r="U861">
        <f t="shared" si="123"/>
        <v>2015</v>
      </c>
      <c r="V861" t="str">
        <f t="shared" si="124"/>
        <v>successful</v>
      </c>
      <c r="W861" t="str">
        <f>IF(OR(O861&lt;Outliers!$B$8,Data!O861&gt;Outliers!$B$9),"Yes","No")</f>
        <v>No</v>
      </c>
      <c r="X861">
        <f t="shared" si="125"/>
        <v>4</v>
      </c>
    </row>
    <row r="862" spans="1:24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17"/>
        <v>0</v>
      </c>
      <c r="P862" s="9">
        <f t="shared" si="118"/>
        <v>52.92</v>
      </c>
      <c r="Q862" t="str">
        <f t="shared" si="119"/>
        <v>music</v>
      </c>
      <c r="R862" t="str">
        <f t="shared" si="120"/>
        <v>jazz</v>
      </c>
      <c r="S862" s="22">
        <f t="shared" si="121"/>
        <v>41570.482789351852</v>
      </c>
      <c r="T862" s="22">
        <f t="shared" si="122"/>
        <v>41600.524456018517</v>
      </c>
      <c r="U862">
        <f t="shared" si="123"/>
        <v>2013</v>
      </c>
      <c r="V862" t="str">
        <f t="shared" si="124"/>
        <v>unsuccessful</v>
      </c>
      <c r="W862" t="str">
        <f>IF(OR(O862&lt;Outliers!$B$8,Data!O862&gt;Outliers!$B$9),"Yes","No")</f>
        <v>No</v>
      </c>
      <c r="X862">
        <f t="shared" si="125"/>
        <v>4</v>
      </c>
    </row>
    <row r="863" spans="1:2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17"/>
        <v>0</v>
      </c>
      <c r="P863" s="9">
        <f t="shared" si="118"/>
        <v>50.5</v>
      </c>
      <c r="Q863" t="str">
        <f t="shared" si="119"/>
        <v>music</v>
      </c>
      <c r="R863" t="str">
        <f t="shared" si="120"/>
        <v>jazz</v>
      </c>
      <c r="S863" s="22">
        <f t="shared" si="121"/>
        <v>42599.965324074074</v>
      </c>
      <c r="T863" s="22">
        <f t="shared" si="122"/>
        <v>42629.965324074074</v>
      </c>
      <c r="U863">
        <f t="shared" si="123"/>
        <v>2016</v>
      </c>
      <c r="V863" t="str">
        <f t="shared" si="124"/>
        <v>unsuccessful</v>
      </c>
      <c r="W863" t="str">
        <f>IF(OR(O863&lt;Outliers!$B$8,Data!O863&gt;Outliers!$B$9),"Yes","No")</f>
        <v>No</v>
      </c>
      <c r="X863">
        <f t="shared" si="125"/>
        <v>4</v>
      </c>
    </row>
    <row r="864" spans="1:2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17"/>
        <v>0</v>
      </c>
      <c r="P864" s="9">
        <f t="shared" si="118"/>
        <v>42.5</v>
      </c>
      <c r="Q864" t="str">
        <f t="shared" si="119"/>
        <v>music</v>
      </c>
      <c r="R864" t="str">
        <f t="shared" si="120"/>
        <v>jazz</v>
      </c>
      <c r="S864" s="22">
        <f t="shared" si="121"/>
        <v>41559.5549537037</v>
      </c>
      <c r="T864" s="22">
        <f t="shared" si="122"/>
        <v>41589.596620370372</v>
      </c>
      <c r="U864">
        <f t="shared" si="123"/>
        <v>2013</v>
      </c>
      <c r="V864" t="str">
        <f t="shared" si="124"/>
        <v>unsuccessful</v>
      </c>
      <c r="W864" t="str">
        <f>IF(OR(O864&lt;Outliers!$B$8,Data!O864&gt;Outliers!$B$9),"Yes","No")</f>
        <v>No</v>
      </c>
      <c r="X864">
        <f t="shared" si="125"/>
        <v>4</v>
      </c>
    </row>
    <row r="865" spans="1:2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17"/>
        <v>0</v>
      </c>
      <c r="P865" s="9">
        <f t="shared" si="118"/>
        <v>18</v>
      </c>
      <c r="Q865" t="str">
        <f t="shared" si="119"/>
        <v>music</v>
      </c>
      <c r="R865" t="str">
        <f t="shared" si="120"/>
        <v>jazz</v>
      </c>
      <c r="S865" s="22">
        <f t="shared" si="121"/>
        <v>40921.117662037039</v>
      </c>
      <c r="T865" s="22">
        <f t="shared" si="122"/>
        <v>40951.117662037039</v>
      </c>
      <c r="U865">
        <f t="shared" si="123"/>
        <v>2012</v>
      </c>
      <c r="V865" t="str">
        <f t="shared" si="124"/>
        <v>unsuccessful</v>
      </c>
      <c r="W865" t="str">
        <f>IF(OR(O865&lt;Outliers!$B$8,Data!O865&gt;Outliers!$B$9),"Yes","No")</f>
        <v>No</v>
      </c>
      <c r="X865">
        <f t="shared" si="125"/>
        <v>4</v>
      </c>
    </row>
    <row r="866" spans="1:2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17"/>
        <v>0</v>
      </c>
      <c r="P866" s="9">
        <f t="shared" si="118"/>
        <v>34.18</v>
      </c>
      <c r="Q866" t="str">
        <f t="shared" si="119"/>
        <v>music</v>
      </c>
      <c r="R866" t="str">
        <f t="shared" si="120"/>
        <v>jazz</v>
      </c>
      <c r="S866" s="22">
        <f t="shared" si="121"/>
        <v>41541.106921296298</v>
      </c>
      <c r="T866" s="22">
        <f t="shared" si="122"/>
        <v>41563.415972222225</v>
      </c>
      <c r="U866">
        <f t="shared" si="123"/>
        <v>2013</v>
      </c>
      <c r="V866" t="str">
        <f t="shared" si="124"/>
        <v>unsuccessful</v>
      </c>
      <c r="W866" t="str">
        <f>IF(OR(O866&lt;Outliers!$B$8,Data!O866&gt;Outliers!$B$9),"Yes","No")</f>
        <v>No</v>
      </c>
      <c r="X866">
        <f t="shared" si="125"/>
        <v>3</v>
      </c>
    </row>
    <row r="867" spans="1:24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17"/>
        <v>0</v>
      </c>
      <c r="P867" s="9">
        <f t="shared" si="118"/>
        <v>22.5</v>
      </c>
      <c r="Q867" t="str">
        <f t="shared" si="119"/>
        <v>music</v>
      </c>
      <c r="R867" t="str">
        <f t="shared" si="120"/>
        <v>jazz</v>
      </c>
      <c r="S867" s="22">
        <f t="shared" si="121"/>
        <v>41230.77311342593</v>
      </c>
      <c r="T867" s="22">
        <f t="shared" si="122"/>
        <v>41290.77311342593</v>
      </c>
      <c r="U867">
        <f t="shared" si="123"/>
        <v>2012</v>
      </c>
      <c r="V867" t="str">
        <f t="shared" si="124"/>
        <v>unsuccessful</v>
      </c>
      <c r="W867" t="str">
        <f>IF(OR(O867&lt;Outliers!$B$8,Data!O867&gt;Outliers!$B$9),"Yes","No")</f>
        <v>No</v>
      </c>
      <c r="X867">
        <f t="shared" si="125"/>
        <v>9</v>
      </c>
    </row>
    <row r="868" spans="1:2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17"/>
        <v>0</v>
      </c>
      <c r="P868" s="9">
        <f t="shared" si="118"/>
        <v>58.18</v>
      </c>
      <c r="Q868" t="str">
        <f t="shared" si="119"/>
        <v>music</v>
      </c>
      <c r="R868" t="str">
        <f t="shared" si="120"/>
        <v>jazz</v>
      </c>
      <c r="S868" s="22">
        <f t="shared" si="121"/>
        <v>42025.637939814813</v>
      </c>
      <c r="T868" s="22">
        <f t="shared" si="122"/>
        <v>42063.631944444445</v>
      </c>
      <c r="U868">
        <f t="shared" si="123"/>
        <v>2015</v>
      </c>
      <c r="V868" t="str">
        <f t="shared" si="124"/>
        <v>unsuccessful</v>
      </c>
      <c r="W868" t="str">
        <f>IF(OR(O868&lt;Outliers!$B$8,Data!O868&gt;Outliers!$B$9),"Yes","No")</f>
        <v>No</v>
      </c>
      <c r="X868">
        <f t="shared" si="125"/>
        <v>5</v>
      </c>
    </row>
    <row r="869" spans="1:24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17"/>
        <v>0</v>
      </c>
      <c r="P869" s="9">
        <f t="shared" si="118"/>
        <v>109.18</v>
      </c>
      <c r="Q869" t="str">
        <f t="shared" si="119"/>
        <v>music</v>
      </c>
      <c r="R869" t="str">
        <f t="shared" si="120"/>
        <v>jazz</v>
      </c>
      <c r="S869" s="22">
        <f t="shared" si="121"/>
        <v>40088.105393518519</v>
      </c>
      <c r="T869" s="22">
        <f t="shared" si="122"/>
        <v>40148.207638888889</v>
      </c>
      <c r="U869">
        <f t="shared" si="123"/>
        <v>2009</v>
      </c>
      <c r="V869" t="str">
        <f t="shared" si="124"/>
        <v>unsuccessful</v>
      </c>
      <c r="W869" t="str">
        <f>IF(OR(O869&lt;Outliers!$B$8,Data!O869&gt;Outliers!$B$9),"Yes","No")</f>
        <v>No</v>
      </c>
      <c r="X869">
        <f t="shared" si="125"/>
        <v>9</v>
      </c>
    </row>
    <row r="870" spans="1:2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17"/>
        <v>0</v>
      </c>
      <c r="P870" s="9">
        <f t="shared" si="118"/>
        <v>50</v>
      </c>
      <c r="Q870" t="str">
        <f t="shared" si="119"/>
        <v>music</v>
      </c>
      <c r="R870" t="str">
        <f t="shared" si="120"/>
        <v>jazz</v>
      </c>
      <c r="S870" s="22">
        <f t="shared" si="121"/>
        <v>41616.027754629627</v>
      </c>
      <c r="T870" s="22">
        <f t="shared" si="122"/>
        <v>41646.027754629627</v>
      </c>
      <c r="U870">
        <f t="shared" si="123"/>
        <v>2013</v>
      </c>
      <c r="V870" t="str">
        <f t="shared" si="124"/>
        <v>unsuccessful</v>
      </c>
      <c r="W870" t="str">
        <f>IF(OR(O870&lt;Outliers!$B$8,Data!O870&gt;Outliers!$B$9),"Yes","No")</f>
        <v>No</v>
      </c>
      <c r="X870">
        <f t="shared" si="125"/>
        <v>4</v>
      </c>
    </row>
    <row r="871" spans="1:2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17"/>
        <v>0</v>
      </c>
      <c r="P871" s="9">
        <f t="shared" si="118"/>
        <v>346.67</v>
      </c>
      <c r="Q871" t="str">
        <f t="shared" si="119"/>
        <v>music</v>
      </c>
      <c r="R871" t="str">
        <f t="shared" si="120"/>
        <v>jazz</v>
      </c>
      <c r="S871" s="22">
        <f t="shared" si="121"/>
        <v>41342.845567129632</v>
      </c>
      <c r="T871" s="22">
        <f t="shared" si="122"/>
        <v>41372.803900462961</v>
      </c>
      <c r="U871">
        <f t="shared" si="123"/>
        <v>2013</v>
      </c>
      <c r="V871" t="str">
        <f t="shared" si="124"/>
        <v>unsuccessful</v>
      </c>
      <c r="W871" t="str">
        <f>IF(OR(O871&lt;Outliers!$B$8,Data!O871&gt;Outliers!$B$9),"Yes","No")</f>
        <v>No</v>
      </c>
      <c r="X871">
        <f t="shared" si="125"/>
        <v>4</v>
      </c>
    </row>
    <row r="872" spans="1:24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17"/>
        <v>0</v>
      </c>
      <c r="P872" s="9">
        <f t="shared" si="118"/>
        <v>12.4</v>
      </c>
      <c r="Q872" t="str">
        <f t="shared" si="119"/>
        <v>music</v>
      </c>
      <c r="R872" t="str">
        <f t="shared" si="120"/>
        <v>jazz</v>
      </c>
      <c r="S872" s="22">
        <f t="shared" si="121"/>
        <v>41488.022256944445</v>
      </c>
      <c r="T872" s="22">
        <f t="shared" si="122"/>
        <v>41518.022256944445</v>
      </c>
      <c r="U872">
        <f t="shared" si="123"/>
        <v>2013</v>
      </c>
      <c r="V872" t="str">
        <f t="shared" si="124"/>
        <v>unsuccessful</v>
      </c>
      <c r="W872" t="str">
        <f>IF(OR(O872&lt;Outliers!$B$8,Data!O872&gt;Outliers!$B$9),"Yes","No")</f>
        <v>No</v>
      </c>
      <c r="X872">
        <f t="shared" si="125"/>
        <v>4</v>
      </c>
    </row>
    <row r="873" spans="1:24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17"/>
        <v>0</v>
      </c>
      <c r="P873" s="9">
        <f t="shared" si="118"/>
        <v>27.08</v>
      </c>
      <c r="Q873" t="str">
        <f t="shared" si="119"/>
        <v>music</v>
      </c>
      <c r="R873" t="str">
        <f t="shared" si="120"/>
        <v>jazz</v>
      </c>
      <c r="S873" s="22">
        <f t="shared" si="121"/>
        <v>41577.561284722222</v>
      </c>
      <c r="T873" s="22">
        <f t="shared" si="122"/>
        <v>41607.602951388886</v>
      </c>
      <c r="U873">
        <f t="shared" si="123"/>
        <v>2013</v>
      </c>
      <c r="V873" t="str">
        <f t="shared" si="124"/>
        <v>unsuccessful</v>
      </c>
      <c r="W873" t="str">
        <f>IF(OR(O873&lt;Outliers!$B$8,Data!O873&gt;Outliers!$B$9),"Yes","No")</f>
        <v>No</v>
      </c>
      <c r="X873">
        <f t="shared" si="125"/>
        <v>4</v>
      </c>
    </row>
    <row r="874" spans="1:2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17"/>
        <v>0</v>
      </c>
      <c r="P874" s="9">
        <f t="shared" si="118"/>
        <v>32.5</v>
      </c>
      <c r="Q874" t="str">
        <f t="shared" si="119"/>
        <v>music</v>
      </c>
      <c r="R874" t="str">
        <f t="shared" si="120"/>
        <v>jazz</v>
      </c>
      <c r="S874" s="22">
        <f t="shared" si="121"/>
        <v>40567.825543981482</v>
      </c>
      <c r="T874" s="22">
        <f t="shared" si="122"/>
        <v>40612.825543981482</v>
      </c>
      <c r="U874">
        <f t="shared" si="123"/>
        <v>2011</v>
      </c>
      <c r="V874" t="str">
        <f t="shared" si="124"/>
        <v>unsuccessful</v>
      </c>
      <c r="W874" t="str">
        <f>IF(OR(O874&lt;Outliers!$B$8,Data!O874&gt;Outliers!$B$9),"Yes","No")</f>
        <v>No</v>
      </c>
      <c r="X874">
        <f t="shared" si="125"/>
        <v>6</v>
      </c>
    </row>
    <row r="875" spans="1:24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17"/>
        <v>0</v>
      </c>
      <c r="P875" s="9">
        <f t="shared" si="118"/>
        <v>9</v>
      </c>
      <c r="Q875" t="str">
        <f t="shared" si="119"/>
        <v>music</v>
      </c>
      <c r="R875" t="str">
        <f t="shared" si="120"/>
        <v>jazz</v>
      </c>
      <c r="S875" s="22">
        <f t="shared" si="121"/>
        <v>41184.167129629634</v>
      </c>
      <c r="T875" s="22">
        <f t="shared" si="122"/>
        <v>41224.208796296298</v>
      </c>
      <c r="U875">
        <f t="shared" si="123"/>
        <v>2012</v>
      </c>
      <c r="V875" t="str">
        <f t="shared" si="124"/>
        <v>unsuccessful</v>
      </c>
      <c r="W875" t="str">
        <f>IF(OR(O875&lt;Outliers!$B$8,Data!O875&gt;Outliers!$B$9),"Yes","No")</f>
        <v>No</v>
      </c>
      <c r="X875">
        <f t="shared" si="125"/>
        <v>6</v>
      </c>
    </row>
    <row r="876" spans="1:2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17"/>
        <v>0</v>
      </c>
      <c r="P876" s="9">
        <f t="shared" si="118"/>
        <v>34.76</v>
      </c>
      <c r="Q876" t="str">
        <f t="shared" si="119"/>
        <v>music</v>
      </c>
      <c r="R876" t="str">
        <f t="shared" si="120"/>
        <v>jazz</v>
      </c>
      <c r="S876" s="22">
        <f t="shared" si="121"/>
        <v>41368.583726851852</v>
      </c>
      <c r="T876" s="22">
        <f t="shared" si="122"/>
        <v>41398.583726851852</v>
      </c>
      <c r="U876">
        <f t="shared" si="123"/>
        <v>2013</v>
      </c>
      <c r="V876" t="str">
        <f t="shared" si="124"/>
        <v>unsuccessful</v>
      </c>
      <c r="W876" t="str">
        <f>IF(OR(O876&lt;Outliers!$B$8,Data!O876&gt;Outliers!$B$9),"Yes","No")</f>
        <v>No</v>
      </c>
      <c r="X876">
        <f t="shared" si="125"/>
        <v>4</v>
      </c>
    </row>
    <row r="877" spans="1:2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17"/>
        <v>0</v>
      </c>
      <c r="P877" s="9">
        <f t="shared" si="118"/>
        <v>0</v>
      </c>
      <c r="Q877" t="str">
        <f t="shared" si="119"/>
        <v>music</v>
      </c>
      <c r="R877" t="str">
        <f t="shared" si="120"/>
        <v>jazz</v>
      </c>
      <c r="S877" s="22">
        <f t="shared" si="121"/>
        <v>42248.723738425921</v>
      </c>
      <c r="T877" s="22">
        <f t="shared" si="122"/>
        <v>42268.723738425921</v>
      </c>
      <c r="U877">
        <f t="shared" si="123"/>
        <v>2015</v>
      </c>
      <c r="V877" t="str">
        <f t="shared" si="124"/>
        <v>unsuccessful</v>
      </c>
      <c r="W877" t="str">
        <f>IF(OR(O877&lt;Outliers!$B$8,Data!O877&gt;Outliers!$B$9),"Yes","No")</f>
        <v>No</v>
      </c>
      <c r="X877">
        <f t="shared" si="125"/>
        <v>3</v>
      </c>
    </row>
    <row r="878" spans="1:2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17"/>
        <v>0</v>
      </c>
      <c r="P878" s="9">
        <f t="shared" si="118"/>
        <v>28.58</v>
      </c>
      <c r="Q878" t="str">
        <f t="shared" si="119"/>
        <v>music</v>
      </c>
      <c r="R878" t="str">
        <f t="shared" si="120"/>
        <v>jazz</v>
      </c>
      <c r="S878" s="22">
        <f t="shared" si="121"/>
        <v>41276.496840277774</v>
      </c>
      <c r="T878" s="22">
        <f t="shared" si="122"/>
        <v>41309.496840277774</v>
      </c>
      <c r="U878">
        <f t="shared" si="123"/>
        <v>2013</v>
      </c>
      <c r="V878" t="str">
        <f t="shared" si="124"/>
        <v>unsuccessful</v>
      </c>
      <c r="W878" t="str">
        <f>IF(OR(O878&lt;Outliers!$B$8,Data!O878&gt;Outliers!$B$9),"Yes","No")</f>
        <v>No</v>
      </c>
      <c r="X878">
        <f t="shared" si="125"/>
        <v>5</v>
      </c>
    </row>
    <row r="879" spans="1:24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17"/>
        <v>1</v>
      </c>
      <c r="P879" s="9">
        <f t="shared" si="118"/>
        <v>46.59</v>
      </c>
      <c r="Q879" t="str">
        <f t="shared" si="119"/>
        <v>music</v>
      </c>
      <c r="R879" t="str">
        <f t="shared" si="120"/>
        <v>jazz</v>
      </c>
      <c r="S879" s="22">
        <f t="shared" si="121"/>
        <v>41597.788888888892</v>
      </c>
      <c r="T879" s="22">
        <f t="shared" si="122"/>
        <v>41627.788888888892</v>
      </c>
      <c r="U879">
        <f t="shared" si="123"/>
        <v>2013</v>
      </c>
      <c r="V879" t="str">
        <f t="shared" si="124"/>
        <v>unsuccessful</v>
      </c>
      <c r="W879" t="str">
        <f>IF(OR(O879&lt;Outliers!$B$8,Data!O879&gt;Outliers!$B$9),"Yes","No")</f>
        <v>No</v>
      </c>
      <c r="X879">
        <f t="shared" si="125"/>
        <v>4</v>
      </c>
    </row>
    <row r="880" spans="1:24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17"/>
        <v>0</v>
      </c>
      <c r="P880" s="9">
        <f t="shared" si="118"/>
        <v>32.5</v>
      </c>
      <c r="Q880" t="str">
        <f t="shared" si="119"/>
        <v>music</v>
      </c>
      <c r="R880" t="str">
        <f t="shared" si="120"/>
        <v>jazz</v>
      </c>
      <c r="S880" s="22">
        <f t="shared" si="121"/>
        <v>40505.232916666668</v>
      </c>
      <c r="T880" s="22">
        <f t="shared" si="122"/>
        <v>40535.232916666668</v>
      </c>
      <c r="U880">
        <f t="shared" si="123"/>
        <v>2010</v>
      </c>
      <c r="V880" t="str">
        <f t="shared" si="124"/>
        <v>unsuccessful</v>
      </c>
      <c r="W880" t="str">
        <f>IF(OR(O880&lt;Outliers!$B$8,Data!O880&gt;Outliers!$B$9),"Yes","No")</f>
        <v>No</v>
      </c>
      <c r="X880">
        <f t="shared" si="125"/>
        <v>4</v>
      </c>
    </row>
    <row r="881" spans="1:24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17"/>
        <v>0</v>
      </c>
      <c r="P881" s="9">
        <f t="shared" si="118"/>
        <v>21.47</v>
      </c>
      <c r="Q881" t="str">
        <f t="shared" si="119"/>
        <v>music</v>
      </c>
      <c r="R881" t="str">
        <f t="shared" si="120"/>
        <v>jazz</v>
      </c>
      <c r="S881" s="22">
        <f t="shared" si="121"/>
        <v>41037.829918981479</v>
      </c>
      <c r="T881" s="22">
        <f t="shared" si="122"/>
        <v>41058.829918981479</v>
      </c>
      <c r="U881">
        <f t="shared" si="123"/>
        <v>2012</v>
      </c>
      <c r="V881" t="str">
        <f t="shared" si="124"/>
        <v>unsuccessful</v>
      </c>
      <c r="W881" t="str">
        <f>IF(OR(O881&lt;Outliers!$B$8,Data!O881&gt;Outliers!$B$9),"Yes","No")</f>
        <v>No</v>
      </c>
      <c r="X881">
        <f t="shared" si="125"/>
        <v>3</v>
      </c>
    </row>
    <row r="882" spans="1:24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17"/>
        <v>0</v>
      </c>
      <c r="P882" s="9">
        <f t="shared" si="118"/>
        <v>14.13</v>
      </c>
      <c r="Q882" t="str">
        <f t="shared" si="119"/>
        <v>music</v>
      </c>
      <c r="R882" t="str">
        <f t="shared" si="120"/>
        <v>indie rock</v>
      </c>
      <c r="S882" s="22">
        <f t="shared" si="121"/>
        <v>41179.32104166667</v>
      </c>
      <c r="T882" s="22">
        <f t="shared" si="122"/>
        <v>41212.32104166667</v>
      </c>
      <c r="U882">
        <f t="shared" si="123"/>
        <v>2012</v>
      </c>
      <c r="V882" t="str">
        <f t="shared" si="124"/>
        <v>unsuccessful</v>
      </c>
      <c r="W882" t="str">
        <f>IF(OR(O882&lt;Outliers!$B$8,Data!O882&gt;Outliers!$B$9),"Yes","No")</f>
        <v>No</v>
      </c>
      <c r="X882">
        <f t="shared" si="125"/>
        <v>5</v>
      </c>
    </row>
    <row r="883" spans="1:2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17"/>
        <v>0</v>
      </c>
      <c r="P883" s="9">
        <f t="shared" si="118"/>
        <v>30</v>
      </c>
      <c r="Q883" t="str">
        <f t="shared" si="119"/>
        <v>music</v>
      </c>
      <c r="R883" t="str">
        <f t="shared" si="120"/>
        <v>indie rock</v>
      </c>
      <c r="S883" s="22">
        <f t="shared" si="121"/>
        <v>40877.25099537037</v>
      </c>
      <c r="T883" s="22">
        <f t="shared" si="122"/>
        <v>40922.25099537037</v>
      </c>
      <c r="U883">
        <f t="shared" si="123"/>
        <v>2011</v>
      </c>
      <c r="V883" t="str">
        <f t="shared" si="124"/>
        <v>unsuccessful</v>
      </c>
      <c r="W883" t="str">
        <f>IF(OR(O883&lt;Outliers!$B$8,Data!O883&gt;Outliers!$B$9),"Yes","No")</f>
        <v>No</v>
      </c>
      <c r="X883">
        <f t="shared" si="125"/>
        <v>6</v>
      </c>
    </row>
    <row r="884" spans="1:24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17"/>
        <v>0</v>
      </c>
      <c r="P884" s="9">
        <f t="shared" si="118"/>
        <v>21.57</v>
      </c>
      <c r="Q884" t="str">
        <f t="shared" si="119"/>
        <v>music</v>
      </c>
      <c r="R884" t="str">
        <f t="shared" si="120"/>
        <v>indie rock</v>
      </c>
      <c r="S884" s="22">
        <f t="shared" si="121"/>
        <v>40759.860532407409</v>
      </c>
      <c r="T884" s="22">
        <f t="shared" si="122"/>
        <v>40792.860532407409</v>
      </c>
      <c r="U884">
        <f t="shared" si="123"/>
        <v>2011</v>
      </c>
      <c r="V884" t="str">
        <f t="shared" si="124"/>
        <v>unsuccessful</v>
      </c>
      <c r="W884" t="str">
        <f>IF(OR(O884&lt;Outliers!$B$8,Data!O884&gt;Outliers!$B$9),"Yes","No")</f>
        <v>No</v>
      </c>
      <c r="X884">
        <f t="shared" si="125"/>
        <v>5</v>
      </c>
    </row>
    <row r="885" spans="1:24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17"/>
        <v>0</v>
      </c>
      <c r="P885" s="9">
        <f t="shared" si="118"/>
        <v>83.38</v>
      </c>
      <c r="Q885" t="str">
        <f t="shared" si="119"/>
        <v>music</v>
      </c>
      <c r="R885" t="str">
        <f t="shared" si="120"/>
        <v>indie rock</v>
      </c>
      <c r="S885" s="22">
        <f t="shared" si="121"/>
        <v>42371.935590277775</v>
      </c>
      <c r="T885" s="22">
        <f t="shared" si="122"/>
        <v>42431.935590277775</v>
      </c>
      <c r="U885">
        <f t="shared" si="123"/>
        <v>2016</v>
      </c>
      <c r="V885" t="str">
        <f t="shared" si="124"/>
        <v>unsuccessful</v>
      </c>
      <c r="W885" t="str">
        <f>IF(OR(O885&lt;Outliers!$B$8,Data!O885&gt;Outliers!$B$9),"Yes","No")</f>
        <v>No</v>
      </c>
      <c r="X885">
        <f t="shared" si="125"/>
        <v>9</v>
      </c>
    </row>
    <row r="886" spans="1:2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17"/>
        <v>0</v>
      </c>
      <c r="P886" s="9">
        <f t="shared" si="118"/>
        <v>10</v>
      </c>
      <c r="Q886" t="str">
        <f t="shared" si="119"/>
        <v>music</v>
      </c>
      <c r="R886" t="str">
        <f t="shared" si="120"/>
        <v>indie rock</v>
      </c>
      <c r="S886" s="22">
        <f t="shared" si="121"/>
        <v>40981.802615740737</v>
      </c>
      <c r="T886" s="22">
        <f t="shared" si="122"/>
        <v>41041.104861111111</v>
      </c>
      <c r="U886">
        <f t="shared" si="123"/>
        <v>2012</v>
      </c>
      <c r="V886" t="str">
        <f t="shared" si="124"/>
        <v>unsuccessful</v>
      </c>
      <c r="W886" t="str">
        <f>IF(OR(O886&lt;Outliers!$B$8,Data!O886&gt;Outliers!$B$9),"Yes","No")</f>
        <v>No</v>
      </c>
      <c r="X886">
        <f t="shared" si="125"/>
        <v>9</v>
      </c>
    </row>
    <row r="887" spans="1:2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17"/>
        <v>1</v>
      </c>
      <c r="P887" s="9">
        <f t="shared" si="118"/>
        <v>35.71</v>
      </c>
      <c r="Q887" t="str">
        <f t="shared" si="119"/>
        <v>music</v>
      </c>
      <c r="R887" t="str">
        <f t="shared" si="120"/>
        <v>indie rock</v>
      </c>
      <c r="S887" s="22">
        <f t="shared" si="121"/>
        <v>42713.941099537042</v>
      </c>
      <c r="T887" s="22">
        <f t="shared" si="122"/>
        <v>42734.941099537042</v>
      </c>
      <c r="U887">
        <f t="shared" si="123"/>
        <v>2016</v>
      </c>
      <c r="V887" t="str">
        <f t="shared" si="124"/>
        <v>unsuccessful</v>
      </c>
      <c r="W887" t="str">
        <f>IF(OR(O887&lt;Outliers!$B$8,Data!O887&gt;Outliers!$B$9),"Yes","No")</f>
        <v>No</v>
      </c>
      <c r="X887">
        <f t="shared" si="125"/>
        <v>3</v>
      </c>
    </row>
    <row r="888" spans="1:24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17"/>
        <v>0</v>
      </c>
      <c r="P888" s="9">
        <f t="shared" si="118"/>
        <v>29.29</v>
      </c>
      <c r="Q888" t="str">
        <f t="shared" si="119"/>
        <v>music</v>
      </c>
      <c r="R888" t="str">
        <f t="shared" si="120"/>
        <v>indie rock</v>
      </c>
      <c r="S888" s="22">
        <f t="shared" si="121"/>
        <v>42603.870520833334</v>
      </c>
      <c r="T888" s="22">
        <f t="shared" si="122"/>
        <v>42628.870520833334</v>
      </c>
      <c r="U888">
        <f t="shared" si="123"/>
        <v>2016</v>
      </c>
      <c r="V888" t="str">
        <f t="shared" si="124"/>
        <v>unsuccessful</v>
      </c>
      <c r="W888" t="str">
        <f>IF(OR(O888&lt;Outliers!$B$8,Data!O888&gt;Outliers!$B$9),"Yes","No")</f>
        <v>No</v>
      </c>
      <c r="X888">
        <f t="shared" si="125"/>
        <v>4</v>
      </c>
    </row>
    <row r="889" spans="1:24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17"/>
        <v>0</v>
      </c>
      <c r="P889" s="9">
        <f t="shared" si="118"/>
        <v>0</v>
      </c>
      <c r="Q889" t="str">
        <f t="shared" si="119"/>
        <v>music</v>
      </c>
      <c r="R889" t="str">
        <f t="shared" si="120"/>
        <v>indie rock</v>
      </c>
      <c r="S889" s="22">
        <f t="shared" si="121"/>
        <v>41026.958969907406</v>
      </c>
      <c r="T889" s="22">
        <f t="shared" si="122"/>
        <v>41056.958969907406</v>
      </c>
      <c r="U889">
        <f t="shared" si="123"/>
        <v>2012</v>
      </c>
      <c r="V889" t="str">
        <f t="shared" si="124"/>
        <v>unsuccessful</v>
      </c>
      <c r="W889" t="str">
        <f>IF(OR(O889&lt;Outliers!$B$8,Data!O889&gt;Outliers!$B$9),"Yes","No")</f>
        <v>No</v>
      </c>
      <c r="X889">
        <f t="shared" si="125"/>
        <v>4</v>
      </c>
    </row>
    <row r="890" spans="1:2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17"/>
        <v>0</v>
      </c>
      <c r="P890" s="9">
        <f t="shared" si="118"/>
        <v>18</v>
      </c>
      <c r="Q890" t="str">
        <f t="shared" si="119"/>
        <v>music</v>
      </c>
      <c r="R890" t="str">
        <f t="shared" si="120"/>
        <v>indie rock</v>
      </c>
      <c r="S890" s="22">
        <f t="shared" si="121"/>
        <v>40751.753298611111</v>
      </c>
      <c r="T890" s="22">
        <f t="shared" si="122"/>
        <v>40787.25</v>
      </c>
      <c r="U890">
        <f t="shared" si="123"/>
        <v>2011</v>
      </c>
      <c r="V890" t="str">
        <f t="shared" si="124"/>
        <v>unsuccessful</v>
      </c>
      <c r="W890" t="str">
        <f>IF(OR(O890&lt;Outliers!$B$8,Data!O890&gt;Outliers!$B$9),"Yes","No")</f>
        <v>No</v>
      </c>
      <c r="X890">
        <f t="shared" si="125"/>
        <v>5</v>
      </c>
    </row>
    <row r="891" spans="1:2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17"/>
        <v>0</v>
      </c>
      <c r="P891" s="9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22">
        <f t="shared" si="121"/>
        <v>41887.784062500003</v>
      </c>
      <c r="T891" s="22">
        <f t="shared" si="122"/>
        <v>41917.784062500003</v>
      </c>
      <c r="U891">
        <f t="shared" si="123"/>
        <v>2014</v>
      </c>
      <c r="V891" t="str">
        <f t="shared" si="124"/>
        <v>unsuccessful</v>
      </c>
      <c r="W891" t="str">
        <f>IF(OR(O891&lt;Outliers!$B$8,Data!O891&gt;Outliers!$B$9),"Yes","No")</f>
        <v>No</v>
      </c>
      <c r="X891">
        <f t="shared" si="125"/>
        <v>4</v>
      </c>
    </row>
    <row r="892" spans="1:24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17"/>
        <v>0</v>
      </c>
      <c r="P892" s="9">
        <f t="shared" si="118"/>
        <v>31.25</v>
      </c>
      <c r="Q892" t="str">
        <f t="shared" si="119"/>
        <v>music</v>
      </c>
      <c r="R892" t="str">
        <f t="shared" si="120"/>
        <v>indie rock</v>
      </c>
      <c r="S892" s="22">
        <f t="shared" si="121"/>
        <v>41569.698831018519</v>
      </c>
      <c r="T892" s="22">
        <f t="shared" si="122"/>
        <v>41599.740497685183</v>
      </c>
      <c r="U892">
        <f t="shared" si="123"/>
        <v>2013</v>
      </c>
      <c r="V892" t="str">
        <f t="shared" si="124"/>
        <v>unsuccessful</v>
      </c>
      <c r="W892" t="str">
        <f>IF(OR(O892&lt;Outliers!$B$8,Data!O892&gt;Outliers!$B$9),"Yes","No")</f>
        <v>No</v>
      </c>
      <c r="X892">
        <f t="shared" si="125"/>
        <v>4</v>
      </c>
    </row>
    <row r="893" spans="1:24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17"/>
        <v>0</v>
      </c>
      <c r="P893" s="9">
        <f t="shared" si="118"/>
        <v>28.89</v>
      </c>
      <c r="Q893" t="str">
        <f t="shared" si="119"/>
        <v>music</v>
      </c>
      <c r="R893" t="str">
        <f t="shared" si="120"/>
        <v>indie rock</v>
      </c>
      <c r="S893" s="22">
        <f t="shared" si="121"/>
        <v>41842.031597222223</v>
      </c>
      <c r="T893" s="22">
        <f t="shared" si="122"/>
        <v>41872.031597222223</v>
      </c>
      <c r="U893">
        <f t="shared" si="123"/>
        <v>2014</v>
      </c>
      <c r="V893" t="str">
        <f t="shared" si="124"/>
        <v>unsuccessful</v>
      </c>
      <c r="W893" t="str">
        <f>IF(OR(O893&lt;Outliers!$B$8,Data!O893&gt;Outliers!$B$9),"Yes","No")</f>
        <v>No</v>
      </c>
      <c r="X893">
        <f t="shared" si="125"/>
        <v>4</v>
      </c>
    </row>
    <row r="894" spans="1:24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17"/>
        <v>0</v>
      </c>
      <c r="P894" s="9">
        <f t="shared" si="118"/>
        <v>143.82</v>
      </c>
      <c r="Q894" t="str">
        <f t="shared" si="119"/>
        <v>music</v>
      </c>
      <c r="R894" t="str">
        <f t="shared" si="120"/>
        <v>indie rock</v>
      </c>
      <c r="S894" s="22">
        <f t="shared" si="121"/>
        <v>40304.20003472222</v>
      </c>
      <c r="T894" s="22">
        <f t="shared" si="122"/>
        <v>40391.166666666664</v>
      </c>
      <c r="U894">
        <f t="shared" si="123"/>
        <v>2010</v>
      </c>
      <c r="V894" t="str">
        <f t="shared" si="124"/>
        <v>unsuccessful</v>
      </c>
      <c r="W894" t="str">
        <f>IF(OR(O894&lt;Outliers!$B$8,Data!O894&gt;Outliers!$B$9),"Yes","No")</f>
        <v>No</v>
      </c>
      <c r="X894">
        <f t="shared" si="125"/>
        <v>12</v>
      </c>
    </row>
    <row r="895" spans="1:2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17"/>
        <v>0</v>
      </c>
      <c r="P895" s="9">
        <f t="shared" si="118"/>
        <v>40</v>
      </c>
      <c r="Q895" t="str">
        <f t="shared" si="119"/>
        <v>music</v>
      </c>
      <c r="R895" t="str">
        <f t="shared" si="120"/>
        <v>indie rock</v>
      </c>
      <c r="S895" s="22">
        <f t="shared" si="121"/>
        <v>42065.897719907407</v>
      </c>
      <c r="T895" s="22">
        <f t="shared" si="122"/>
        <v>42095.856053240743</v>
      </c>
      <c r="U895">
        <f t="shared" si="123"/>
        <v>2015</v>
      </c>
      <c r="V895" t="str">
        <f t="shared" si="124"/>
        <v>unsuccessful</v>
      </c>
      <c r="W895" t="str">
        <f>IF(OR(O895&lt;Outliers!$B$8,Data!O895&gt;Outliers!$B$9),"Yes","No")</f>
        <v>No</v>
      </c>
      <c r="X895">
        <f t="shared" si="125"/>
        <v>4</v>
      </c>
    </row>
    <row r="896" spans="1:24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17"/>
        <v>0</v>
      </c>
      <c r="P896" s="9">
        <f t="shared" si="118"/>
        <v>147.81</v>
      </c>
      <c r="Q896" t="str">
        <f t="shared" si="119"/>
        <v>music</v>
      </c>
      <c r="R896" t="str">
        <f t="shared" si="120"/>
        <v>indie rock</v>
      </c>
      <c r="S896" s="22">
        <f t="shared" si="121"/>
        <v>42496.981597222228</v>
      </c>
      <c r="T896" s="22">
        <f t="shared" si="122"/>
        <v>42526.981597222228</v>
      </c>
      <c r="U896">
        <f t="shared" si="123"/>
        <v>2016</v>
      </c>
      <c r="V896" t="str">
        <f t="shared" si="124"/>
        <v>unsuccessful</v>
      </c>
      <c r="W896" t="str">
        <f>IF(OR(O896&lt;Outliers!$B$8,Data!O896&gt;Outliers!$B$9),"Yes","No")</f>
        <v>No</v>
      </c>
      <c r="X896">
        <f t="shared" si="125"/>
        <v>4</v>
      </c>
    </row>
    <row r="897" spans="1:24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17"/>
        <v>0</v>
      </c>
      <c r="P897" s="9">
        <f t="shared" si="118"/>
        <v>27.86</v>
      </c>
      <c r="Q897" t="str">
        <f t="shared" si="119"/>
        <v>music</v>
      </c>
      <c r="R897" t="str">
        <f t="shared" si="120"/>
        <v>indie rock</v>
      </c>
      <c r="S897" s="22">
        <f t="shared" si="121"/>
        <v>40431.127650462964</v>
      </c>
      <c r="T897" s="22">
        <f t="shared" si="122"/>
        <v>40476.127650462964</v>
      </c>
      <c r="U897">
        <f t="shared" si="123"/>
        <v>2010</v>
      </c>
      <c r="V897" t="str">
        <f t="shared" si="124"/>
        <v>unsuccessful</v>
      </c>
      <c r="W897" t="str">
        <f>IF(OR(O897&lt;Outliers!$B$8,Data!O897&gt;Outliers!$B$9),"Yes","No")</f>
        <v>No</v>
      </c>
      <c r="X897">
        <f t="shared" si="125"/>
        <v>6</v>
      </c>
    </row>
    <row r="898" spans="1:24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17"/>
        <v>0</v>
      </c>
      <c r="P898" s="9">
        <f t="shared" si="118"/>
        <v>44.44</v>
      </c>
      <c r="Q898" t="str">
        <f t="shared" si="119"/>
        <v>music</v>
      </c>
      <c r="R898" t="str">
        <f t="shared" si="120"/>
        <v>indie rock</v>
      </c>
      <c r="S898" s="22">
        <f t="shared" si="121"/>
        <v>42218.872986111113</v>
      </c>
      <c r="T898" s="22">
        <f t="shared" si="122"/>
        <v>42244.166666666672</v>
      </c>
      <c r="U898">
        <f t="shared" si="123"/>
        <v>2015</v>
      </c>
      <c r="V898" t="str">
        <f t="shared" si="124"/>
        <v>unsuccessful</v>
      </c>
      <c r="W898" t="str">
        <f>IF(OR(O898&lt;Outliers!$B$8,Data!O898&gt;Outliers!$B$9),"Yes","No")</f>
        <v>No</v>
      </c>
      <c r="X898">
        <f t="shared" si="125"/>
        <v>4</v>
      </c>
    </row>
    <row r="899" spans="1:24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26">ROUND(E899/D899,0)</f>
        <v>0</v>
      </c>
      <c r="P899" s="9">
        <f t="shared" ref="P899:P962" si="127">ROUND(IFERROR(E899/L899,0),2)</f>
        <v>0</v>
      </c>
      <c r="Q899" t="str">
        <f t="shared" ref="Q899:Q962" si="128">LEFT(N899,FIND("/",N899)-1)</f>
        <v>music</v>
      </c>
      <c r="R899" t="str">
        <f t="shared" ref="R899:R962" si="129">RIGHT(N899,LEN(N899)-FIND("/",N899))</f>
        <v>indie rock</v>
      </c>
      <c r="S899" s="22">
        <f t="shared" ref="S899:S962" si="130">(((J899/60)/60)/24)+DATE(1970,1,1)</f>
        <v>41211.688750000001</v>
      </c>
      <c r="T899" s="22">
        <f t="shared" ref="T899:T962" si="131">(((I899/60)/60)/24)+DATE(1970,1,1)</f>
        <v>41241.730416666665</v>
      </c>
      <c r="U899">
        <f t="shared" ref="U899:U962" si="132">YEAR(S899)</f>
        <v>2012</v>
      </c>
      <c r="V899" t="str">
        <f t="shared" ref="V899:V962" si="133">IF(OR(F899="live",F899="successful"),"successful","unsuccessful")</f>
        <v>unsuccessful</v>
      </c>
      <c r="W899" t="str">
        <f>IF(OR(O899&lt;Outliers!$B$8,Data!O899&gt;Outliers!$B$9),"Yes","No")</f>
        <v>No</v>
      </c>
      <c r="X899">
        <f t="shared" ref="X899:X962" si="134">ROUND(_xlfn.DAYS(T899,S899)/7,0)</f>
        <v>4</v>
      </c>
    </row>
    <row r="900" spans="1:24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26"/>
        <v>0</v>
      </c>
      <c r="P900" s="9">
        <f t="shared" si="127"/>
        <v>35</v>
      </c>
      <c r="Q900" t="str">
        <f t="shared" si="128"/>
        <v>music</v>
      </c>
      <c r="R900" t="str">
        <f t="shared" si="129"/>
        <v>indie rock</v>
      </c>
      <c r="S900" s="22">
        <f t="shared" si="130"/>
        <v>40878.758217592593</v>
      </c>
      <c r="T900" s="22">
        <f t="shared" si="131"/>
        <v>40923.758217592593</v>
      </c>
      <c r="U900">
        <f t="shared" si="132"/>
        <v>2011</v>
      </c>
      <c r="V900" t="str">
        <f t="shared" si="133"/>
        <v>unsuccessful</v>
      </c>
      <c r="W900" t="str">
        <f>IF(OR(O900&lt;Outliers!$B$8,Data!O900&gt;Outliers!$B$9),"Yes","No")</f>
        <v>No</v>
      </c>
      <c r="X900">
        <f t="shared" si="134"/>
        <v>6</v>
      </c>
    </row>
    <row r="901" spans="1:2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26"/>
        <v>0</v>
      </c>
      <c r="P901" s="9">
        <f t="shared" si="127"/>
        <v>35</v>
      </c>
      <c r="Q901" t="str">
        <f t="shared" si="128"/>
        <v>music</v>
      </c>
      <c r="R901" t="str">
        <f t="shared" si="129"/>
        <v>indie rock</v>
      </c>
      <c r="S901" s="22">
        <f t="shared" si="130"/>
        <v>40646.099097222221</v>
      </c>
      <c r="T901" s="22">
        <f t="shared" si="131"/>
        <v>40691.099097222221</v>
      </c>
      <c r="U901">
        <f t="shared" si="132"/>
        <v>2011</v>
      </c>
      <c r="V901" t="str">
        <f t="shared" si="133"/>
        <v>unsuccessful</v>
      </c>
      <c r="W901" t="str">
        <f>IF(OR(O901&lt;Outliers!$B$8,Data!O901&gt;Outliers!$B$9),"Yes","No")</f>
        <v>No</v>
      </c>
      <c r="X901">
        <f t="shared" si="134"/>
        <v>6</v>
      </c>
    </row>
    <row r="902" spans="1:24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26"/>
        <v>0</v>
      </c>
      <c r="P902" s="9">
        <f t="shared" si="127"/>
        <v>10.5</v>
      </c>
      <c r="Q902" t="str">
        <f t="shared" si="128"/>
        <v>music</v>
      </c>
      <c r="R902" t="str">
        <f t="shared" si="129"/>
        <v>jazz</v>
      </c>
      <c r="S902" s="22">
        <f t="shared" si="130"/>
        <v>42429.84956018519</v>
      </c>
      <c r="T902" s="22">
        <f t="shared" si="131"/>
        <v>42459.807893518519</v>
      </c>
      <c r="U902">
        <f t="shared" si="132"/>
        <v>2016</v>
      </c>
      <c r="V902" t="str">
        <f t="shared" si="133"/>
        <v>unsuccessful</v>
      </c>
      <c r="W902" t="str">
        <f>IF(OR(O902&lt;Outliers!$B$8,Data!O902&gt;Outliers!$B$9),"Yes","No")</f>
        <v>No</v>
      </c>
      <c r="X902">
        <f t="shared" si="134"/>
        <v>4</v>
      </c>
    </row>
    <row r="903" spans="1:2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26"/>
        <v>0</v>
      </c>
      <c r="P903" s="9">
        <f t="shared" si="127"/>
        <v>0</v>
      </c>
      <c r="Q903" t="str">
        <f t="shared" si="128"/>
        <v>music</v>
      </c>
      <c r="R903" t="str">
        <f t="shared" si="129"/>
        <v>jazz</v>
      </c>
      <c r="S903" s="22">
        <f t="shared" si="130"/>
        <v>40291.81150462963</v>
      </c>
      <c r="T903" s="22">
        <f t="shared" si="131"/>
        <v>40337.799305555556</v>
      </c>
      <c r="U903">
        <f t="shared" si="132"/>
        <v>2010</v>
      </c>
      <c r="V903" t="str">
        <f t="shared" si="133"/>
        <v>unsuccessful</v>
      </c>
      <c r="W903" t="str">
        <f>IF(OR(O903&lt;Outliers!$B$8,Data!O903&gt;Outliers!$B$9),"Yes","No")</f>
        <v>No</v>
      </c>
      <c r="X903">
        <f t="shared" si="134"/>
        <v>7</v>
      </c>
    </row>
    <row r="904" spans="1:2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26"/>
        <v>0</v>
      </c>
      <c r="P904" s="9">
        <f t="shared" si="127"/>
        <v>30</v>
      </c>
      <c r="Q904" t="str">
        <f t="shared" si="128"/>
        <v>music</v>
      </c>
      <c r="R904" t="str">
        <f t="shared" si="129"/>
        <v>jazz</v>
      </c>
      <c r="S904" s="22">
        <f t="shared" si="130"/>
        <v>41829.965532407405</v>
      </c>
      <c r="T904" s="22">
        <f t="shared" si="131"/>
        <v>41881.645833333336</v>
      </c>
      <c r="U904">
        <f t="shared" si="132"/>
        <v>2014</v>
      </c>
      <c r="V904" t="str">
        <f t="shared" si="133"/>
        <v>unsuccessful</v>
      </c>
      <c r="W904" t="str">
        <f>IF(OR(O904&lt;Outliers!$B$8,Data!O904&gt;Outliers!$B$9),"Yes","No")</f>
        <v>No</v>
      </c>
      <c r="X904">
        <f t="shared" si="134"/>
        <v>7</v>
      </c>
    </row>
    <row r="905" spans="1:2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26"/>
        <v>0</v>
      </c>
      <c r="P905" s="9">
        <f t="shared" si="127"/>
        <v>40</v>
      </c>
      <c r="Q905" t="str">
        <f t="shared" si="128"/>
        <v>music</v>
      </c>
      <c r="R905" t="str">
        <f t="shared" si="129"/>
        <v>jazz</v>
      </c>
      <c r="S905" s="22">
        <f t="shared" si="130"/>
        <v>41149.796064814815</v>
      </c>
      <c r="T905" s="22">
        <f t="shared" si="131"/>
        <v>41175.100694444445</v>
      </c>
      <c r="U905">
        <f t="shared" si="132"/>
        <v>2012</v>
      </c>
      <c r="V905" t="str">
        <f t="shared" si="133"/>
        <v>unsuccessful</v>
      </c>
      <c r="W905" t="str">
        <f>IF(OR(O905&lt;Outliers!$B$8,Data!O905&gt;Outliers!$B$9),"Yes","No")</f>
        <v>No</v>
      </c>
      <c r="X905">
        <f t="shared" si="134"/>
        <v>4</v>
      </c>
    </row>
    <row r="906" spans="1:2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26"/>
        <v>0</v>
      </c>
      <c r="P906" s="9">
        <f t="shared" si="127"/>
        <v>50.33</v>
      </c>
      <c r="Q906" t="str">
        <f t="shared" si="128"/>
        <v>music</v>
      </c>
      <c r="R906" t="str">
        <f t="shared" si="129"/>
        <v>jazz</v>
      </c>
      <c r="S906" s="22">
        <f t="shared" si="130"/>
        <v>42342.080289351856</v>
      </c>
      <c r="T906" s="22">
        <f t="shared" si="131"/>
        <v>42372.080289351856</v>
      </c>
      <c r="U906">
        <f t="shared" si="132"/>
        <v>2015</v>
      </c>
      <c r="V906" t="str">
        <f t="shared" si="133"/>
        <v>unsuccessful</v>
      </c>
      <c r="W906" t="str">
        <f>IF(OR(O906&lt;Outliers!$B$8,Data!O906&gt;Outliers!$B$9),"Yes","No")</f>
        <v>No</v>
      </c>
      <c r="X906">
        <f t="shared" si="134"/>
        <v>4</v>
      </c>
    </row>
    <row r="907" spans="1:2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26"/>
        <v>0</v>
      </c>
      <c r="P907" s="9">
        <f t="shared" si="127"/>
        <v>32.67</v>
      </c>
      <c r="Q907" t="str">
        <f t="shared" si="128"/>
        <v>music</v>
      </c>
      <c r="R907" t="str">
        <f t="shared" si="129"/>
        <v>jazz</v>
      </c>
      <c r="S907" s="22">
        <f t="shared" si="130"/>
        <v>40507.239884259259</v>
      </c>
      <c r="T907" s="22">
        <f t="shared" si="131"/>
        <v>40567.239884259259</v>
      </c>
      <c r="U907">
        <f t="shared" si="132"/>
        <v>2010</v>
      </c>
      <c r="V907" t="str">
        <f t="shared" si="133"/>
        <v>unsuccessful</v>
      </c>
      <c r="W907" t="str">
        <f>IF(OR(O907&lt;Outliers!$B$8,Data!O907&gt;Outliers!$B$9),"Yes","No")</f>
        <v>No</v>
      </c>
      <c r="X907">
        <f t="shared" si="134"/>
        <v>9</v>
      </c>
    </row>
    <row r="908" spans="1:2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26"/>
        <v>0</v>
      </c>
      <c r="P908" s="9">
        <f t="shared" si="127"/>
        <v>0</v>
      </c>
      <c r="Q908" t="str">
        <f t="shared" si="128"/>
        <v>music</v>
      </c>
      <c r="R908" t="str">
        <f t="shared" si="129"/>
        <v>jazz</v>
      </c>
      <c r="S908" s="22">
        <f t="shared" si="130"/>
        <v>41681.189699074072</v>
      </c>
      <c r="T908" s="22">
        <f t="shared" si="131"/>
        <v>41711.148032407407</v>
      </c>
      <c r="U908">
        <f t="shared" si="132"/>
        <v>2014</v>
      </c>
      <c r="V908" t="str">
        <f t="shared" si="133"/>
        <v>unsuccessful</v>
      </c>
      <c r="W908" t="str">
        <f>IF(OR(O908&lt;Outliers!$B$8,Data!O908&gt;Outliers!$B$9),"Yes","No")</f>
        <v>No</v>
      </c>
      <c r="X908">
        <f t="shared" si="134"/>
        <v>4</v>
      </c>
    </row>
    <row r="909" spans="1:24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26"/>
        <v>0</v>
      </c>
      <c r="P909" s="9">
        <f t="shared" si="127"/>
        <v>0</v>
      </c>
      <c r="Q909" t="str">
        <f t="shared" si="128"/>
        <v>music</v>
      </c>
      <c r="R909" t="str">
        <f t="shared" si="129"/>
        <v>jazz</v>
      </c>
      <c r="S909" s="22">
        <f t="shared" si="130"/>
        <v>40767.192395833335</v>
      </c>
      <c r="T909" s="22">
        <f t="shared" si="131"/>
        <v>40797.192395833335</v>
      </c>
      <c r="U909">
        <f t="shared" si="132"/>
        <v>2011</v>
      </c>
      <c r="V909" t="str">
        <f t="shared" si="133"/>
        <v>unsuccessful</v>
      </c>
      <c r="W909" t="str">
        <f>IF(OR(O909&lt;Outliers!$B$8,Data!O909&gt;Outliers!$B$9),"Yes","No")</f>
        <v>No</v>
      </c>
      <c r="X909">
        <f t="shared" si="134"/>
        <v>4</v>
      </c>
    </row>
    <row r="910" spans="1:2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26"/>
        <v>0</v>
      </c>
      <c r="P910" s="9">
        <f t="shared" si="127"/>
        <v>0</v>
      </c>
      <c r="Q910" t="str">
        <f t="shared" si="128"/>
        <v>music</v>
      </c>
      <c r="R910" t="str">
        <f t="shared" si="129"/>
        <v>jazz</v>
      </c>
      <c r="S910" s="22">
        <f t="shared" si="130"/>
        <v>40340.801562499997</v>
      </c>
      <c r="T910" s="22">
        <f t="shared" si="131"/>
        <v>40386.207638888889</v>
      </c>
      <c r="U910">
        <f t="shared" si="132"/>
        <v>2010</v>
      </c>
      <c r="V910" t="str">
        <f t="shared" si="133"/>
        <v>unsuccessful</v>
      </c>
      <c r="W910" t="str">
        <f>IF(OR(O910&lt;Outliers!$B$8,Data!O910&gt;Outliers!$B$9),"Yes","No")</f>
        <v>No</v>
      </c>
      <c r="X910">
        <f t="shared" si="134"/>
        <v>7</v>
      </c>
    </row>
    <row r="911" spans="1:24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26"/>
        <v>0</v>
      </c>
      <c r="P911" s="9">
        <f t="shared" si="127"/>
        <v>65</v>
      </c>
      <c r="Q911" t="str">
        <f t="shared" si="128"/>
        <v>music</v>
      </c>
      <c r="R911" t="str">
        <f t="shared" si="129"/>
        <v>jazz</v>
      </c>
      <c r="S911" s="22">
        <f t="shared" si="130"/>
        <v>41081.69027777778</v>
      </c>
      <c r="T911" s="22">
        <f t="shared" si="131"/>
        <v>41113.166666666664</v>
      </c>
      <c r="U911">
        <f t="shared" si="132"/>
        <v>2012</v>
      </c>
      <c r="V911" t="str">
        <f t="shared" si="133"/>
        <v>unsuccessful</v>
      </c>
      <c r="W911" t="str">
        <f>IF(OR(O911&lt;Outliers!$B$8,Data!O911&gt;Outliers!$B$9),"Yes","No")</f>
        <v>No</v>
      </c>
      <c r="X911">
        <f t="shared" si="134"/>
        <v>5</v>
      </c>
    </row>
    <row r="912" spans="1:2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26"/>
        <v>0</v>
      </c>
      <c r="P912" s="9">
        <f t="shared" si="127"/>
        <v>24.6</v>
      </c>
      <c r="Q912" t="str">
        <f t="shared" si="128"/>
        <v>music</v>
      </c>
      <c r="R912" t="str">
        <f t="shared" si="129"/>
        <v>jazz</v>
      </c>
      <c r="S912" s="22">
        <f t="shared" si="130"/>
        <v>42737.545358796298</v>
      </c>
      <c r="T912" s="22">
        <f t="shared" si="131"/>
        <v>42797.545358796298</v>
      </c>
      <c r="U912">
        <f t="shared" si="132"/>
        <v>2017</v>
      </c>
      <c r="V912" t="str">
        <f t="shared" si="133"/>
        <v>unsuccessful</v>
      </c>
      <c r="W912" t="str">
        <f>IF(OR(O912&lt;Outliers!$B$8,Data!O912&gt;Outliers!$B$9),"Yes","No")</f>
        <v>No</v>
      </c>
      <c r="X912">
        <f t="shared" si="134"/>
        <v>9</v>
      </c>
    </row>
    <row r="913" spans="1:24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26"/>
        <v>0</v>
      </c>
      <c r="P913" s="9">
        <f t="shared" si="127"/>
        <v>0</v>
      </c>
      <c r="Q913" t="str">
        <f t="shared" si="128"/>
        <v>music</v>
      </c>
      <c r="R913" t="str">
        <f t="shared" si="129"/>
        <v>jazz</v>
      </c>
      <c r="S913" s="22">
        <f t="shared" si="130"/>
        <v>41642.005150462966</v>
      </c>
      <c r="T913" s="22">
        <f t="shared" si="131"/>
        <v>41663.005150462966</v>
      </c>
      <c r="U913">
        <f t="shared" si="132"/>
        <v>2014</v>
      </c>
      <c r="V913" t="str">
        <f t="shared" si="133"/>
        <v>unsuccessful</v>
      </c>
      <c r="W913" t="str">
        <f>IF(OR(O913&lt;Outliers!$B$8,Data!O913&gt;Outliers!$B$9),"Yes","No")</f>
        <v>No</v>
      </c>
      <c r="X913">
        <f t="shared" si="134"/>
        <v>3</v>
      </c>
    </row>
    <row r="914" spans="1:2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26"/>
        <v>0</v>
      </c>
      <c r="P914" s="9">
        <f t="shared" si="127"/>
        <v>15</v>
      </c>
      <c r="Q914" t="str">
        <f t="shared" si="128"/>
        <v>music</v>
      </c>
      <c r="R914" t="str">
        <f t="shared" si="129"/>
        <v>jazz</v>
      </c>
      <c r="S914" s="22">
        <f t="shared" si="130"/>
        <v>41194.109340277777</v>
      </c>
      <c r="T914" s="22">
        <f t="shared" si="131"/>
        <v>41254.151006944441</v>
      </c>
      <c r="U914">
        <f t="shared" si="132"/>
        <v>2012</v>
      </c>
      <c r="V914" t="str">
        <f t="shared" si="133"/>
        <v>unsuccessful</v>
      </c>
      <c r="W914" t="str">
        <f>IF(OR(O914&lt;Outliers!$B$8,Data!O914&gt;Outliers!$B$9),"Yes","No")</f>
        <v>No</v>
      </c>
      <c r="X914">
        <f t="shared" si="134"/>
        <v>9</v>
      </c>
    </row>
    <row r="915" spans="1:24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26"/>
        <v>0</v>
      </c>
      <c r="P915" s="9">
        <f t="shared" si="127"/>
        <v>82.58</v>
      </c>
      <c r="Q915" t="str">
        <f t="shared" si="128"/>
        <v>music</v>
      </c>
      <c r="R915" t="str">
        <f t="shared" si="129"/>
        <v>jazz</v>
      </c>
      <c r="S915" s="22">
        <f t="shared" si="130"/>
        <v>41004.139108796298</v>
      </c>
      <c r="T915" s="22">
        <f t="shared" si="131"/>
        <v>41034.139108796298</v>
      </c>
      <c r="U915">
        <f t="shared" si="132"/>
        <v>2012</v>
      </c>
      <c r="V915" t="str">
        <f t="shared" si="133"/>
        <v>unsuccessful</v>
      </c>
      <c r="W915" t="str">
        <f>IF(OR(O915&lt;Outliers!$B$8,Data!O915&gt;Outliers!$B$9),"Yes","No")</f>
        <v>No</v>
      </c>
      <c r="X915">
        <f t="shared" si="134"/>
        <v>4</v>
      </c>
    </row>
    <row r="916" spans="1:2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26"/>
        <v>0</v>
      </c>
      <c r="P916" s="9">
        <f t="shared" si="127"/>
        <v>0</v>
      </c>
      <c r="Q916" t="str">
        <f t="shared" si="128"/>
        <v>music</v>
      </c>
      <c r="R916" t="str">
        <f t="shared" si="129"/>
        <v>jazz</v>
      </c>
      <c r="S916" s="22">
        <f t="shared" si="130"/>
        <v>41116.763275462967</v>
      </c>
      <c r="T916" s="22">
        <f t="shared" si="131"/>
        <v>41146.763275462967</v>
      </c>
      <c r="U916">
        <f t="shared" si="132"/>
        <v>2012</v>
      </c>
      <c r="V916" t="str">
        <f t="shared" si="133"/>
        <v>unsuccessful</v>
      </c>
      <c r="W916" t="str">
        <f>IF(OR(O916&lt;Outliers!$B$8,Data!O916&gt;Outliers!$B$9),"Yes","No")</f>
        <v>No</v>
      </c>
      <c r="X916">
        <f t="shared" si="134"/>
        <v>4</v>
      </c>
    </row>
    <row r="917" spans="1:2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26"/>
        <v>0</v>
      </c>
      <c r="P917" s="9">
        <f t="shared" si="127"/>
        <v>41.67</v>
      </c>
      <c r="Q917" t="str">
        <f t="shared" si="128"/>
        <v>music</v>
      </c>
      <c r="R917" t="str">
        <f t="shared" si="129"/>
        <v>jazz</v>
      </c>
      <c r="S917" s="22">
        <f t="shared" si="130"/>
        <v>40937.679560185185</v>
      </c>
      <c r="T917" s="22">
        <f t="shared" si="131"/>
        <v>40969.207638888889</v>
      </c>
      <c r="U917">
        <f t="shared" si="132"/>
        <v>2012</v>
      </c>
      <c r="V917" t="str">
        <f t="shared" si="133"/>
        <v>unsuccessful</v>
      </c>
      <c r="W917" t="str">
        <f>IF(OR(O917&lt;Outliers!$B$8,Data!O917&gt;Outliers!$B$9),"Yes","No")</f>
        <v>No</v>
      </c>
      <c r="X917">
        <f t="shared" si="134"/>
        <v>5</v>
      </c>
    </row>
    <row r="918" spans="1:2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26"/>
        <v>0</v>
      </c>
      <c r="P918" s="9">
        <f t="shared" si="127"/>
        <v>0</v>
      </c>
      <c r="Q918" t="str">
        <f t="shared" si="128"/>
        <v>music</v>
      </c>
      <c r="R918" t="str">
        <f t="shared" si="129"/>
        <v>jazz</v>
      </c>
      <c r="S918" s="22">
        <f t="shared" si="130"/>
        <v>40434.853402777779</v>
      </c>
      <c r="T918" s="22">
        <f t="shared" si="131"/>
        <v>40473.208333333336</v>
      </c>
      <c r="U918">
        <f t="shared" si="132"/>
        <v>2010</v>
      </c>
      <c r="V918" t="str">
        <f t="shared" si="133"/>
        <v>unsuccessful</v>
      </c>
      <c r="W918" t="str">
        <f>IF(OR(O918&lt;Outliers!$B$8,Data!O918&gt;Outliers!$B$9),"Yes","No")</f>
        <v>No</v>
      </c>
      <c r="X918">
        <f t="shared" si="134"/>
        <v>6</v>
      </c>
    </row>
    <row r="919" spans="1:24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26"/>
        <v>0</v>
      </c>
      <c r="P919" s="9">
        <f t="shared" si="127"/>
        <v>30</v>
      </c>
      <c r="Q919" t="str">
        <f t="shared" si="128"/>
        <v>music</v>
      </c>
      <c r="R919" t="str">
        <f t="shared" si="129"/>
        <v>jazz</v>
      </c>
      <c r="S919" s="22">
        <f t="shared" si="130"/>
        <v>41802.94363425926</v>
      </c>
      <c r="T919" s="22">
        <f t="shared" si="131"/>
        <v>41834.104166666664</v>
      </c>
      <c r="U919">
        <f t="shared" si="132"/>
        <v>2014</v>
      </c>
      <c r="V919" t="str">
        <f t="shared" si="133"/>
        <v>unsuccessful</v>
      </c>
      <c r="W919" t="str">
        <f>IF(OR(O919&lt;Outliers!$B$8,Data!O919&gt;Outliers!$B$9),"Yes","No")</f>
        <v>No</v>
      </c>
      <c r="X919">
        <f t="shared" si="134"/>
        <v>5</v>
      </c>
    </row>
    <row r="920" spans="1:24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26"/>
        <v>0</v>
      </c>
      <c r="P920" s="9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22">
        <f t="shared" si="130"/>
        <v>41944.916215277779</v>
      </c>
      <c r="T920" s="22">
        <f t="shared" si="131"/>
        <v>41974.957881944443</v>
      </c>
      <c r="U920">
        <f t="shared" si="132"/>
        <v>2014</v>
      </c>
      <c r="V920" t="str">
        <f t="shared" si="133"/>
        <v>unsuccessful</v>
      </c>
      <c r="W920" t="str">
        <f>IF(OR(O920&lt;Outliers!$B$8,Data!O920&gt;Outliers!$B$9),"Yes","No")</f>
        <v>No</v>
      </c>
      <c r="X920">
        <f t="shared" si="134"/>
        <v>4</v>
      </c>
    </row>
    <row r="921" spans="1:24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26"/>
        <v>0</v>
      </c>
      <c r="P921" s="9">
        <f t="shared" si="127"/>
        <v>100</v>
      </c>
      <c r="Q921" t="str">
        <f t="shared" si="128"/>
        <v>music</v>
      </c>
      <c r="R921" t="str">
        <f t="shared" si="129"/>
        <v>jazz</v>
      </c>
      <c r="S921" s="22">
        <f t="shared" si="130"/>
        <v>41227.641724537039</v>
      </c>
      <c r="T921" s="22">
        <f t="shared" si="131"/>
        <v>41262.641724537039</v>
      </c>
      <c r="U921">
        <f t="shared" si="132"/>
        <v>2012</v>
      </c>
      <c r="V921" t="str">
        <f t="shared" si="133"/>
        <v>unsuccessful</v>
      </c>
      <c r="W921" t="str">
        <f>IF(OR(O921&lt;Outliers!$B$8,Data!O921&gt;Outliers!$B$9),"Yes","No")</f>
        <v>No</v>
      </c>
      <c r="X921">
        <f t="shared" si="134"/>
        <v>5</v>
      </c>
    </row>
    <row r="922" spans="1:2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26"/>
        <v>0</v>
      </c>
      <c r="P922" s="9">
        <f t="shared" si="127"/>
        <v>0</v>
      </c>
      <c r="Q922" t="str">
        <f t="shared" si="128"/>
        <v>music</v>
      </c>
      <c r="R922" t="str">
        <f t="shared" si="129"/>
        <v>jazz</v>
      </c>
      <c r="S922" s="22">
        <f t="shared" si="130"/>
        <v>41562.67155092593</v>
      </c>
      <c r="T922" s="22">
        <f t="shared" si="131"/>
        <v>41592.713217592594</v>
      </c>
      <c r="U922">
        <f t="shared" si="132"/>
        <v>2013</v>
      </c>
      <c r="V922" t="str">
        <f t="shared" si="133"/>
        <v>unsuccessful</v>
      </c>
      <c r="W922" t="str">
        <f>IF(OR(O922&lt;Outliers!$B$8,Data!O922&gt;Outliers!$B$9),"Yes","No")</f>
        <v>No</v>
      </c>
      <c r="X922">
        <f t="shared" si="134"/>
        <v>4</v>
      </c>
    </row>
    <row r="923" spans="1:24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26"/>
        <v>0</v>
      </c>
      <c r="P923" s="9">
        <f t="shared" si="127"/>
        <v>231.75</v>
      </c>
      <c r="Q923" t="str">
        <f t="shared" si="128"/>
        <v>music</v>
      </c>
      <c r="R923" t="str">
        <f t="shared" si="129"/>
        <v>jazz</v>
      </c>
      <c r="S923" s="22">
        <f t="shared" si="130"/>
        <v>40847.171018518515</v>
      </c>
      <c r="T923" s="22">
        <f t="shared" si="131"/>
        <v>40889.212685185186</v>
      </c>
      <c r="U923">
        <f t="shared" si="132"/>
        <v>2011</v>
      </c>
      <c r="V923" t="str">
        <f t="shared" si="133"/>
        <v>unsuccessful</v>
      </c>
      <c r="W923" t="str">
        <f>IF(OR(O923&lt;Outliers!$B$8,Data!O923&gt;Outliers!$B$9),"Yes","No")</f>
        <v>No</v>
      </c>
      <c r="X923">
        <f t="shared" si="134"/>
        <v>6</v>
      </c>
    </row>
    <row r="924" spans="1:2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26"/>
        <v>0</v>
      </c>
      <c r="P924" s="9">
        <f t="shared" si="127"/>
        <v>189.33</v>
      </c>
      <c r="Q924" t="str">
        <f t="shared" si="128"/>
        <v>music</v>
      </c>
      <c r="R924" t="str">
        <f t="shared" si="129"/>
        <v>jazz</v>
      </c>
      <c r="S924" s="22">
        <f t="shared" si="130"/>
        <v>41878.530011574076</v>
      </c>
      <c r="T924" s="22">
        <f t="shared" si="131"/>
        <v>41913.530011574076</v>
      </c>
      <c r="U924">
        <f t="shared" si="132"/>
        <v>2014</v>
      </c>
      <c r="V924" t="str">
        <f t="shared" si="133"/>
        <v>unsuccessful</v>
      </c>
      <c r="W924" t="str">
        <f>IF(OR(O924&lt;Outliers!$B$8,Data!O924&gt;Outliers!$B$9),"Yes","No")</f>
        <v>No</v>
      </c>
      <c r="X924">
        <f t="shared" si="134"/>
        <v>5</v>
      </c>
    </row>
    <row r="925" spans="1:24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26"/>
        <v>0</v>
      </c>
      <c r="P925" s="9">
        <f t="shared" si="127"/>
        <v>55</v>
      </c>
      <c r="Q925" t="str">
        <f t="shared" si="128"/>
        <v>music</v>
      </c>
      <c r="R925" t="str">
        <f t="shared" si="129"/>
        <v>jazz</v>
      </c>
      <c r="S925" s="22">
        <f t="shared" si="130"/>
        <v>41934.959756944445</v>
      </c>
      <c r="T925" s="22">
        <f t="shared" si="131"/>
        <v>41965.001423611116</v>
      </c>
      <c r="U925">
        <f t="shared" si="132"/>
        <v>2014</v>
      </c>
      <c r="V925" t="str">
        <f t="shared" si="133"/>
        <v>unsuccessful</v>
      </c>
      <c r="W925" t="str">
        <f>IF(OR(O925&lt;Outliers!$B$8,Data!O925&gt;Outliers!$B$9),"Yes","No")</f>
        <v>No</v>
      </c>
      <c r="X925">
        <f t="shared" si="134"/>
        <v>4</v>
      </c>
    </row>
    <row r="926" spans="1:24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26"/>
        <v>0</v>
      </c>
      <c r="P926" s="9">
        <f t="shared" si="127"/>
        <v>21.8</v>
      </c>
      <c r="Q926" t="str">
        <f t="shared" si="128"/>
        <v>music</v>
      </c>
      <c r="R926" t="str">
        <f t="shared" si="129"/>
        <v>jazz</v>
      </c>
      <c r="S926" s="22">
        <f t="shared" si="130"/>
        <v>41288.942928240744</v>
      </c>
      <c r="T926" s="22">
        <f t="shared" si="131"/>
        <v>41318.942928240744</v>
      </c>
      <c r="U926">
        <f t="shared" si="132"/>
        <v>2013</v>
      </c>
      <c r="V926" t="str">
        <f t="shared" si="133"/>
        <v>unsuccessful</v>
      </c>
      <c r="W926" t="str">
        <f>IF(OR(O926&lt;Outliers!$B$8,Data!O926&gt;Outliers!$B$9),"Yes","No")</f>
        <v>No</v>
      </c>
      <c r="X926">
        <f t="shared" si="134"/>
        <v>4</v>
      </c>
    </row>
    <row r="927" spans="1:2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26"/>
        <v>0</v>
      </c>
      <c r="P927" s="9">
        <f t="shared" si="127"/>
        <v>32</v>
      </c>
      <c r="Q927" t="str">
        <f t="shared" si="128"/>
        <v>music</v>
      </c>
      <c r="R927" t="str">
        <f t="shared" si="129"/>
        <v>jazz</v>
      </c>
      <c r="S927" s="22">
        <f t="shared" si="130"/>
        <v>41575.880914351852</v>
      </c>
      <c r="T927" s="22">
        <f t="shared" si="131"/>
        <v>41605.922581018516</v>
      </c>
      <c r="U927">
        <f t="shared" si="132"/>
        <v>2013</v>
      </c>
      <c r="V927" t="str">
        <f t="shared" si="133"/>
        <v>unsuccessful</v>
      </c>
      <c r="W927" t="str">
        <f>IF(OR(O927&lt;Outliers!$B$8,Data!O927&gt;Outliers!$B$9),"Yes","No")</f>
        <v>No</v>
      </c>
      <c r="X927">
        <f t="shared" si="134"/>
        <v>4</v>
      </c>
    </row>
    <row r="928" spans="1:2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26"/>
        <v>0</v>
      </c>
      <c r="P928" s="9">
        <f t="shared" si="127"/>
        <v>0</v>
      </c>
      <c r="Q928" t="str">
        <f t="shared" si="128"/>
        <v>music</v>
      </c>
      <c r="R928" t="str">
        <f t="shared" si="129"/>
        <v>jazz</v>
      </c>
      <c r="S928" s="22">
        <f t="shared" si="130"/>
        <v>40338.02002314815</v>
      </c>
      <c r="T928" s="22">
        <f t="shared" si="131"/>
        <v>40367.944444444445</v>
      </c>
      <c r="U928">
        <f t="shared" si="132"/>
        <v>2010</v>
      </c>
      <c r="V928" t="str">
        <f t="shared" si="133"/>
        <v>unsuccessful</v>
      </c>
      <c r="W928" t="str">
        <f>IF(OR(O928&lt;Outliers!$B$8,Data!O928&gt;Outliers!$B$9),"Yes","No")</f>
        <v>No</v>
      </c>
      <c r="X928">
        <f t="shared" si="134"/>
        <v>4</v>
      </c>
    </row>
    <row r="929" spans="1:2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26"/>
        <v>0</v>
      </c>
      <c r="P929" s="9">
        <f t="shared" si="127"/>
        <v>0</v>
      </c>
      <c r="Q929" t="str">
        <f t="shared" si="128"/>
        <v>music</v>
      </c>
      <c r="R929" t="str">
        <f t="shared" si="129"/>
        <v>jazz</v>
      </c>
      <c r="S929" s="22">
        <f t="shared" si="130"/>
        <v>41013.822858796295</v>
      </c>
      <c r="T929" s="22">
        <f t="shared" si="131"/>
        <v>41043.822858796295</v>
      </c>
      <c r="U929">
        <f t="shared" si="132"/>
        <v>2012</v>
      </c>
      <c r="V929" t="str">
        <f t="shared" si="133"/>
        <v>unsuccessful</v>
      </c>
      <c r="W929" t="str">
        <f>IF(OR(O929&lt;Outliers!$B$8,Data!O929&gt;Outliers!$B$9),"Yes","No")</f>
        <v>No</v>
      </c>
      <c r="X929">
        <f t="shared" si="134"/>
        <v>4</v>
      </c>
    </row>
    <row r="930" spans="1:2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26"/>
        <v>0</v>
      </c>
      <c r="P930" s="9">
        <f t="shared" si="127"/>
        <v>56.25</v>
      </c>
      <c r="Q930" t="str">
        <f t="shared" si="128"/>
        <v>music</v>
      </c>
      <c r="R930" t="str">
        <f t="shared" si="129"/>
        <v>jazz</v>
      </c>
      <c r="S930" s="22">
        <f t="shared" si="130"/>
        <v>41180.86241898148</v>
      </c>
      <c r="T930" s="22">
        <f t="shared" si="131"/>
        <v>41231</v>
      </c>
      <c r="U930">
        <f t="shared" si="132"/>
        <v>2012</v>
      </c>
      <c r="V930" t="str">
        <f t="shared" si="133"/>
        <v>unsuccessful</v>
      </c>
      <c r="W930" t="str">
        <f>IF(OR(O930&lt;Outliers!$B$8,Data!O930&gt;Outliers!$B$9),"Yes","No")</f>
        <v>No</v>
      </c>
      <c r="X930">
        <f t="shared" si="134"/>
        <v>7</v>
      </c>
    </row>
    <row r="931" spans="1:2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26"/>
        <v>0</v>
      </c>
      <c r="P931" s="9">
        <f t="shared" si="127"/>
        <v>0</v>
      </c>
      <c r="Q931" t="str">
        <f t="shared" si="128"/>
        <v>music</v>
      </c>
      <c r="R931" t="str">
        <f t="shared" si="129"/>
        <v>jazz</v>
      </c>
      <c r="S931" s="22">
        <f t="shared" si="130"/>
        <v>40978.238067129627</v>
      </c>
      <c r="T931" s="22">
        <f t="shared" si="131"/>
        <v>41008.196400462963</v>
      </c>
      <c r="U931">
        <f t="shared" si="132"/>
        <v>2012</v>
      </c>
      <c r="V931" t="str">
        <f t="shared" si="133"/>
        <v>unsuccessful</v>
      </c>
      <c r="W931" t="str">
        <f>IF(OR(O931&lt;Outliers!$B$8,Data!O931&gt;Outliers!$B$9),"Yes","No")</f>
        <v>No</v>
      </c>
      <c r="X931">
        <f t="shared" si="134"/>
        <v>4</v>
      </c>
    </row>
    <row r="932" spans="1:2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26"/>
        <v>0</v>
      </c>
      <c r="P932" s="9">
        <f t="shared" si="127"/>
        <v>69</v>
      </c>
      <c r="Q932" t="str">
        <f t="shared" si="128"/>
        <v>music</v>
      </c>
      <c r="R932" t="str">
        <f t="shared" si="129"/>
        <v>jazz</v>
      </c>
      <c r="S932" s="22">
        <f t="shared" si="130"/>
        <v>40312.915578703702</v>
      </c>
      <c r="T932" s="22">
        <f t="shared" si="131"/>
        <v>40354.897222222222</v>
      </c>
      <c r="U932">
        <f t="shared" si="132"/>
        <v>2010</v>
      </c>
      <c r="V932" t="str">
        <f t="shared" si="133"/>
        <v>unsuccessful</v>
      </c>
      <c r="W932" t="str">
        <f>IF(OR(O932&lt;Outliers!$B$8,Data!O932&gt;Outliers!$B$9),"Yes","No")</f>
        <v>No</v>
      </c>
      <c r="X932">
        <f t="shared" si="134"/>
        <v>6</v>
      </c>
    </row>
    <row r="933" spans="1:2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26"/>
        <v>0</v>
      </c>
      <c r="P933" s="9">
        <f t="shared" si="127"/>
        <v>18.71</v>
      </c>
      <c r="Q933" t="str">
        <f t="shared" si="128"/>
        <v>music</v>
      </c>
      <c r="R933" t="str">
        <f t="shared" si="129"/>
        <v>jazz</v>
      </c>
      <c r="S933" s="22">
        <f t="shared" si="130"/>
        <v>41680.359976851854</v>
      </c>
      <c r="T933" s="22">
        <f t="shared" si="131"/>
        <v>41714.916666666664</v>
      </c>
      <c r="U933">
        <f t="shared" si="132"/>
        <v>2014</v>
      </c>
      <c r="V933" t="str">
        <f t="shared" si="133"/>
        <v>unsuccessful</v>
      </c>
      <c r="W933" t="str">
        <f>IF(OR(O933&lt;Outliers!$B$8,Data!O933&gt;Outliers!$B$9),"Yes","No")</f>
        <v>No</v>
      </c>
      <c r="X933">
        <f t="shared" si="134"/>
        <v>5</v>
      </c>
    </row>
    <row r="934" spans="1:24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26"/>
        <v>0</v>
      </c>
      <c r="P934" s="9">
        <f t="shared" si="127"/>
        <v>46.03</v>
      </c>
      <c r="Q934" t="str">
        <f t="shared" si="128"/>
        <v>music</v>
      </c>
      <c r="R934" t="str">
        <f t="shared" si="129"/>
        <v>jazz</v>
      </c>
      <c r="S934" s="22">
        <f t="shared" si="130"/>
        <v>41310.969270833331</v>
      </c>
      <c r="T934" s="22">
        <f t="shared" si="131"/>
        <v>41355.927604166667</v>
      </c>
      <c r="U934">
        <f t="shared" si="132"/>
        <v>2013</v>
      </c>
      <c r="V934" t="str">
        <f t="shared" si="133"/>
        <v>unsuccessful</v>
      </c>
      <c r="W934" t="str">
        <f>IF(OR(O934&lt;Outliers!$B$8,Data!O934&gt;Outliers!$B$9),"Yes","No")</f>
        <v>No</v>
      </c>
      <c r="X934">
        <f t="shared" si="134"/>
        <v>6</v>
      </c>
    </row>
    <row r="935" spans="1:24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26"/>
        <v>0</v>
      </c>
      <c r="P935" s="9">
        <f t="shared" si="127"/>
        <v>60</v>
      </c>
      <c r="Q935" t="str">
        <f t="shared" si="128"/>
        <v>music</v>
      </c>
      <c r="R935" t="str">
        <f t="shared" si="129"/>
        <v>jazz</v>
      </c>
      <c r="S935" s="22">
        <f t="shared" si="130"/>
        <v>41711.169085648151</v>
      </c>
      <c r="T935" s="22">
        <f t="shared" si="131"/>
        <v>41771.169085648151</v>
      </c>
      <c r="U935">
        <f t="shared" si="132"/>
        <v>2014</v>
      </c>
      <c r="V935" t="str">
        <f t="shared" si="133"/>
        <v>unsuccessful</v>
      </c>
      <c r="W935" t="str">
        <f>IF(OR(O935&lt;Outliers!$B$8,Data!O935&gt;Outliers!$B$9),"Yes","No")</f>
        <v>No</v>
      </c>
      <c r="X935">
        <f t="shared" si="134"/>
        <v>9</v>
      </c>
    </row>
    <row r="936" spans="1:24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26"/>
        <v>0</v>
      </c>
      <c r="P936" s="9">
        <f t="shared" si="127"/>
        <v>50.67</v>
      </c>
      <c r="Q936" t="str">
        <f t="shared" si="128"/>
        <v>music</v>
      </c>
      <c r="R936" t="str">
        <f t="shared" si="129"/>
        <v>jazz</v>
      </c>
      <c r="S936" s="22">
        <f t="shared" si="130"/>
        <v>41733.737083333333</v>
      </c>
      <c r="T936" s="22">
        <f t="shared" si="131"/>
        <v>41763.25</v>
      </c>
      <c r="U936">
        <f t="shared" si="132"/>
        <v>2014</v>
      </c>
      <c r="V936" t="str">
        <f t="shared" si="133"/>
        <v>unsuccessful</v>
      </c>
      <c r="W936" t="str">
        <f>IF(OR(O936&lt;Outliers!$B$8,Data!O936&gt;Outliers!$B$9),"Yes","No")</f>
        <v>No</v>
      </c>
      <c r="X936">
        <f t="shared" si="134"/>
        <v>4</v>
      </c>
    </row>
    <row r="937" spans="1:24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26"/>
        <v>0</v>
      </c>
      <c r="P937" s="9">
        <f t="shared" si="127"/>
        <v>25</v>
      </c>
      <c r="Q937" t="str">
        <f t="shared" si="128"/>
        <v>music</v>
      </c>
      <c r="R937" t="str">
        <f t="shared" si="129"/>
        <v>jazz</v>
      </c>
      <c r="S937" s="22">
        <f t="shared" si="130"/>
        <v>42368.333668981482</v>
      </c>
      <c r="T937" s="22">
        <f t="shared" si="131"/>
        <v>42398.333668981482</v>
      </c>
      <c r="U937">
        <f t="shared" si="132"/>
        <v>2015</v>
      </c>
      <c r="V937" t="str">
        <f t="shared" si="133"/>
        <v>unsuccessful</v>
      </c>
      <c r="W937" t="str">
        <f>IF(OR(O937&lt;Outliers!$B$8,Data!O937&gt;Outliers!$B$9),"Yes","No")</f>
        <v>No</v>
      </c>
      <c r="X937">
        <f t="shared" si="134"/>
        <v>4</v>
      </c>
    </row>
    <row r="938" spans="1:2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26"/>
        <v>0</v>
      </c>
      <c r="P938" s="9">
        <f t="shared" si="127"/>
        <v>0</v>
      </c>
      <c r="Q938" t="str">
        <f t="shared" si="128"/>
        <v>music</v>
      </c>
      <c r="R938" t="str">
        <f t="shared" si="129"/>
        <v>jazz</v>
      </c>
      <c r="S938" s="22">
        <f t="shared" si="130"/>
        <v>40883.024178240739</v>
      </c>
      <c r="T938" s="22">
        <f t="shared" si="131"/>
        <v>40926.833333333336</v>
      </c>
      <c r="U938">
        <f t="shared" si="132"/>
        <v>2011</v>
      </c>
      <c r="V938" t="str">
        <f t="shared" si="133"/>
        <v>unsuccessful</v>
      </c>
      <c r="W938" t="str">
        <f>IF(OR(O938&lt;Outliers!$B$8,Data!O938&gt;Outliers!$B$9),"Yes","No")</f>
        <v>No</v>
      </c>
      <c r="X938">
        <f t="shared" si="134"/>
        <v>6</v>
      </c>
    </row>
    <row r="939" spans="1:2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26"/>
        <v>0</v>
      </c>
      <c r="P939" s="9">
        <f t="shared" si="127"/>
        <v>20</v>
      </c>
      <c r="Q939" t="str">
        <f t="shared" si="128"/>
        <v>music</v>
      </c>
      <c r="R939" t="str">
        <f t="shared" si="129"/>
        <v>jazz</v>
      </c>
      <c r="S939" s="22">
        <f t="shared" si="130"/>
        <v>41551.798113425924</v>
      </c>
      <c r="T939" s="22">
        <f t="shared" si="131"/>
        <v>41581.839780092596</v>
      </c>
      <c r="U939">
        <f t="shared" si="132"/>
        <v>2013</v>
      </c>
      <c r="V939" t="str">
        <f t="shared" si="133"/>
        <v>unsuccessful</v>
      </c>
      <c r="W939" t="str">
        <f>IF(OR(O939&lt;Outliers!$B$8,Data!O939&gt;Outliers!$B$9),"Yes","No")</f>
        <v>No</v>
      </c>
      <c r="X939">
        <f t="shared" si="134"/>
        <v>4</v>
      </c>
    </row>
    <row r="940" spans="1:2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26"/>
        <v>0</v>
      </c>
      <c r="P940" s="9">
        <f t="shared" si="127"/>
        <v>25</v>
      </c>
      <c r="Q940" t="str">
        <f t="shared" si="128"/>
        <v>music</v>
      </c>
      <c r="R940" t="str">
        <f t="shared" si="129"/>
        <v>jazz</v>
      </c>
      <c r="S940" s="22">
        <f t="shared" si="130"/>
        <v>41124.479722222226</v>
      </c>
      <c r="T940" s="22">
        <f t="shared" si="131"/>
        <v>41154.479722222226</v>
      </c>
      <c r="U940">
        <f t="shared" si="132"/>
        <v>2012</v>
      </c>
      <c r="V940" t="str">
        <f t="shared" si="133"/>
        <v>unsuccessful</v>
      </c>
      <c r="W940" t="str">
        <f>IF(OR(O940&lt;Outliers!$B$8,Data!O940&gt;Outliers!$B$9),"Yes","No")</f>
        <v>No</v>
      </c>
      <c r="X940">
        <f t="shared" si="134"/>
        <v>4</v>
      </c>
    </row>
    <row r="941" spans="1:24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26"/>
        <v>0</v>
      </c>
      <c r="P941" s="9">
        <f t="shared" si="127"/>
        <v>20</v>
      </c>
      <c r="Q941" t="str">
        <f t="shared" si="128"/>
        <v>music</v>
      </c>
      <c r="R941" t="str">
        <f t="shared" si="129"/>
        <v>jazz</v>
      </c>
      <c r="S941" s="22">
        <f t="shared" si="130"/>
        <v>41416.763171296298</v>
      </c>
      <c r="T941" s="22">
        <f t="shared" si="131"/>
        <v>41455.831944444442</v>
      </c>
      <c r="U941">
        <f t="shared" si="132"/>
        <v>2013</v>
      </c>
      <c r="V941" t="str">
        <f t="shared" si="133"/>
        <v>unsuccessful</v>
      </c>
      <c r="W941" t="str">
        <f>IF(OR(O941&lt;Outliers!$B$8,Data!O941&gt;Outliers!$B$9),"Yes","No")</f>
        <v>No</v>
      </c>
      <c r="X941">
        <f t="shared" si="134"/>
        <v>6</v>
      </c>
    </row>
    <row r="942" spans="1:2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26"/>
        <v>0</v>
      </c>
      <c r="P942" s="9">
        <f t="shared" si="127"/>
        <v>110.29</v>
      </c>
      <c r="Q942" t="str">
        <f t="shared" si="128"/>
        <v>technology</v>
      </c>
      <c r="R942" t="str">
        <f t="shared" si="129"/>
        <v>wearables</v>
      </c>
      <c r="S942" s="22">
        <f t="shared" si="130"/>
        <v>42182.008402777778</v>
      </c>
      <c r="T942" s="22">
        <f t="shared" si="131"/>
        <v>42227.008402777778</v>
      </c>
      <c r="U942">
        <f t="shared" si="132"/>
        <v>2015</v>
      </c>
      <c r="V942" t="str">
        <f t="shared" si="133"/>
        <v>unsuccessful</v>
      </c>
      <c r="W942" t="str">
        <f>IF(OR(O942&lt;Outliers!$B$8,Data!O942&gt;Outliers!$B$9),"Yes","No")</f>
        <v>No</v>
      </c>
      <c r="X942">
        <f t="shared" si="134"/>
        <v>6</v>
      </c>
    </row>
    <row r="943" spans="1:2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26"/>
        <v>0</v>
      </c>
      <c r="P943" s="9">
        <f t="shared" si="127"/>
        <v>37.450000000000003</v>
      </c>
      <c r="Q943" t="str">
        <f t="shared" si="128"/>
        <v>technology</v>
      </c>
      <c r="R943" t="str">
        <f t="shared" si="129"/>
        <v>wearables</v>
      </c>
      <c r="S943" s="22">
        <f t="shared" si="130"/>
        <v>42746.096585648149</v>
      </c>
      <c r="T943" s="22">
        <f t="shared" si="131"/>
        <v>42776.096585648149</v>
      </c>
      <c r="U943">
        <f t="shared" si="132"/>
        <v>2017</v>
      </c>
      <c r="V943" t="str">
        <f t="shared" si="133"/>
        <v>unsuccessful</v>
      </c>
      <c r="W943" t="str">
        <f>IF(OR(O943&lt;Outliers!$B$8,Data!O943&gt;Outliers!$B$9),"Yes","No")</f>
        <v>No</v>
      </c>
      <c r="X943">
        <f t="shared" si="134"/>
        <v>4</v>
      </c>
    </row>
    <row r="944" spans="1:24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26"/>
        <v>0</v>
      </c>
      <c r="P944" s="9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22">
        <f t="shared" si="130"/>
        <v>42382.843287037031</v>
      </c>
      <c r="T944" s="22">
        <f t="shared" si="131"/>
        <v>42418.843287037031</v>
      </c>
      <c r="U944">
        <f t="shared" si="132"/>
        <v>2016</v>
      </c>
      <c r="V944" t="str">
        <f t="shared" si="133"/>
        <v>unsuccessful</v>
      </c>
      <c r="W944" t="str">
        <f>IF(OR(O944&lt;Outliers!$B$8,Data!O944&gt;Outliers!$B$9),"Yes","No")</f>
        <v>No</v>
      </c>
      <c r="X944">
        <f t="shared" si="134"/>
        <v>5</v>
      </c>
    </row>
    <row r="945" spans="1:2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26"/>
        <v>0</v>
      </c>
      <c r="P945" s="9">
        <f t="shared" si="127"/>
        <v>24.08</v>
      </c>
      <c r="Q945" t="str">
        <f t="shared" si="128"/>
        <v>technology</v>
      </c>
      <c r="R945" t="str">
        <f t="shared" si="129"/>
        <v>wearables</v>
      </c>
      <c r="S945" s="22">
        <f t="shared" si="130"/>
        <v>42673.66788194445</v>
      </c>
      <c r="T945" s="22">
        <f t="shared" si="131"/>
        <v>42703.709548611107</v>
      </c>
      <c r="U945">
        <f t="shared" si="132"/>
        <v>2016</v>
      </c>
      <c r="V945" t="str">
        <f t="shared" si="133"/>
        <v>unsuccessful</v>
      </c>
      <c r="W945" t="str">
        <f>IF(OR(O945&lt;Outliers!$B$8,Data!O945&gt;Outliers!$B$9),"Yes","No")</f>
        <v>No</v>
      </c>
      <c r="X945">
        <f t="shared" si="134"/>
        <v>4</v>
      </c>
    </row>
    <row r="946" spans="1:2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26"/>
        <v>0</v>
      </c>
      <c r="P946" s="9">
        <f t="shared" si="127"/>
        <v>69.41</v>
      </c>
      <c r="Q946" t="str">
        <f t="shared" si="128"/>
        <v>technology</v>
      </c>
      <c r="R946" t="str">
        <f t="shared" si="129"/>
        <v>wearables</v>
      </c>
      <c r="S946" s="22">
        <f t="shared" si="130"/>
        <v>42444.583912037036</v>
      </c>
      <c r="T946" s="22">
        <f t="shared" si="131"/>
        <v>42478.583333333328</v>
      </c>
      <c r="U946">
        <f t="shared" si="132"/>
        <v>2016</v>
      </c>
      <c r="V946" t="str">
        <f t="shared" si="133"/>
        <v>unsuccessful</v>
      </c>
      <c r="W946" t="str">
        <f>IF(OR(O946&lt;Outliers!$B$8,Data!O946&gt;Outliers!$B$9),"Yes","No")</f>
        <v>No</v>
      </c>
      <c r="X946">
        <f t="shared" si="134"/>
        <v>5</v>
      </c>
    </row>
    <row r="947" spans="1:2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26"/>
        <v>0</v>
      </c>
      <c r="P947" s="9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22">
        <f t="shared" si="130"/>
        <v>42732.872986111113</v>
      </c>
      <c r="T947" s="22">
        <f t="shared" si="131"/>
        <v>42784.999305555553</v>
      </c>
      <c r="U947">
        <f t="shared" si="132"/>
        <v>2016</v>
      </c>
      <c r="V947" t="str">
        <f t="shared" si="133"/>
        <v>unsuccessful</v>
      </c>
      <c r="W947" t="str">
        <f>IF(OR(O947&lt;Outliers!$B$8,Data!O947&gt;Outliers!$B$9),"Yes","No")</f>
        <v>No</v>
      </c>
      <c r="X947">
        <f t="shared" si="134"/>
        <v>7</v>
      </c>
    </row>
    <row r="948" spans="1:24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26"/>
        <v>0</v>
      </c>
      <c r="P948" s="9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22">
        <f t="shared" si="130"/>
        <v>42592.750555555554</v>
      </c>
      <c r="T948" s="22">
        <f t="shared" si="131"/>
        <v>42622.750555555554</v>
      </c>
      <c r="U948">
        <f t="shared" si="132"/>
        <v>2016</v>
      </c>
      <c r="V948" t="str">
        <f t="shared" si="133"/>
        <v>unsuccessful</v>
      </c>
      <c r="W948" t="str">
        <f>IF(OR(O948&lt;Outliers!$B$8,Data!O948&gt;Outliers!$B$9),"Yes","No")</f>
        <v>No</v>
      </c>
      <c r="X948">
        <f t="shared" si="134"/>
        <v>4</v>
      </c>
    </row>
    <row r="949" spans="1:24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26"/>
        <v>0</v>
      </c>
      <c r="P949" s="9">
        <f t="shared" si="127"/>
        <v>0</v>
      </c>
      <c r="Q949" t="str">
        <f t="shared" si="128"/>
        <v>technology</v>
      </c>
      <c r="R949" t="str">
        <f t="shared" si="129"/>
        <v>wearables</v>
      </c>
      <c r="S949" s="22">
        <f t="shared" si="130"/>
        <v>42491.781319444446</v>
      </c>
      <c r="T949" s="22">
        <f t="shared" si="131"/>
        <v>42551.781319444446</v>
      </c>
      <c r="U949">
        <f t="shared" si="132"/>
        <v>2016</v>
      </c>
      <c r="V949" t="str">
        <f t="shared" si="133"/>
        <v>unsuccessful</v>
      </c>
      <c r="W949" t="str">
        <f>IF(OR(O949&lt;Outliers!$B$8,Data!O949&gt;Outliers!$B$9),"Yes","No")</f>
        <v>No</v>
      </c>
      <c r="X949">
        <f t="shared" si="134"/>
        <v>9</v>
      </c>
    </row>
    <row r="950" spans="1:2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26"/>
        <v>0</v>
      </c>
      <c r="P950" s="9">
        <f t="shared" si="127"/>
        <v>60</v>
      </c>
      <c r="Q950" t="str">
        <f t="shared" si="128"/>
        <v>technology</v>
      </c>
      <c r="R950" t="str">
        <f t="shared" si="129"/>
        <v>wearables</v>
      </c>
      <c r="S950" s="22">
        <f t="shared" si="130"/>
        <v>42411.828287037039</v>
      </c>
      <c r="T950" s="22">
        <f t="shared" si="131"/>
        <v>42441.828287037039</v>
      </c>
      <c r="U950">
        <f t="shared" si="132"/>
        <v>2016</v>
      </c>
      <c r="V950" t="str">
        <f t="shared" si="133"/>
        <v>unsuccessful</v>
      </c>
      <c r="W950" t="str">
        <f>IF(OR(O950&lt;Outliers!$B$8,Data!O950&gt;Outliers!$B$9),"Yes","No")</f>
        <v>No</v>
      </c>
      <c r="X950">
        <f t="shared" si="134"/>
        <v>4</v>
      </c>
    </row>
    <row r="951" spans="1:2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26"/>
        <v>0</v>
      </c>
      <c r="P951" s="9">
        <f t="shared" si="127"/>
        <v>39</v>
      </c>
      <c r="Q951" t="str">
        <f t="shared" si="128"/>
        <v>technology</v>
      </c>
      <c r="R951" t="str">
        <f t="shared" si="129"/>
        <v>wearables</v>
      </c>
      <c r="S951" s="22">
        <f t="shared" si="130"/>
        <v>42361.043703703705</v>
      </c>
      <c r="T951" s="22">
        <f t="shared" si="131"/>
        <v>42421.043703703705</v>
      </c>
      <c r="U951">
        <f t="shared" si="132"/>
        <v>2015</v>
      </c>
      <c r="V951" t="str">
        <f t="shared" si="133"/>
        <v>unsuccessful</v>
      </c>
      <c r="W951" t="str">
        <f>IF(OR(O951&lt;Outliers!$B$8,Data!O951&gt;Outliers!$B$9),"Yes","No")</f>
        <v>No</v>
      </c>
      <c r="X951">
        <f t="shared" si="134"/>
        <v>9</v>
      </c>
    </row>
    <row r="952" spans="1:2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26"/>
        <v>0</v>
      </c>
      <c r="P952" s="9">
        <f t="shared" si="127"/>
        <v>58.42</v>
      </c>
      <c r="Q952" t="str">
        <f t="shared" si="128"/>
        <v>technology</v>
      </c>
      <c r="R952" t="str">
        <f t="shared" si="129"/>
        <v>wearables</v>
      </c>
      <c r="S952" s="22">
        <f t="shared" si="130"/>
        <v>42356.750706018516</v>
      </c>
      <c r="T952" s="22">
        <f t="shared" si="131"/>
        <v>42386.750706018516</v>
      </c>
      <c r="U952">
        <f t="shared" si="132"/>
        <v>2015</v>
      </c>
      <c r="V952" t="str">
        <f t="shared" si="133"/>
        <v>unsuccessful</v>
      </c>
      <c r="W952" t="str">
        <f>IF(OR(O952&lt;Outliers!$B$8,Data!O952&gt;Outliers!$B$9),"Yes","No")</f>
        <v>No</v>
      </c>
      <c r="X952">
        <f t="shared" si="134"/>
        <v>4</v>
      </c>
    </row>
    <row r="953" spans="1:24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26"/>
        <v>0</v>
      </c>
      <c r="P953" s="9">
        <f t="shared" si="127"/>
        <v>158.63999999999999</v>
      </c>
      <c r="Q953" t="str">
        <f t="shared" si="128"/>
        <v>technology</v>
      </c>
      <c r="R953" t="str">
        <f t="shared" si="129"/>
        <v>wearables</v>
      </c>
      <c r="S953" s="22">
        <f t="shared" si="130"/>
        <v>42480.653611111105</v>
      </c>
      <c r="T953" s="22">
        <f t="shared" si="131"/>
        <v>42525.653611111105</v>
      </c>
      <c r="U953">
        <f t="shared" si="132"/>
        <v>2016</v>
      </c>
      <c r="V953" t="str">
        <f t="shared" si="133"/>
        <v>unsuccessful</v>
      </c>
      <c r="W953" t="str">
        <f>IF(OR(O953&lt;Outliers!$B$8,Data!O953&gt;Outliers!$B$9),"Yes","No")</f>
        <v>No</v>
      </c>
      <c r="X953">
        <f t="shared" si="134"/>
        <v>6</v>
      </c>
    </row>
    <row r="954" spans="1:2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26"/>
        <v>0</v>
      </c>
      <c r="P954" s="9">
        <f t="shared" si="127"/>
        <v>99.86</v>
      </c>
      <c r="Q954" t="str">
        <f t="shared" si="128"/>
        <v>technology</v>
      </c>
      <c r="R954" t="str">
        <f t="shared" si="129"/>
        <v>wearables</v>
      </c>
      <c r="S954" s="22">
        <f t="shared" si="130"/>
        <v>42662.613564814819</v>
      </c>
      <c r="T954" s="22">
        <f t="shared" si="131"/>
        <v>42692.655231481483</v>
      </c>
      <c r="U954">
        <f t="shared" si="132"/>
        <v>2016</v>
      </c>
      <c r="V954" t="str">
        <f t="shared" si="133"/>
        <v>unsuccessful</v>
      </c>
      <c r="W954" t="str">
        <f>IF(OR(O954&lt;Outliers!$B$8,Data!O954&gt;Outliers!$B$9),"Yes","No")</f>
        <v>No</v>
      </c>
      <c r="X954">
        <f t="shared" si="134"/>
        <v>4</v>
      </c>
    </row>
    <row r="955" spans="1:2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26"/>
        <v>0</v>
      </c>
      <c r="P955" s="9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22">
        <f t="shared" si="130"/>
        <v>41999.164340277777</v>
      </c>
      <c r="T955" s="22">
        <f t="shared" si="131"/>
        <v>42029.164340277777</v>
      </c>
      <c r="U955">
        <f t="shared" si="132"/>
        <v>2014</v>
      </c>
      <c r="V955" t="str">
        <f t="shared" si="133"/>
        <v>unsuccessful</v>
      </c>
      <c r="W955" t="str">
        <f>IF(OR(O955&lt;Outliers!$B$8,Data!O955&gt;Outliers!$B$9),"Yes","No")</f>
        <v>No</v>
      </c>
      <c r="X955">
        <f t="shared" si="134"/>
        <v>4</v>
      </c>
    </row>
    <row r="956" spans="1:2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26"/>
        <v>0</v>
      </c>
      <c r="P956" s="9">
        <f t="shared" si="127"/>
        <v>89.19</v>
      </c>
      <c r="Q956" t="str">
        <f t="shared" si="128"/>
        <v>technology</v>
      </c>
      <c r="R956" t="str">
        <f t="shared" si="129"/>
        <v>wearables</v>
      </c>
      <c r="S956" s="22">
        <f t="shared" si="130"/>
        <v>42194.833784722221</v>
      </c>
      <c r="T956" s="22">
        <f t="shared" si="131"/>
        <v>42236.833784722221</v>
      </c>
      <c r="U956">
        <f t="shared" si="132"/>
        <v>2015</v>
      </c>
      <c r="V956" t="str">
        <f t="shared" si="133"/>
        <v>unsuccessful</v>
      </c>
      <c r="W956" t="str">
        <f>IF(OR(O956&lt;Outliers!$B$8,Data!O956&gt;Outliers!$B$9),"Yes","No")</f>
        <v>No</v>
      </c>
      <c r="X956">
        <f t="shared" si="134"/>
        <v>6</v>
      </c>
    </row>
    <row r="957" spans="1:2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26"/>
        <v>0</v>
      </c>
      <c r="P957" s="9">
        <f t="shared" si="127"/>
        <v>182.62</v>
      </c>
      <c r="Q957" t="str">
        <f t="shared" si="128"/>
        <v>technology</v>
      </c>
      <c r="R957" t="str">
        <f t="shared" si="129"/>
        <v>wearables</v>
      </c>
      <c r="S957" s="22">
        <f t="shared" si="130"/>
        <v>42586.295138888891</v>
      </c>
      <c r="T957" s="22">
        <f t="shared" si="131"/>
        <v>42626.295138888891</v>
      </c>
      <c r="U957">
        <f t="shared" si="132"/>
        <v>2016</v>
      </c>
      <c r="V957" t="str">
        <f t="shared" si="133"/>
        <v>unsuccessful</v>
      </c>
      <c r="W957" t="str">
        <f>IF(OR(O957&lt;Outliers!$B$8,Data!O957&gt;Outliers!$B$9),"Yes","No")</f>
        <v>No</v>
      </c>
      <c r="X957">
        <f t="shared" si="134"/>
        <v>6</v>
      </c>
    </row>
    <row r="958" spans="1:2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26"/>
        <v>0</v>
      </c>
      <c r="P958" s="9">
        <f t="shared" si="127"/>
        <v>50.65</v>
      </c>
      <c r="Q958" t="str">
        <f t="shared" si="128"/>
        <v>technology</v>
      </c>
      <c r="R958" t="str">
        <f t="shared" si="129"/>
        <v>wearables</v>
      </c>
      <c r="S958" s="22">
        <f t="shared" si="130"/>
        <v>42060.913877314815</v>
      </c>
      <c r="T958" s="22">
        <f t="shared" si="131"/>
        <v>42120.872210648144</v>
      </c>
      <c r="U958">
        <f t="shared" si="132"/>
        <v>2015</v>
      </c>
      <c r="V958" t="str">
        <f t="shared" si="133"/>
        <v>unsuccessful</v>
      </c>
      <c r="W958" t="str">
        <f>IF(OR(O958&lt;Outliers!$B$8,Data!O958&gt;Outliers!$B$9),"Yes","No")</f>
        <v>No</v>
      </c>
      <c r="X958">
        <f t="shared" si="134"/>
        <v>9</v>
      </c>
    </row>
    <row r="959" spans="1:2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26"/>
        <v>0</v>
      </c>
      <c r="P959" s="9">
        <f t="shared" si="127"/>
        <v>33.29</v>
      </c>
      <c r="Q959" t="str">
        <f t="shared" si="128"/>
        <v>technology</v>
      </c>
      <c r="R959" t="str">
        <f t="shared" si="129"/>
        <v>wearables</v>
      </c>
      <c r="S959" s="22">
        <f t="shared" si="130"/>
        <v>42660.552465277782</v>
      </c>
      <c r="T959" s="22">
        <f t="shared" si="131"/>
        <v>42691.594131944439</v>
      </c>
      <c r="U959">
        <f t="shared" si="132"/>
        <v>2016</v>
      </c>
      <c r="V959" t="str">
        <f t="shared" si="133"/>
        <v>unsuccessful</v>
      </c>
      <c r="W959" t="str">
        <f>IF(OR(O959&lt;Outliers!$B$8,Data!O959&gt;Outliers!$B$9),"Yes","No")</f>
        <v>No</v>
      </c>
      <c r="X959">
        <f t="shared" si="134"/>
        <v>4</v>
      </c>
    </row>
    <row r="960" spans="1:24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26"/>
        <v>0</v>
      </c>
      <c r="P960" s="9">
        <f t="shared" si="127"/>
        <v>51.82</v>
      </c>
      <c r="Q960" t="str">
        <f t="shared" si="128"/>
        <v>technology</v>
      </c>
      <c r="R960" t="str">
        <f t="shared" si="129"/>
        <v>wearables</v>
      </c>
      <c r="S960" s="22">
        <f t="shared" si="130"/>
        <v>42082.802812499998</v>
      </c>
      <c r="T960" s="22">
        <f t="shared" si="131"/>
        <v>42104.207638888889</v>
      </c>
      <c r="U960">
        <f t="shared" si="132"/>
        <v>2015</v>
      </c>
      <c r="V960" t="str">
        <f t="shared" si="133"/>
        <v>unsuccessful</v>
      </c>
      <c r="W960" t="str">
        <f>IF(OR(O960&lt;Outliers!$B$8,Data!O960&gt;Outliers!$B$9),"Yes","No")</f>
        <v>No</v>
      </c>
      <c r="X960">
        <f t="shared" si="134"/>
        <v>3</v>
      </c>
    </row>
    <row r="961" spans="1:24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26"/>
        <v>0</v>
      </c>
      <c r="P961" s="9">
        <f t="shared" si="127"/>
        <v>113.63</v>
      </c>
      <c r="Q961" t="str">
        <f t="shared" si="128"/>
        <v>technology</v>
      </c>
      <c r="R961" t="str">
        <f t="shared" si="129"/>
        <v>wearables</v>
      </c>
      <c r="S961" s="22">
        <f t="shared" si="130"/>
        <v>41993.174363425926</v>
      </c>
      <c r="T961" s="22">
        <f t="shared" si="131"/>
        <v>42023.174363425926</v>
      </c>
      <c r="U961">
        <f t="shared" si="132"/>
        <v>2014</v>
      </c>
      <c r="V961" t="str">
        <f t="shared" si="133"/>
        <v>unsuccessful</v>
      </c>
      <c r="W961" t="str">
        <f>IF(OR(O961&lt;Outliers!$B$8,Data!O961&gt;Outliers!$B$9),"Yes","No")</f>
        <v>No</v>
      </c>
      <c r="X961">
        <f t="shared" si="134"/>
        <v>4</v>
      </c>
    </row>
    <row r="962" spans="1:2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26"/>
        <v>0</v>
      </c>
      <c r="P962" s="9">
        <f t="shared" si="127"/>
        <v>136.46</v>
      </c>
      <c r="Q962" t="str">
        <f t="shared" si="128"/>
        <v>technology</v>
      </c>
      <c r="R962" t="str">
        <f t="shared" si="129"/>
        <v>wearables</v>
      </c>
      <c r="S962" s="22">
        <f t="shared" si="130"/>
        <v>42766.626793981486</v>
      </c>
      <c r="T962" s="22">
        <f t="shared" si="131"/>
        <v>42808.585127314815</v>
      </c>
      <c r="U962">
        <f t="shared" si="132"/>
        <v>2017</v>
      </c>
      <c r="V962" t="str">
        <f t="shared" si="133"/>
        <v>unsuccessful</v>
      </c>
      <c r="W962" t="str">
        <f>IF(OR(O962&lt;Outliers!$B$8,Data!O962&gt;Outliers!$B$9),"Yes","No")</f>
        <v>No</v>
      </c>
      <c r="X962">
        <f t="shared" si="134"/>
        <v>6</v>
      </c>
    </row>
    <row r="963" spans="1:2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35">ROUND(E963/D963,0)</f>
        <v>0</v>
      </c>
      <c r="P963" s="9">
        <f t="shared" ref="P963:P1026" si="136">ROUND(IFERROR(E963/L963,0),2)</f>
        <v>364.35</v>
      </c>
      <c r="Q963" t="str">
        <f t="shared" ref="Q963:Q1026" si="137">LEFT(N963,FIND("/",N963)-1)</f>
        <v>technology</v>
      </c>
      <c r="R963" t="str">
        <f t="shared" ref="R963:R1026" si="138">RIGHT(N963,LEN(N963)-FIND("/",N963))</f>
        <v>wearables</v>
      </c>
      <c r="S963" s="22">
        <f t="shared" ref="S963:S1026" si="139">(((J963/60)/60)/24)+DATE(1970,1,1)</f>
        <v>42740.693692129629</v>
      </c>
      <c r="T963" s="22">
        <f t="shared" ref="T963:T1026" si="140">(((I963/60)/60)/24)+DATE(1970,1,1)</f>
        <v>42786.791666666672</v>
      </c>
      <c r="U963">
        <f t="shared" ref="U963:U1026" si="141">YEAR(S963)</f>
        <v>2017</v>
      </c>
      <c r="V963" t="str">
        <f t="shared" ref="V963:V1026" si="142">IF(OR(F963="live",F963="successful"),"successful","unsuccessful")</f>
        <v>unsuccessful</v>
      </c>
      <c r="W963" t="str">
        <f>IF(OR(O963&lt;Outliers!$B$8,Data!O963&gt;Outliers!$B$9),"Yes","No")</f>
        <v>No</v>
      </c>
      <c r="X963">
        <f t="shared" ref="X963:X1026" si="143">ROUND(_xlfn.DAYS(T963,S963)/7,0)</f>
        <v>7</v>
      </c>
    </row>
    <row r="964" spans="1:24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35"/>
        <v>0</v>
      </c>
      <c r="P964" s="9">
        <f t="shared" si="136"/>
        <v>19.239999999999998</v>
      </c>
      <c r="Q964" t="str">
        <f t="shared" si="137"/>
        <v>technology</v>
      </c>
      <c r="R964" t="str">
        <f t="shared" si="138"/>
        <v>wearables</v>
      </c>
      <c r="S964" s="22">
        <f t="shared" si="139"/>
        <v>42373.712418981479</v>
      </c>
      <c r="T964" s="22">
        <f t="shared" si="140"/>
        <v>42411.712418981479</v>
      </c>
      <c r="U964">
        <f t="shared" si="141"/>
        <v>2016</v>
      </c>
      <c r="V964" t="str">
        <f t="shared" si="142"/>
        <v>unsuccessful</v>
      </c>
      <c r="W964" t="str">
        <f>IF(OR(O964&lt;Outliers!$B$8,Data!O964&gt;Outliers!$B$9),"Yes","No")</f>
        <v>No</v>
      </c>
      <c r="X964">
        <f t="shared" si="143"/>
        <v>5</v>
      </c>
    </row>
    <row r="965" spans="1:2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35"/>
        <v>0</v>
      </c>
      <c r="P965" s="9">
        <f t="shared" si="136"/>
        <v>41.89</v>
      </c>
      <c r="Q965" t="str">
        <f t="shared" si="137"/>
        <v>technology</v>
      </c>
      <c r="R965" t="str">
        <f t="shared" si="138"/>
        <v>wearables</v>
      </c>
      <c r="S965" s="22">
        <f t="shared" si="139"/>
        <v>42625.635636574079</v>
      </c>
      <c r="T965" s="22">
        <f t="shared" si="140"/>
        <v>42660.635636574079</v>
      </c>
      <c r="U965">
        <f t="shared" si="141"/>
        <v>2016</v>
      </c>
      <c r="V965" t="str">
        <f t="shared" si="142"/>
        <v>unsuccessful</v>
      </c>
      <c r="W965" t="str">
        <f>IF(OR(O965&lt;Outliers!$B$8,Data!O965&gt;Outliers!$B$9),"Yes","No")</f>
        <v>No</v>
      </c>
      <c r="X965">
        <f t="shared" si="143"/>
        <v>5</v>
      </c>
    </row>
    <row r="966" spans="1:24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35"/>
        <v>0</v>
      </c>
      <c r="P966" s="9">
        <f t="shared" si="136"/>
        <v>30.31</v>
      </c>
      <c r="Q966" t="str">
        <f t="shared" si="137"/>
        <v>technology</v>
      </c>
      <c r="R966" t="str">
        <f t="shared" si="138"/>
        <v>wearables</v>
      </c>
      <c r="S966" s="22">
        <f t="shared" si="139"/>
        <v>42208.628692129627</v>
      </c>
      <c r="T966" s="22">
        <f t="shared" si="140"/>
        <v>42248.628692129627</v>
      </c>
      <c r="U966">
        <f t="shared" si="141"/>
        <v>2015</v>
      </c>
      <c r="V966" t="str">
        <f t="shared" si="142"/>
        <v>unsuccessful</v>
      </c>
      <c r="W966" t="str">
        <f>IF(OR(O966&lt;Outliers!$B$8,Data!O966&gt;Outliers!$B$9),"Yes","No")</f>
        <v>No</v>
      </c>
      <c r="X966">
        <f t="shared" si="143"/>
        <v>6</v>
      </c>
    </row>
    <row r="967" spans="1:24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35"/>
        <v>0</v>
      </c>
      <c r="P967" s="9">
        <f t="shared" si="136"/>
        <v>49.67</v>
      </c>
      <c r="Q967" t="str">
        <f t="shared" si="137"/>
        <v>technology</v>
      </c>
      <c r="R967" t="str">
        <f t="shared" si="138"/>
        <v>wearables</v>
      </c>
      <c r="S967" s="22">
        <f t="shared" si="139"/>
        <v>42637.016736111109</v>
      </c>
      <c r="T967" s="22">
        <f t="shared" si="140"/>
        <v>42669.165972222225</v>
      </c>
      <c r="U967">
        <f t="shared" si="141"/>
        <v>2016</v>
      </c>
      <c r="V967" t="str">
        <f t="shared" si="142"/>
        <v>unsuccessful</v>
      </c>
      <c r="W967" t="str">
        <f>IF(OR(O967&lt;Outliers!$B$8,Data!O967&gt;Outliers!$B$9),"Yes","No")</f>
        <v>No</v>
      </c>
      <c r="X967">
        <f t="shared" si="143"/>
        <v>5</v>
      </c>
    </row>
    <row r="968" spans="1:2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35"/>
        <v>0</v>
      </c>
      <c r="P968" s="9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22">
        <f t="shared" si="139"/>
        <v>42619.635787037041</v>
      </c>
      <c r="T968" s="22">
        <f t="shared" si="140"/>
        <v>42649.635787037041</v>
      </c>
      <c r="U968">
        <f t="shared" si="141"/>
        <v>2016</v>
      </c>
      <c r="V968" t="str">
        <f t="shared" si="142"/>
        <v>unsuccessful</v>
      </c>
      <c r="W968" t="str">
        <f>IF(OR(O968&lt;Outliers!$B$8,Data!O968&gt;Outliers!$B$9),"Yes","No")</f>
        <v>No</v>
      </c>
      <c r="X968">
        <f t="shared" si="143"/>
        <v>4</v>
      </c>
    </row>
    <row r="969" spans="1:2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35"/>
        <v>0</v>
      </c>
      <c r="P969" s="9">
        <f t="shared" si="136"/>
        <v>43.98</v>
      </c>
      <c r="Q969" t="str">
        <f t="shared" si="137"/>
        <v>technology</v>
      </c>
      <c r="R969" t="str">
        <f t="shared" si="138"/>
        <v>wearables</v>
      </c>
      <c r="S969" s="22">
        <f t="shared" si="139"/>
        <v>42422.254328703704</v>
      </c>
      <c r="T969" s="22">
        <f t="shared" si="140"/>
        <v>42482.21266203704</v>
      </c>
      <c r="U969">
        <f t="shared" si="141"/>
        <v>2016</v>
      </c>
      <c r="V969" t="str">
        <f t="shared" si="142"/>
        <v>unsuccessful</v>
      </c>
      <c r="W969" t="str">
        <f>IF(OR(O969&lt;Outliers!$B$8,Data!O969&gt;Outliers!$B$9),"Yes","No")</f>
        <v>No</v>
      </c>
      <c r="X969">
        <f t="shared" si="143"/>
        <v>9</v>
      </c>
    </row>
    <row r="970" spans="1:24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35"/>
        <v>0</v>
      </c>
      <c r="P970" s="9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22">
        <f t="shared" si="139"/>
        <v>41836.847615740742</v>
      </c>
      <c r="T970" s="22">
        <f t="shared" si="140"/>
        <v>41866.847615740742</v>
      </c>
      <c r="U970">
        <f t="shared" si="141"/>
        <v>2014</v>
      </c>
      <c r="V970" t="str">
        <f t="shared" si="142"/>
        <v>unsuccessful</v>
      </c>
      <c r="W970" t="str">
        <f>IF(OR(O970&lt;Outliers!$B$8,Data!O970&gt;Outliers!$B$9),"Yes","No")</f>
        <v>No</v>
      </c>
      <c r="X970">
        <f t="shared" si="143"/>
        <v>4</v>
      </c>
    </row>
    <row r="971" spans="1:2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35"/>
        <v>0</v>
      </c>
      <c r="P971" s="9">
        <f t="shared" si="136"/>
        <v>1272.73</v>
      </c>
      <c r="Q971" t="str">
        <f t="shared" si="137"/>
        <v>technology</v>
      </c>
      <c r="R971" t="str">
        <f t="shared" si="138"/>
        <v>wearables</v>
      </c>
      <c r="S971" s="22">
        <f t="shared" si="139"/>
        <v>42742.30332175926</v>
      </c>
      <c r="T971" s="22">
        <f t="shared" si="140"/>
        <v>42775.30332175926</v>
      </c>
      <c r="U971">
        <f t="shared" si="141"/>
        <v>2017</v>
      </c>
      <c r="V971" t="str">
        <f t="shared" si="142"/>
        <v>unsuccessful</v>
      </c>
      <c r="W971" t="str">
        <f>IF(OR(O971&lt;Outliers!$B$8,Data!O971&gt;Outliers!$B$9),"Yes","No")</f>
        <v>No</v>
      </c>
      <c r="X971">
        <f t="shared" si="143"/>
        <v>5</v>
      </c>
    </row>
    <row r="972" spans="1:24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35"/>
        <v>0</v>
      </c>
      <c r="P972" s="9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22">
        <f t="shared" si="139"/>
        <v>42721.220520833333</v>
      </c>
      <c r="T972" s="22">
        <f t="shared" si="140"/>
        <v>42758.207638888889</v>
      </c>
      <c r="U972">
        <f t="shared" si="141"/>
        <v>2016</v>
      </c>
      <c r="V972" t="str">
        <f t="shared" si="142"/>
        <v>unsuccessful</v>
      </c>
      <c r="W972" t="str">
        <f>IF(OR(O972&lt;Outliers!$B$8,Data!O972&gt;Outliers!$B$9),"Yes","No")</f>
        <v>No</v>
      </c>
      <c r="X972">
        <f t="shared" si="143"/>
        <v>5</v>
      </c>
    </row>
    <row r="973" spans="1:24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35"/>
        <v>0</v>
      </c>
      <c r="P973" s="9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22">
        <f t="shared" si="139"/>
        <v>42111.709027777775</v>
      </c>
      <c r="T973" s="22">
        <f t="shared" si="140"/>
        <v>42156.709027777775</v>
      </c>
      <c r="U973">
        <f t="shared" si="141"/>
        <v>2015</v>
      </c>
      <c r="V973" t="str">
        <f t="shared" si="142"/>
        <v>unsuccessful</v>
      </c>
      <c r="W973" t="str">
        <f>IF(OR(O973&lt;Outliers!$B$8,Data!O973&gt;Outliers!$B$9),"Yes","No")</f>
        <v>No</v>
      </c>
      <c r="X973">
        <f t="shared" si="143"/>
        <v>6</v>
      </c>
    </row>
    <row r="974" spans="1:2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35"/>
        <v>0</v>
      </c>
      <c r="P974" s="9">
        <f t="shared" si="136"/>
        <v>153.88999999999999</v>
      </c>
      <c r="Q974" t="str">
        <f t="shared" si="137"/>
        <v>technology</v>
      </c>
      <c r="R974" t="str">
        <f t="shared" si="138"/>
        <v>wearables</v>
      </c>
      <c r="S974" s="22">
        <f t="shared" si="139"/>
        <v>41856.865717592591</v>
      </c>
      <c r="T974" s="22">
        <f t="shared" si="140"/>
        <v>41886.290972222225</v>
      </c>
      <c r="U974">
        <f t="shared" si="141"/>
        <v>2014</v>
      </c>
      <c r="V974" t="str">
        <f t="shared" si="142"/>
        <v>unsuccessful</v>
      </c>
      <c r="W974" t="str">
        <f>IF(OR(O974&lt;Outliers!$B$8,Data!O974&gt;Outliers!$B$9),"Yes","No")</f>
        <v>No</v>
      </c>
      <c r="X974">
        <f t="shared" si="143"/>
        <v>4</v>
      </c>
    </row>
    <row r="975" spans="1:24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35"/>
        <v>0</v>
      </c>
      <c r="P975" s="9">
        <f t="shared" si="136"/>
        <v>51.38</v>
      </c>
      <c r="Q975" t="str">
        <f t="shared" si="137"/>
        <v>technology</v>
      </c>
      <c r="R975" t="str">
        <f t="shared" si="138"/>
        <v>wearables</v>
      </c>
      <c r="S975" s="22">
        <f t="shared" si="139"/>
        <v>42257.014965277776</v>
      </c>
      <c r="T975" s="22">
        <f t="shared" si="140"/>
        <v>42317.056631944448</v>
      </c>
      <c r="U975">
        <f t="shared" si="141"/>
        <v>2015</v>
      </c>
      <c r="V975" t="str">
        <f t="shared" si="142"/>
        <v>unsuccessful</v>
      </c>
      <c r="W975" t="str">
        <f>IF(OR(O975&lt;Outliers!$B$8,Data!O975&gt;Outliers!$B$9),"Yes","No")</f>
        <v>No</v>
      </c>
      <c r="X975">
        <f t="shared" si="143"/>
        <v>9</v>
      </c>
    </row>
    <row r="976" spans="1:2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35"/>
        <v>0</v>
      </c>
      <c r="P976" s="9">
        <f t="shared" si="136"/>
        <v>93.33</v>
      </c>
      <c r="Q976" t="str">
        <f t="shared" si="137"/>
        <v>technology</v>
      </c>
      <c r="R976" t="str">
        <f t="shared" si="138"/>
        <v>wearables</v>
      </c>
      <c r="S976" s="22">
        <f t="shared" si="139"/>
        <v>42424.749490740738</v>
      </c>
      <c r="T976" s="22">
        <f t="shared" si="140"/>
        <v>42454.707824074074</v>
      </c>
      <c r="U976">
        <f t="shared" si="141"/>
        <v>2016</v>
      </c>
      <c r="V976" t="str">
        <f t="shared" si="142"/>
        <v>unsuccessful</v>
      </c>
      <c r="W976" t="str">
        <f>IF(OR(O976&lt;Outliers!$B$8,Data!O976&gt;Outliers!$B$9),"Yes","No")</f>
        <v>No</v>
      </c>
      <c r="X976">
        <f t="shared" si="143"/>
        <v>4</v>
      </c>
    </row>
    <row r="977" spans="1:24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35"/>
        <v>0</v>
      </c>
      <c r="P977" s="9">
        <f t="shared" si="136"/>
        <v>108.63</v>
      </c>
      <c r="Q977" t="str">
        <f t="shared" si="137"/>
        <v>technology</v>
      </c>
      <c r="R977" t="str">
        <f t="shared" si="138"/>
        <v>wearables</v>
      </c>
      <c r="S977" s="22">
        <f t="shared" si="139"/>
        <v>42489.696585648147</v>
      </c>
      <c r="T977" s="22">
        <f t="shared" si="140"/>
        <v>42549.696585648147</v>
      </c>
      <c r="U977">
        <f t="shared" si="141"/>
        <v>2016</v>
      </c>
      <c r="V977" t="str">
        <f t="shared" si="142"/>
        <v>unsuccessful</v>
      </c>
      <c r="W977" t="str">
        <f>IF(OR(O977&lt;Outliers!$B$8,Data!O977&gt;Outliers!$B$9),"Yes","No")</f>
        <v>No</v>
      </c>
      <c r="X977">
        <f t="shared" si="143"/>
        <v>9</v>
      </c>
    </row>
    <row r="978" spans="1:24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35"/>
        <v>0</v>
      </c>
      <c r="P978" s="9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22">
        <f t="shared" si="139"/>
        <v>42185.058993055558</v>
      </c>
      <c r="T978" s="22">
        <f t="shared" si="140"/>
        <v>42230.058993055558</v>
      </c>
      <c r="U978">
        <f t="shared" si="141"/>
        <v>2015</v>
      </c>
      <c r="V978" t="str">
        <f t="shared" si="142"/>
        <v>unsuccessful</v>
      </c>
      <c r="W978" t="str">
        <f>IF(OR(O978&lt;Outliers!$B$8,Data!O978&gt;Outliers!$B$9),"Yes","No")</f>
        <v>No</v>
      </c>
      <c r="X978">
        <f t="shared" si="143"/>
        <v>6</v>
      </c>
    </row>
    <row r="979" spans="1:24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35"/>
        <v>0</v>
      </c>
      <c r="P979" s="9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22">
        <f t="shared" si="139"/>
        <v>42391.942094907412</v>
      </c>
      <c r="T979" s="22">
        <f t="shared" si="140"/>
        <v>42421.942094907412</v>
      </c>
      <c r="U979">
        <f t="shared" si="141"/>
        <v>2016</v>
      </c>
      <c r="V979" t="str">
        <f t="shared" si="142"/>
        <v>unsuccessful</v>
      </c>
      <c r="W979" t="str">
        <f>IF(OR(O979&lt;Outliers!$B$8,Data!O979&gt;Outliers!$B$9),"Yes","No")</f>
        <v>No</v>
      </c>
      <c r="X979">
        <f t="shared" si="143"/>
        <v>4</v>
      </c>
    </row>
    <row r="980" spans="1:2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35"/>
        <v>1</v>
      </c>
      <c r="P980" s="9">
        <f t="shared" si="136"/>
        <v>790.84</v>
      </c>
      <c r="Q980" t="str">
        <f t="shared" si="137"/>
        <v>technology</v>
      </c>
      <c r="R980" t="str">
        <f t="shared" si="138"/>
        <v>wearables</v>
      </c>
      <c r="S980" s="22">
        <f t="shared" si="139"/>
        <v>42395.309039351851</v>
      </c>
      <c r="T980" s="22">
        <f t="shared" si="140"/>
        <v>42425.309039351851</v>
      </c>
      <c r="U980">
        <f t="shared" si="141"/>
        <v>2016</v>
      </c>
      <c r="V980" t="str">
        <f t="shared" si="142"/>
        <v>unsuccessful</v>
      </c>
      <c r="W980" t="str">
        <f>IF(OR(O980&lt;Outliers!$B$8,Data!O980&gt;Outliers!$B$9),"Yes","No")</f>
        <v>No</v>
      </c>
      <c r="X980">
        <f t="shared" si="143"/>
        <v>4</v>
      </c>
    </row>
    <row r="981" spans="1:24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35"/>
        <v>1</v>
      </c>
      <c r="P981" s="9">
        <f t="shared" si="136"/>
        <v>301.94</v>
      </c>
      <c r="Q981" t="str">
        <f t="shared" si="137"/>
        <v>technology</v>
      </c>
      <c r="R981" t="str">
        <f t="shared" si="138"/>
        <v>wearables</v>
      </c>
      <c r="S981" s="22">
        <f t="shared" si="139"/>
        <v>42506.416990740734</v>
      </c>
      <c r="T981" s="22">
        <f t="shared" si="140"/>
        <v>42541.790972222225</v>
      </c>
      <c r="U981">
        <f t="shared" si="141"/>
        <v>2016</v>
      </c>
      <c r="V981" t="str">
        <f t="shared" si="142"/>
        <v>unsuccessful</v>
      </c>
      <c r="W981" t="str">
        <f>IF(OR(O981&lt;Outliers!$B$8,Data!O981&gt;Outliers!$B$9),"Yes","No")</f>
        <v>No</v>
      </c>
      <c r="X981">
        <f t="shared" si="143"/>
        <v>5</v>
      </c>
    </row>
    <row r="982" spans="1:24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35"/>
        <v>0</v>
      </c>
      <c r="P982" s="9">
        <f t="shared" si="136"/>
        <v>47.94</v>
      </c>
      <c r="Q982" t="str">
        <f t="shared" si="137"/>
        <v>technology</v>
      </c>
      <c r="R982" t="str">
        <f t="shared" si="138"/>
        <v>wearables</v>
      </c>
      <c r="S982" s="22">
        <f t="shared" si="139"/>
        <v>41928.904189814813</v>
      </c>
      <c r="T982" s="22">
        <f t="shared" si="140"/>
        <v>41973.945856481485</v>
      </c>
      <c r="U982">
        <f t="shared" si="141"/>
        <v>2014</v>
      </c>
      <c r="V982" t="str">
        <f t="shared" si="142"/>
        <v>unsuccessful</v>
      </c>
      <c r="W982" t="str">
        <f>IF(OR(O982&lt;Outliers!$B$8,Data!O982&gt;Outliers!$B$9),"Yes","No")</f>
        <v>No</v>
      </c>
      <c r="X982">
        <f t="shared" si="143"/>
        <v>6</v>
      </c>
    </row>
    <row r="983" spans="1:24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35"/>
        <v>0</v>
      </c>
      <c r="P983" s="9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22">
        <f t="shared" si="139"/>
        <v>41830.947013888886</v>
      </c>
      <c r="T983" s="22">
        <f t="shared" si="140"/>
        <v>41860.947013888886</v>
      </c>
      <c r="U983">
        <f t="shared" si="141"/>
        <v>2014</v>
      </c>
      <c r="V983" t="str">
        <f t="shared" si="142"/>
        <v>unsuccessful</v>
      </c>
      <c r="W983" t="str">
        <f>IF(OR(O983&lt;Outliers!$B$8,Data!O983&gt;Outliers!$B$9),"Yes","No")</f>
        <v>No</v>
      </c>
      <c r="X983">
        <f t="shared" si="143"/>
        <v>4</v>
      </c>
    </row>
    <row r="984" spans="1:24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35"/>
        <v>0</v>
      </c>
      <c r="P984" s="9">
        <f t="shared" si="136"/>
        <v>1</v>
      </c>
      <c r="Q984" t="str">
        <f t="shared" si="137"/>
        <v>technology</v>
      </c>
      <c r="R984" t="str">
        <f t="shared" si="138"/>
        <v>wearables</v>
      </c>
      <c r="S984" s="22">
        <f t="shared" si="139"/>
        <v>42615.753310185188</v>
      </c>
      <c r="T984" s="22">
        <f t="shared" si="140"/>
        <v>42645.753310185188</v>
      </c>
      <c r="U984">
        <f t="shared" si="141"/>
        <v>2016</v>
      </c>
      <c r="V984" t="str">
        <f t="shared" si="142"/>
        <v>unsuccessful</v>
      </c>
      <c r="W984" t="str">
        <f>IF(OR(O984&lt;Outliers!$B$8,Data!O984&gt;Outliers!$B$9),"Yes","No")</f>
        <v>No</v>
      </c>
      <c r="X984">
        <f t="shared" si="143"/>
        <v>4</v>
      </c>
    </row>
    <row r="985" spans="1:2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35"/>
        <v>0</v>
      </c>
      <c r="P985" s="9">
        <f t="shared" si="136"/>
        <v>171.79</v>
      </c>
      <c r="Q985" t="str">
        <f t="shared" si="137"/>
        <v>technology</v>
      </c>
      <c r="R985" t="str">
        <f t="shared" si="138"/>
        <v>wearables</v>
      </c>
      <c r="S985" s="22">
        <f t="shared" si="139"/>
        <v>42574.667650462965</v>
      </c>
      <c r="T985" s="22">
        <f t="shared" si="140"/>
        <v>42605.870833333334</v>
      </c>
      <c r="U985">
        <f t="shared" si="141"/>
        <v>2016</v>
      </c>
      <c r="V985" t="str">
        <f t="shared" si="142"/>
        <v>unsuccessful</v>
      </c>
      <c r="W985" t="str">
        <f>IF(OR(O985&lt;Outliers!$B$8,Data!O985&gt;Outliers!$B$9),"Yes","No")</f>
        <v>No</v>
      </c>
      <c r="X985">
        <f t="shared" si="143"/>
        <v>4</v>
      </c>
    </row>
    <row r="986" spans="1:24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35"/>
        <v>0</v>
      </c>
      <c r="P986" s="9">
        <f t="shared" si="136"/>
        <v>35.33</v>
      </c>
      <c r="Q986" t="str">
        <f t="shared" si="137"/>
        <v>technology</v>
      </c>
      <c r="R986" t="str">
        <f t="shared" si="138"/>
        <v>wearables</v>
      </c>
      <c r="S986" s="22">
        <f t="shared" si="139"/>
        <v>42061.11583333333</v>
      </c>
      <c r="T986" s="22">
        <f t="shared" si="140"/>
        <v>42091.074166666673</v>
      </c>
      <c r="U986">
        <f t="shared" si="141"/>
        <v>2015</v>
      </c>
      <c r="V986" t="str">
        <f t="shared" si="142"/>
        <v>unsuccessful</v>
      </c>
      <c r="W986" t="str">
        <f>IF(OR(O986&lt;Outliers!$B$8,Data!O986&gt;Outliers!$B$9),"Yes","No")</f>
        <v>No</v>
      </c>
      <c r="X986">
        <f t="shared" si="143"/>
        <v>4</v>
      </c>
    </row>
    <row r="987" spans="1:24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35"/>
        <v>0</v>
      </c>
      <c r="P987" s="9">
        <f t="shared" si="136"/>
        <v>82.09</v>
      </c>
      <c r="Q987" t="str">
        <f t="shared" si="137"/>
        <v>technology</v>
      </c>
      <c r="R987" t="str">
        <f t="shared" si="138"/>
        <v>wearables</v>
      </c>
      <c r="S987" s="22">
        <f t="shared" si="139"/>
        <v>42339.967708333337</v>
      </c>
      <c r="T987" s="22">
        <f t="shared" si="140"/>
        <v>42369.958333333328</v>
      </c>
      <c r="U987">
        <f t="shared" si="141"/>
        <v>2015</v>
      </c>
      <c r="V987" t="str">
        <f t="shared" si="142"/>
        <v>unsuccessful</v>
      </c>
      <c r="W987" t="str">
        <f>IF(OR(O987&lt;Outliers!$B$8,Data!O987&gt;Outliers!$B$9),"Yes","No")</f>
        <v>No</v>
      </c>
      <c r="X987">
        <f t="shared" si="143"/>
        <v>4</v>
      </c>
    </row>
    <row r="988" spans="1:24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35"/>
        <v>0</v>
      </c>
      <c r="P988" s="9">
        <f t="shared" si="136"/>
        <v>110.87</v>
      </c>
      <c r="Q988" t="str">
        <f t="shared" si="137"/>
        <v>technology</v>
      </c>
      <c r="R988" t="str">
        <f t="shared" si="138"/>
        <v>wearables</v>
      </c>
      <c r="S988" s="22">
        <f t="shared" si="139"/>
        <v>42324.767361111109</v>
      </c>
      <c r="T988" s="22">
        <f t="shared" si="140"/>
        <v>42379</v>
      </c>
      <c r="U988">
        <f t="shared" si="141"/>
        <v>2015</v>
      </c>
      <c r="V988" t="str">
        <f t="shared" si="142"/>
        <v>unsuccessful</v>
      </c>
      <c r="W988" t="str">
        <f>IF(OR(O988&lt;Outliers!$B$8,Data!O988&gt;Outliers!$B$9),"Yes","No")</f>
        <v>No</v>
      </c>
      <c r="X988">
        <f t="shared" si="143"/>
        <v>8</v>
      </c>
    </row>
    <row r="989" spans="1:2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35"/>
        <v>0</v>
      </c>
      <c r="P989" s="9">
        <f t="shared" si="136"/>
        <v>161.22</v>
      </c>
      <c r="Q989" t="str">
        <f t="shared" si="137"/>
        <v>technology</v>
      </c>
      <c r="R989" t="str">
        <f t="shared" si="138"/>
        <v>wearables</v>
      </c>
      <c r="S989" s="22">
        <f t="shared" si="139"/>
        <v>41773.294560185182</v>
      </c>
      <c r="T989" s="22">
        <f t="shared" si="140"/>
        <v>41813.294560185182</v>
      </c>
      <c r="U989">
        <f t="shared" si="141"/>
        <v>2014</v>
      </c>
      <c r="V989" t="str">
        <f t="shared" si="142"/>
        <v>unsuccessful</v>
      </c>
      <c r="W989" t="str">
        <f>IF(OR(O989&lt;Outliers!$B$8,Data!O989&gt;Outliers!$B$9),"Yes","No")</f>
        <v>No</v>
      </c>
      <c r="X989">
        <f t="shared" si="143"/>
        <v>6</v>
      </c>
    </row>
    <row r="990" spans="1:2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35"/>
        <v>0</v>
      </c>
      <c r="P990" s="9">
        <f t="shared" si="136"/>
        <v>0</v>
      </c>
      <c r="Q990" t="str">
        <f t="shared" si="137"/>
        <v>technology</v>
      </c>
      <c r="R990" t="str">
        <f t="shared" si="138"/>
        <v>wearables</v>
      </c>
      <c r="S990" s="22">
        <f t="shared" si="139"/>
        <v>42614.356770833328</v>
      </c>
      <c r="T990" s="22">
        <f t="shared" si="140"/>
        <v>42644.356770833328</v>
      </c>
      <c r="U990">
        <f t="shared" si="141"/>
        <v>2016</v>
      </c>
      <c r="V990" t="str">
        <f t="shared" si="142"/>
        <v>unsuccessful</v>
      </c>
      <c r="W990" t="str">
        <f>IF(OR(O990&lt;Outliers!$B$8,Data!O990&gt;Outliers!$B$9),"Yes","No")</f>
        <v>No</v>
      </c>
      <c r="X990">
        <f t="shared" si="143"/>
        <v>4</v>
      </c>
    </row>
    <row r="991" spans="1:24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35"/>
        <v>0</v>
      </c>
      <c r="P991" s="9">
        <f t="shared" si="136"/>
        <v>52.41</v>
      </c>
      <c r="Q991" t="str">
        <f t="shared" si="137"/>
        <v>technology</v>
      </c>
      <c r="R991" t="str">
        <f t="shared" si="138"/>
        <v>wearables</v>
      </c>
      <c r="S991" s="22">
        <f t="shared" si="139"/>
        <v>42611.933969907404</v>
      </c>
      <c r="T991" s="22">
        <f t="shared" si="140"/>
        <v>42641.933969907404</v>
      </c>
      <c r="U991">
        <f t="shared" si="141"/>
        <v>2016</v>
      </c>
      <c r="V991" t="str">
        <f t="shared" si="142"/>
        <v>unsuccessful</v>
      </c>
      <c r="W991" t="str">
        <f>IF(OR(O991&lt;Outliers!$B$8,Data!O991&gt;Outliers!$B$9),"Yes","No")</f>
        <v>No</v>
      </c>
      <c r="X991">
        <f t="shared" si="143"/>
        <v>4</v>
      </c>
    </row>
    <row r="992" spans="1:24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35"/>
        <v>0</v>
      </c>
      <c r="P992" s="9">
        <f t="shared" si="136"/>
        <v>13</v>
      </c>
      <c r="Q992" t="str">
        <f t="shared" si="137"/>
        <v>technology</v>
      </c>
      <c r="R992" t="str">
        <f t="shared" si="138"/>
        <v>wearables</v>
      </c>
      <c r="S992" s="22">
        <f t="shared" si="139"/>
        <v>41855.784305555557</v>
      </c>
      <c r="T992" s="22">
        <f t="shared" si="140"/>
        <v>41885.784305555557</v>
      </c>
      <c r="U992">
        <f t="shared" si="141"/>
        <v>2014</v>
      </c>
      <c r="V992" t="str">
        <f t="shared" si="142"/>
        <v>unsuccessful</v>
      </c>
      <c r="W992" t="str">
        <f>IF(OR(O992&lt;Outliers!$B$8,Data!O992&gt;Outliers!$B$9),"Yes","No")</f>
        <v>No</v>
      </c>
      <c r="X992">
        <f t="shared" si="143"/>
        <v>4</v>
      </c>
    </row>
    <row r="993" spans="1:2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35"/>
        <v>0</v>
      </c>
      <c r="P993" s="9">
        <f t="shared" si="136"/>
        <v>30.29</v>
      </c>
      <c r="Q993" t="str">
        <f t="shared" si="137"/>
        <v>technology</v>
      </c>
      <c r="R993" t="str">
        <f t="shared" si="138"/>
        <v>wearables</v>
      </c>
      <c r="S993" s="22">
        <f t="shared" si="139"/>
        <v>42538.75680555556</v>
      </c>
      <c r="T993" s="22">
        <f t="shared" si="140"/>
        <v>42563.785416666666</v>
      </c>
      <c r="U993">
        <f t="shared" si="141"/>
        <v>2016</v>
      </c>
      <c r="V993" t="str">
        <f t="shared" si="142"/>
        <v>unsuccessful</v>
      </c>
      <c r="W993" t="str">
        <f>IF(OR(O993&lt;Outliers!$B$8,Data!O993&gt;Outliers!$B$9),"Yes","No")</f>
        <v>No</v>
      </c>
      <c r="X993">
        <f t="shared" si="143"/>
        <v>4</v>
      </c>
    </row>
    <row r="994" spans="1:2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35"/>
        <v>0</v>
      </c>
      <c r="P994" s="9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22">
        <f t="shared" si="139"/>
        <v>42437.924988425926</v>
      </c>
      <c r="T994" s="22">
        <f t="shared" si="140"/>
        <v>42497.883321759262</v>
      </c>
      <c r="U994">
        <f t="shared" si="141"/>
        <v>2016</v>
      </c>
      <c r="V994" t="str">
        <f t="shared" si="142"/>
        <v>unsuccessful</v>
      </c>
      <c r="W994" t="str">
        <f>IF(OR(O994&lt;Outliers!$B$8,Data!O994&gt;Outliers!$B$9),"Yes","No")</f>
        <v>No</v>
      </c>
      <c r="X994">
        <f t="shared" si="143"/>
        <v>9</v>
      </c>
    </row>
    <row r="995" spans="1:2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35"/>
        <v>0</v>
      </c>
      <c r="P995" s="9">
        <f t="shared" si="136"/>
        <v>89.6</v>
      </c>
      <c r="Q995" t="str">
        <f t="shared" si="137"/>
        <v>technology</v>
      </c>
      <c r="R995" t="str">
        <f t="shared" si="138"/>
        <v>wearables</v>
      </c>
      <c r="S995" s="22">
        <f t="shared" si="139"/>
        <v>42652.964907407411</v>
      </c>
      <c r="T995" s="22">
        <f t="shared" si="140"/>
        <v>42686.208333333328</v>
      </c>
      <c r="U995">
        <f t="shared" si="141"/>
        <v>2016</v>
      </c>
      <c r="V995" t="str">
        <f t="shared" si="142"/>
        <v>unsuccessful</v>
      </c>
      <c r="W995" t="str">
        <f>IF(OR(O995&lt;Outliers!$B$8,Data!O995&gt;Outliers!$B$9),"Yes","No")</f>
        <v>No</v>
      </c>
      <c r="X995">
        <f t="shared" si="143"/>
        <v>5</v>
      </c>
    </row>
    <row r="996" spans="1:2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35"/>
        <v>0</v>
      </c>
      <c r="P996" s="9">
        <f t="shared" si="136"/>
        <v>424.45</v>
      </c>
      <c r="Q996" t="str">
        <f t="shared" si="137"/>
        <v>technology</v>
      </c>
      <c r="R996" t="str">
        <f t="shared" si="138"/>
        <v>wearables</v>
      </c>
      <c r="S996" s="22">
        <f t="shared" si="139"/>
        <v>41921.263078703705</v>
      </c>
      <c r="T996" s="22">
        <f t="shared" si="140"/>
        <v>41973.957638888889</v>
      </c>
      <c r="U996">
        <f t="shared" si="141"/>
        <v>2014</v>
      </c>
      <c r="V996" t="str">
        <f t="shared" si="142"/>
        <v>unsuccessful</v>
      </c>
      <c r="W996" t="str">
        <f>IF(OR(O996&lt;Outliers!$B$8,Data!O996&gt;Outliers!$B$9),"Yes","No")</f>
        <v>No</v>
      </c>
      <c r="X996">
        <f t="shared" si="143"/>
        <v>7</v>
      </c>
    </row>
    <row r="997" spans="1:24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35"/>
        <v>0</v>
      </c>
      <c r="P997" s="9">
        <f t="shared" si="136"/>
        <v>80.67</v>
      </c>
      <c r="Q997" t="str">
        <f t="shared" si="137"/>
        <v>technology</v>
      </c>
      <c r="R997" t="str">
        <f t="shared" si="138"/>
        <v>wearables</v>
      </c>
      <c r="S997" s="22">
        <f t="shared" si="139"/>
        <v>41947.940740740742</v>
      </c>
      <c r="T997" s="22">
        <f t="shared" si="140"/>
        <v>41972.666666666672</v>
      </c>
      <c r="U997">
        <f t="shared" si="141"/>
        <v>2014</v>
      </c>
      <c r="V997" t="str">
        <f t="shared" si="142"/>
        <v>unsuccessful</v>
      </c>
      <c r="W997" t="str">
        <f>IF(OR(O997&lt;Outliers!$B$8,Data!O997&gt;Outliers!$B$9),"Yes","No")</f>
        <v>No</v>
      </c>
      <c r="X997">
        <f t="shared" si="143"/>
        <v>4</v>
      </c>
    </row>
    <row r="998" spans="1:24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35"/>
        <v>0</v>
      </c>
      <c r="P998" s="9">
        <f t="shared" si="136"/>
        <v>13</v>
      </c>
      <c r="Q998" t="str">
        <f t="shared" si="137"/>
        <v>technology</v>
      </c>
      <c r="R998" t="str">
        <f t="shared" si="138"/>
        <v>wearables</v>
      </c>
      <c r="S998" s="22">
        <f t="shared" si="139"/>
        <v>41817.866435185184</v>
      </c>
      <c r="T998" s="22">
        <f t="shared" si="140"/>
        <v>41847.643750000003</v>
      </c>
      <c r="U998">
        <f t="shared" si="141"/>
        <v>2014</v>
      </c>
      <c r="V998" t="str">
        <f t="shared" si="142"/>
        <v>unsuccessful</v>
      </c>
      <c r="W998" t="str">
        <f>IF(OR(O998&lt;Outliers!$B$8,Data!O998&gt;Outliers!$B$9),"Yes","No")</f>
        <v>No</v>
      </c>
      <c r="X998">
        <f t="shared" si="143"/>
        <v>4</v>
      </c>
    </row>
    <row r="999" spans="1:2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35"/>
        <v>0</v>
      </c>
      <c r="P999" s="9">
        <f t="shared" si="136"/>
        <v>8.1300000000000008</v>
      </c>
      <c r="Q999" t="str">
        <f t="shared" si="137"/>
        <v>technology</v>
      </c>
      <c r="R999" t="str">
        <f t="shared" si="138"/>
        <v>wearables</v>
      </c>
      <c r="S999" s="22">
        <f t="shared" si="139"/>
        <v>41941.10297453704</v>
      </c>
      <c r="T999" s="22">
        <f t="shared" si="140"/>
        <v>41971.144641203704</v>
      </c>
      <c r="U999">
        <f t="shared" si="141"/>
        <v>2014</v>
      </c>
      <c r="V999" t="str">
        <f t="shared" si="142"/>
        <v>unsuccessful</v>
      </c>
      <c r="W999" t="str">
        <f>IF(OR(O999&lt;Outliers!$B$8,Data!O999&gt;Outliers!$B$9),"Yes","No")</f>
        <v>No</v>
      </c>
      <c r="X999">
        <f t="shared" si="143"/>
        <v>4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35"/>
        <v>1</v>
      </c>
      <c r="P1000" s="9">
        <f t="shared" si="136"/>
        <v>153.43</v>
      </c>
      <c r="Q1000" t="str">
        <f t="shared" si="137"/>
        <v>technology</v>
      </c>
      <c r="R1000" t="str">
        <f t="shared" si="138"/>
        <v>wearables</v>
      </c>
      <c r="S1000" s="22">
        <f t="shared" si="139"/>
        <v>42282.168993055559</v>
      </c>
      <c r="T1000" s="22">
        <f t="shared" si="140"/>
        <v>42327.210659722223</v>
      </c>
      <c r="U1000">
        <f t="shared" si="141"/>
        <v>2015</v>
      </c>
      <c r="V1000" t="str">
        <f t="shared" si="142"/>
        <v>unsuccessful</v>
      </c>
      <c r="W1000" t="str">
        <f>IF(OR(O1000&lt;Outliers!$B$8,Data!O1000&gt;Outliers!$B$9),"Yes","No")</f>
        <v>No</v>
      </c>
      <c r="X1000">
        <f t="shared" si="143"/>
        <v>6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35"/>
        <v>0</v>
      </c>
      <c r="P1001" s="9">
        <f t="shared" si="136"/>
        <v>292.08</v>
      </c>
      <c r="Q1001" t="str">
        <f t="shared" si="137"/>
        <v>technology</v>
      </c>
      <c r="R1001" t="str">
        <f t="shared" si="138"/>
        <v>wearables</v>
      </c>
      <c r="S1001" s="22">
        <f t="shared" si="139"/>
        <v>41926.29965277778</v>
      </c>
      <c r="T1001" s="22">
        <f t="shared" si="140"/>
        <v>41956.334722222222</v>
      </c>
      <c r="U1001">
        <f t="shared" si="141"/>
        <v>2014</v>
      </c>
      <c r="V1001" t="str">
        <f t="shared" si="142"/>
        <v>unsuccessful</v>
      </c>
      <c r="W1001" t="str">
        <f>IF(OR(O1001&lt;Outliers!$B$8,Data!O1001&gt;Outliers!$B$9),"Yes","No")</f>
        <v>No</v>
      </c>
      <c r="X1001">
        <f t="shared" si="143"/>
        <v>4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35"/>
        <v>0</v>
      </c>
      <c r="P1002" s="9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22">
        <f t="shared" si="139"/>
        <v>42749.059722222228</v>
      </c>
      <c r="T1002" s="22">
        <f t="shared" si="140"/>
        <v>42809.018055555556</v>
      </c>
      <c r="U1002">
        <f t="shared" si="141"/>
        <v>2017</v>
      </c>
      <c r="V1002" t="str">
        <f t="shared" si="142"/>
        <v>unsuccessful</v>
      </c>
      <c r="W1002" t="str">
        <f>IF(OR(O1002&lt;Outliers!$B$8,Data!O1002&gt;Outliers!$B$9),"Yes","No")</f>
        <v>No</v>
      </c>
      <c r="X1002">
        <f t="shared" si="143"/>
        <v>9</v>
      </c>
    </row>
    <row r="1003" spans="1:24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35"/>
        <v>1</v>
      </c>
      <c r="P1003" s="9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22">
        <f t="shared" si="139"/>
        <v>42720.720057870371</v>
      </c>
      <c r="T1003" s="22">
        <f t="shared" si="140"/>
        <v>42765.720057870371</v>
      </c>
      <c r="U1003">
        <f t="shared" si="141"/>
        <v>2016</v>
      </c>
      <c r="V1003" t="str">
        <f t="shared" si="142"/>
        <v>unsuccessful</v>
      </c>
      <c r="W1003" t="str">
        <f>IF(OR(O1003&lt;Outliers!$B$8,Data!O1003&gt;Outliers!$B$9),"Yes","No")</f>
        <v>No</v>
      </c>
      <c r="X1003">
        <f t="shared" si="143"/>
        <v>6</v>
      </c>
    </row>
    <row r="1004" spans="1:24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35"/>
        <v>0</v>
      </c>
      <c r="P1004" s="9">
        <f t="shared" si="136"/>
        <v>134.55000000000001</v>
      </c>
      <c r="Q1004" t="str">
        <f t="shared" si="137"/>
        <v>technology</v>
      </c>
      <c r="R1004" t="str">
        <f t="shared" si="138"/>
        <v>wearables</v>
      </c>
      <c r="S1004" s="22">
        <f t="shared" si="139"/>
        <v>42325.684189814812</v>
      </c>
      <c r="T1004" s="22">
        <f t="shared" si="140"/>
        <v>42355.249305555553</v>
      </c>
      <c r="U1004">
        <f t="shared" si="141"/>
        <v>2015</v>
      </c>
      <c r="V1004" t="str">
        <f t="shared" si="142"/>
        <v>unsuccessful</v>
      </c>
      <c r="W1004" t="str">
        <f>IF(OR(O1004&lt;Outliers!$B$8,Data!O1004&gt;Outliers!$B$9),"Yes","No")</f>
        <v>No</v>
      </c>
      <c r="X1004">
        <f t="shared" si="143"/>
        <v>4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35"/>
        <v>0</v>
      </c>
      <c r="P1005" s="9">
        <f t="shared" si="136"/>
        <v>214.07</v>
      </c>
      <c r="Q1005" t="str">
        <f t="shared" si="137"/>
        <v>technology</v>
      </c>
      <c r="R1005" t="str">
        <f t="shared" si="138"/>
        <v>wearables</v>
      </c>
      <c r="S1005" s="22">
        <f t="shared" si="139"/>
        <v>42780.709039351852</v>
      </c>
      <c r="T1005" s="22">
        <f t="shared" si="140"/>
        <v>42810.667372685188</v>
      </c>
      <c r="U1005">
        <f t="shared" si="141"/>
        <v>2017</v>
      </c>
      <c r="V1005" t="str">
        <f t="shared" si="142"/>
        <v>unsuccessful</v>
      </c>
      <c r="W1005" t="str">
        <f>IF(OR(O1005&lt;Outliers!$B$8,Data!O1005&gt;Outliers!$B$9),"Yes","No")</f>
        <v>No</v>
      </c>
      <c r="X1005">
        <f t="shared" si="143"/>
        <v>4</v>
      </c>
    </row>
    <row r="1006" spans="1:24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35"/>
        <v>1</v>
      </c>
      <c r="P1006" s="9">
        <f t="shared" si="136"/>
        <v>216.34</v>
      </c>
      <c r="Q1006" t="str">
        <f t="shared" si="137"/>
        <v>technology</v>
      </c>
      <c r="R1006" t="str">
        <f t="shared" si="138"/>
        <v>wearables</v>
      </c>
      <c r="S1006" s="22">
        <f t="shared" si="139"/>
        <v>42388.708645833336</v>
      </c>
      <c r="T1006" s="22">
        <f t="shared" si="140"/>
        <v>42418.708645833336</v>
      </c>
      <c r="U1006">
        <f t="shared" si="141"/>
        <v>2016</v>
      </c>
      <c r="V1006" t="str">
        <f t="shared" si="142"/>
        <v>unsuccessful</v>
      </c>
      <c r="W1006" t="str">
        <f>IF(OR(O1006&lt;Outliers!$B$8,Data!O1006&gt;Outliers!$B$9),"Yes","No")</f>
        <v>No</v>
      </c>
      <c r="X1006">
        <f t="shared" si="143"/>
        <v>4</v>
      </c>
    </row>
    <row r="1007" spans="1:24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35"/>
        <v>1</v>
      </c>
      <c r="P1007" s="9">
        <f t="shared" si="136"/>
        <v>932.31</v>
      </c>
      <c r="Q1007" t="str">
        <f t="shared" si="137"/>
        <v>technology</v>
      </c>
      <c r="R1007" t="str">
        <f t="shared" si="138"/>
        <v>wearables</v>
      </c>
      <c r="S1007" s="22">
        <f t="shared" si="139"/>
        <v>42276.624803240738</v>
      </c>
      <c r="T1007" s="22">
        <f t="shared" si="140"/>
        <v>42307.624803240738</v>
      </c>
      <c r="U1007">
        <f t="shared" si="141"/>
        <v>2015</v>
      </c>
      <c r="V1007" t="str">
        <f t="shared" si="142"/>
        <v>unsuccessful</v>
      </c>
      <c r="W1007" t="str">
        <f>IF(OR(O1007&lt;Outliers!$B$8,Data!O1007&gt;Outliers!$B$9),"Yes","No")</f>
        <v>No</v>
      </c>
      <c r="X1007">
        <f t="shared" si="143"/>
        <v>4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35"/>
        <v>0</v>
      </c>
      <c r="P1008" s="9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22">
        <f t="shared" si="139"/>
        <v>41977.040185185186</v>
      </c>
      <c r="T1008" s="22">
        <f t="shared" si="140"/>
        <v>41985.299305555556</v>
      </c>
      <c r="U1008">
        <f t="shared" si="141"/>
        <v>2014</v>
      </c>
      <c r="V1008" t="str">
        <f t="shared" si="142"/>
        <v>unsuccessful</v>
      </c>
      <c r="W1008" t="str">
        <f>IF(OR(O1008&lt;Outliers!$B$8,Data!O1008&gt;Outliers!$B$9),"Yes","No")</f>
        <v>No</v>
      </c>
      <c r="X1008">
        <f t="shared" si="143"/>
        <v>1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35"/>
        <v>0</v>
      </c>
      <c r="P1009" s="9">
        <f t="shared" si="136"/>
        <v>174.95</v>
      </c>
      <c r="Q1009" t="str">
        <f t="shared" si="137"/>
        <v>technology</v>
      </c>
      <c r="R1009" t="str">
        <f t="shared" si="138"/>
        <v>wearables</v>
      </c>
      <c r="S1009" s="22">
        <f t="shared" si="139"/>
        <v>42676.583599537036</v>
      </c>
      <c r="T1009" s="22">
        <f t="shared" si="140"/>
        <v>42718.6252662037</v>
      </c>
      <c r="U1009">
        <f t="shared" si="141"/>
        <v>2016</v>
      </c>
      <c r="V1009" t="str">
        <f t="shared" si="142"/>
        <v>unsuccessful</v>
      </c>
      <c r="W1009" t="str">
        <f>IF(OR(O1009&lt;Outliers!$B$8,Data!O1009&gt;Outliers!$B$9),"Yes","No")</f>
        <v>No</v>
      </c>
      <c r="X1009">
        <f t="shared" si="143"/>
        <v>6</v>
      </c>
    </row>
    <row r="1010" spans="1:24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35"/>
        <v>0</v>
      </c>
      <c r="P1010" s="9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22">
        <f t="shared" si="139"/>
        <v>42702.809201388889</v>
      </c>
      <c r="T1010" s="22">
        <f t="shared" si="140"/>
        <v>42732.809201388889</v>
      </c>
      <c r="U1010">
        <f t="shared" si="141"/>
        <v>2016</v>
      </c>
      <c r="V1010" t="str">
        <f t="shared" si="142"/>
        <v>unsuccessful</v>
      </c>
      <c r="W1010" t="str">
        <f>IF(OR(O1010&lt;Outliers!$B$8,Data!O1010&gt;Outliers!$B$9),"Yes","No")</f>
        <v>No</v>
      </c>
      <c r="X1010">
        <f t="shared" si="143"/>
        <v>4</v>
      </c>
    </row>
    <row r="1011" spans="1:24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35"/>
        <v>0</v>
      </c>
      <c r="P1011" s="9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22">
        <f t="shared" si="139"/>
        <v>42510.604699074072</v>
      </c>
      <c r="T1011" s="22">
        <f t="shared" si="140"/>
        <v>42540.604699074072</v>
      </c>
      <c r="U1011">
        <f t="shared" si="141"/>
        <v>2016</v>
      </c>
      <c r="V1011" t="str">
        <f t="shared" si="142"/>
        <v>unsuccessful</v>
      </c>
      <c r="W1011" t="str">
        <f>IF(OR(O1011&lt;Outliers!$B$8,Data!O1011&gt;Outliers!$B$9),"Yes","No")</f>
        <v>No</v>
      </c>
      <c r="X1011">
        <f t="shared" si="143"/>
        <v>4</v>
      </c>
    </row>
    <row r="1012" spans="1:24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35"/>
        <v>0</v>
      </c>
      <c r="P1012" s="9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22">
        <f t="shared" si="139"/>
        <v>42561.829421296294</v>
      </c>
      <c r="T1012" s="22">
        <f t="shared" si="140"/>
        <v>42618.124305555553</v>
      </c>
      <c r="U1012">
        <f t="shared" si="141"/>
        <v>2016</v>
      </c>
      <c r="V1012" t="str">
        <f t="shared" si="142"/>
        <v>unsuccessful</v>
      </c>
      <c r="W1012" t="str">
        <f>IF(OR(O1012&lt;Outliers!$B$8,Data!O1012&gt;Outliers!$B$9),"Yes","No")</f>
        <v>No</v>
      </c>
      <c r="X1012">
        <f t="shared" si="143"/>
        <v>8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35"/>
        <v>0</v>
      </c>
      <c r="P1013" s="9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22">
        <f t="shared" si="139"/>
        <v>41946.898090277777</v>
      </c>
      <c r="T1013" s="22">
        <f t="shared" si="140"/>
        <v>41991.898090277777</v>
      </c>
      <c r="U1013">
        <f t="shared" si="141"/>
        <v>2014</v>
      </c>
      <c r="V1013" t="str">
        <f t="shared" si="142"/>
        <v>unsuccessful</v>
      </c>
      <c r="W1013" t="str">
        <f>IF(OR(O1013&lt;Outliers!$B$8,Data!O1013&gt;Outliers!$B$9),"Yes","No")</f>
        <v>No</v>
      </c>
      <c r="X1013">
        <f t="shared" si="143"/>
        <v>6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35"/>
        <v>215</v>
      </c>
      <c r="P1014" s="9">
        <f t="shared" si="136"/>
        <v>1389.36</v>
      </c>
      <c r="Q1014" t="str">
        <f t="shared" si="137"/>
        <v>technology</v>
      </c>
      <c r="R1014" t="str">
        <f t="shared" si="138"/>
        <v>wearables</v>
      </c>
      <c r="S1014" s="22">
        <f t="shared" si="139"/>
        <v>42714.440416666665</v>
      </c>
      <c r="T1014" s="22">
        <f t="shared" si="140"/>
        <v>42759.440416666665</v>
      </c>
      <c r="U1014">
        <f t="shared" si="141"/>
        <v>2016</v>
      </c>
      <c r="V1014" t="str">
        <f t="shared" si="142"/>
        <v>unsuccessful</v>
      </c>
      <c r="W1014" t="str">
        <f>IF(OR(O1014&lt;Outliers!$B$8,Data!O1014&gt;Outliers!$B$9),"Yes","No")</f>
        <v>Yes</v>
      </c>
      <c r="X1014">
        <f t="shared" si="143"/>
        <v>6</v>
      </c>
    </row>
    <row r="1015" spans="1:24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35"/>
        <v>0</v>
      </c>
      <c r="P1015" s="9">
        <f t="shared" si="136"/>
        <v>95.91</v>
      </c>
      <c r="Q1015" t="str">
        <f t="shared" si="137"/>
        <v>technology</v>
      </c>
      <c r="R1015" t="str">
        <f t="shared" si="138"/>
        <v>wearables</v>
      </c>
      <c r="S1015" s="22">
        <f t="shared" si="139"/>
        <v>42339.833981481483</v>
      </c>
      <c r="T1015" s="22">
        <f t="shared" si="140"/>
        <v>42367.833333333328</v>
      </c>
      <c r="U1015">
        <f t="shared" si="141"/>
        <v>2015</v>
      </c>
      <c r="V1015" t="str">
        <f t="shared" si="142"/>
        <v>unsuccessful</v>
      </c>
      <c r="W1015" t="str">
        <f>IF(OR(O1015&lt;Outliers!$B$8,Data!O1015&gt;Outliers!$B$9),"Yes","No")</f>
        <v>No</v>
      </c>
      <c r="X1015">
        <f t="shared" si="143"/>
        <v>4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35"/>
        <v>0</v>
      </c>
      <c r="P1016" s="9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22">
        <f t="shared" si="139"/>
        <v>41955.002488425926</v>
      </c>
      <c r="T1016" s="22">
        <f t="shared" si="140"/>
        <v>42005.002488425926</v>
      </c>
      <c r="U1016">
        <f t="shared" si="141"/>
        <v>2014</v>
      </c>
      <c r="V1016" t="str">
        <f t="shared" si="142"/>
        <v>unsuccessful</v>
      </c>
      <c r="W1016" t="str">
        <f>IF(OR(O1016&lt;Outliers!$B$8,Data!O1016&gt;Outliers!$B$9),"Yes","No")</f>
        <v>No</v>
      </c>
      <c r="X1016">
        <f t="shared" si="143"/>
        <v>7</v>
      </c>
    </row>
    <row r="1017" spans="1:24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35"/>
        <v>0</v>
      </c>
      <c r="P1017" s="9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22">
        <f t="shared" si="139"/>
        <v>42303.878414351857</v>
      </c>
      <c r="T1017" s="22">
        <f t="shared" si="140"/>
        <v>42333.920081018514</v>
      </c>
      <c r="U1017">
        <f t="shared" si="141"/>
        <v>2015</v>
      </c>
      <c r="V1017" t="str">
        <f t="shared" si="142"/>
        <v>unsuccessful</v>
      </c>
      <c r="W1017" t="str">
        <f>IF(OR(O1017&lt;Outliers!$B$8,Data!O1017&gt;Outliers!$B$9),"Yes","No")</f>
        <v>No</v>
      </c>
      <c r="X1017">
        <f t="shared" si="143"/>
        <v>4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35"/>
        <v>0</v>
      </c>
      <c r="P1018" s="9">
        <f t="shared" si="136"/>
        <v>74.790000000000006</v>
      </c>
      <c r="Q1018" t="str">
        <f t="shared" si="137"/>
        <v>technology</v>
      </c>
      <c r="R1018" t="str">
        <f t="shared" si="138"/>
        <v>wearables</v>
      </c>
      <c r="S1018" s="22">
        <f t="shared" si="139"/>
        <v>42422.107129629629</v>
      </c>
      <c r="T1018" s="22">
        <f t="shared" si="140"/>
        <v>42467.065462962957</v>
      </c>
      <c r="U1018">
        <f t="shared" si="141"/>
        <v>2016</v>
      </c>
      <c r="V1018" t="str">
        <f t="shared" si="142"/>
        <v>unsuccessful</v>
      </c>
      <c r="W1018" t="str">
        <f>IF(OR(O1018&lt;Outliers!$B$8,Data!O1018&gt;Outliers!$B$9),"Yes","No")</f>
        <v>No</v>
      </c>
      <c r="X1018">
        <f t="shared" si="143"/>
        <v>6</v>
      </c>
    </row>
    <row r="1019" spans="1:24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35"/>
        <v>0</v>
      </c>
      <c r="P1019" s="9">
        <f t="shared" si="136"/>
        <v>161.12</v>
      </c>
      <c r="Q1019" t="str">
        <f t="shared" si="137"/>
        <v>technology</v>
      </c>
      <c r="R1019" t="str">
        <f t="shared" si="138"/>
        <v>wearables</v>
      </c>
      <c r="S1019" s="22">
        <f t="shared" si="139"/>
        <v>42289.675173611111</v>
      </c>
      <c r="T1019" s="22">
        <f t="shared" si="140"/>
        <v>42329.716840277775</v>
      </c>
      <c r="U1019">
        <f t="shared" si="141"/>
        <v>2015</v>
      </c>
      <c r="V1019" t="str">
        <f t="shared" si="142"/>
        <v>unsuccessful</v>
      </c>
      <c r="W1019" t="str">
        <f>IF(OR(O1019&lt;Outliers!$B$8,Data!O1019&gt;Outliers!$B$9),"Yes","No")</f>
        <v>No</v>
      </c>
      <c r="X1019">
        <f t="shared" si="143"/>
        <v>6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35"/>
        <v>0</v>
      </c>
      <c r="P1020" s="9">
        <f t="shared" si="136"/>
        <v>88.71</v>
      </c>
      <c r="Q1020" t="str">
        <f t="shared" si="137"/>
        <v>technology</v>
      </c>
      <c r="R1020" t="str">
        <f t="shared" si="138"/>
        <v>wearables</v>
      </c>
      <c r="S1020" s="22">
        <f t="shared" si="139"/>
        <v>42535.492280092592</v>
      </c>
      <c r="T1020" s="22">
        <f t="shared" si="140"/>
        <v>42565.492280092592</v>
      </c>
      <c r="U1020">
        <f t="shared" si="141"/>
        <v>2016</v>
      </c>
      <c r="V1020" t="str">
        <f t="shared" si="142"/>
        <v>unsuccessful</v>
      </c>
      <c r="W1020" t="str">
        <f>IF(OR(O1020&lt;Outliers!$B$8,Data!O1020&gt;Outliers!$B$9),"Yes","No")</f>
        <v>No</v>
      </c>
      <c r="X1020">
        <f t="shared" si="143"/>
        <v>4</v>
      </c>
    </row>
    <row r="1021" spans="1:24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35"/>
        <v>0</v>
      </c>
      <c r="P1021" s="9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22">
        <f t="shared" si="139"/>
        <v>42009.973946759259</v>
      </c>
      <c r="T1021" s="22">
        <f t="shared" si="140"/>
        <v>42039.973946759259</v>
      </c>
      <c r="U1021">
        <f t="shared" si="141"/>
        <v>2015</v>
      </c>
      <c r="V1021" t="str">
        <f t="shared" si="142"/>
        <v>unsuccessful</v>
      </c>
      <c r="W1021" t="str">
        <f>IF(OR(O1021&lt;Outliers!$B$8,Data!O1021&gt;Outliers!$B$9),"Yes","No")</f>
        <v>No</v>
      </c>
      <c r="X1021">
        <f t="shared" si="143"/>
        <v>4</v>
      </c>
    </row>
    <row r="1022" spans="1:24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35"/>
        <v>2</v>
      </c>
      <c r="P1022" s="9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22">
        <f t="shared" si="139"/>
        <v>42127.069548611107</v>
      </c>
      <c r="T1022" s="22">
        <f t="shared" si="140"/>
        <v>42157.032638888893</v>
      </c>
      <c r="U1022">
        <f t="shared" si="141"/>
        <v>2015</v>
      </c>
      <c r="V1022" t="str">
        <f t="shared" si="142"/>
        <v>successful</v>
      </c>
      <c r="W1022" t="str">
        <f>IF(OR(O1022&lt;Outliers!$B$8,Data!O1022&gt;Outliers!$B$9),"Yes","No")</f>
        <v>No</v>
      </c>
      <c r="X1022">
        <f t="shared" si="143"/>
        <v>4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35"/>
        <v>4</v>
      </c>
      <c r="P1023" s="9">
        <f t="shared" si="136"/>
        <v>22.08</v>
      </c>
      <c r="Q1023" t="str">
        <f t="shared" si="137"/>
        <v>music</v>
      </c>
      <c r="R1023" t="str">
        <f t="shared" si="138"/>
        <v>electronic music</v>
      </c>
      <c r="S1023" s="22">
        <f t="shared" si="139"/>
        <v>42271.251979166671</v>
      </c>
      <c r="T1023" s="22">
        <f t="shared" si="140"/>
        <v>42294.166666666672</v>
      </c>
      <c r="U1023">
        <f t="shared" si="141"/>
        <v>2015</v>
      </c>
      <c r="V1023" t="str">
        <f t="shared" si="142"/>
        <v>successful</v>
      </c>
      <c r="W1023" t="str">
        <f>IF(OR(O1023&lt;Outliers!$B$8,Data!O1023&gt;Outliers!$B$9),"Yes","No")</f>
        <v>Yes</v>
      </c>
      <c r="X1023">
        <f t="shared" si="143"/>
        <v>3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35"/>
        <v>1</v>
      </c>
      <c r="P1024" s="9">
        <f t="shared" si="136"/>
        <v>31.05</v>
      </c>
      <c r="Q1024" t="str">
        <f t="shared" si="137"/>
        <v>music</v>
      </c>
      <c r="R1024" t="str">
        <f t="shared" si="138"/>
        <v>electronic music</v>
      </c>
      <c r="S1024" s="22">
        <f t="shared" si="139"/>
        <v>42111.646724537044</v>
      </c>
      <c r="T1024" s="22">
        <f t="shared" si="140"/>
        <v>42141.646724537044</v>
      </c>
      <c r="U1024">
        <f t="shared" si="141"/>
        <v>2015</v>
      </c>
      <c r="V1024" t="str">
        <f t="shared" si="142"/>
        <v>successful</v>
      </c>
      <c r="W1024" t="str">
        <f>IF(OR(O1024&lt;Outliers!$B$8,Data!O1024&gt;Outliers!$B$9),"Yes","No")</f>
        <v>No</v>
      </c>
      <c r="X1024">
        <f t="shared" si="143"/>
        <v>4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35"/>
        <v>2</v>
      </c>
      <c r="P1025" s="9">
        <f t="shared" si="136"/>
        <v>36.21</v>
      </c>
      <c r="Q1025" t="str">
        <f t="shared" si="137"/>
        <v>music</v>
      </c>
      <c r="R1025" t="str">
        <f t="shared" si="138"/>
        <v>electronic music</v>
      </c>
      <c r="S1025" s="22">
        <f t="shared" si="139"/>
        <v>42145.919687500005</v>
      </c>
      <c r="T1025" s="22">
        <f t="shared" si="140"/>
        <v>42175.919687500005</v>
      </c>
      <c r="U1025">
        <f t="shared" si="141"/>
        <v>2015</v>
      </c>
      <c r="V1025" t="str">
        <f t="shared" si="142"/>
        <v>successful</v>
      </c>
      <c r="W1025" t="str">
        <f>IF(OR(O1025&lt;Outliers!$B$8,Data!O1025&gt;Outliers!$B$9),"Yes","No")</f>
        <v>No</v>
      </c>
      <c r="X1025">
        <f t="shared" si="143"/>
        <v>4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35"/>
        <v>1</v>
      </c>
      <c r="P1026" s="9">
        <f t="shared" si="136"/>
        <v>388.98</v>
      </c>
      <c r="Q1026" t="str">
        <f t="shared" si="137"/>
        <v>music</v>
      </c>
      <c r="R1026" t="str">
        <f t="shared" si="138"/>
        <v>electronic music</v>
      </c>
      <c r="S1026" s="22">
        <f t="shared" si="139"/>
        <v>42370.580590277779</v>
      </c>
      <c r="T1026" s="22">
        <f t="shared" si="140"/>
        <v>42400.580590277779</v>
      </c>
      <c r="U1026">
        <f t="shared" si="141"/>
        <v>2016</v>
      </c>
      <c r="V1026" t="str">
        <f t="shared" si="142"/>
        <v>successful</v>
      </c>
      <c r="W1026" t="str">
        <f>IF(OR(O1026&lt;Outliers!$B$8,Data!O1026&gt;Outliers!$B$9),"Yes","No")</f>
        <v>No</v>
      </c>
      <c r="X1026">
        <f t="shared" si="143"/>
        <v>4</v>
      </c>
    </row>
    <row r="1027" spans="1:24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44">ROUND(E1027/D1027,0)</f>
        <v>1</v>
      </c>
      <c r="P1027" s="9">
        <f t="shared" ref="P1027:P1090" si="145">ROUND(IFERROR(E1027/L1027,0),2)</f>
        <v>71.849999999999994</v>
      </c>
      <c r="Q1027" t="str">
        <f t="shared" ref="Q1027:Q1090" si="146">LEFT(N1027,FIND("/",N1027)-1)</f>
        <v>music</v>
      </c>
      <c r="R1027" t="str">
        <f t="shared" ref="R1027:R1090" si="147">RIGHT(N1027,LEN(N1027)-FIND("/",N1027))</f>
        <v>electronic music</v>
      </c>
      <c r="S1027" s="22">
        <f t="shared" ref="S1027:S1090" si="148">(((J1027/60)/60)/24)+DATE(1970,1,1)</f>
        <v>42049.833761574075</v>
      </c>
      <c r="T1027" s="22">
        <f t="shared" ref="T1027:T1090" si="149">(((I1027/60)/60)/24)+DATE(1970,1,1)</f>
        <v>42079.792094907403</v>
      </c>
      <c r="U1027">
        <f t="shared" ref="U1027:U1090" si="150">YEAR(S1027)</f>
        <v>2015</v>
      </c>
      <c r="V1027" t="str">
        <f t="shared" ref="V1027:V1090" si="151">IF(OR(F1027="live",F1027="successful"),"successful","unsuccessful")</f>
        <v>successful</v>
      </c>
      <c r="W1027" t="str">
        <f>IF(OR(O1027&lt;Outliers!$B$8,Data!O1027&gt;Outliers!$B$9),"Yes","No")</f>
        <v>No</v>
      </c>
      <c r="X1027">
        <f t="shared" ref="X1027:X1090" si="152">ROUND(_xlfn.DAYS(T1027,S1027)/7,0)</f>
        <v>4</v>
      </c>
    </row>
    <row r="1028" spans="1:24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44"/>
        <v>1</v>
      </c>
      <c r="P1028" s="9">
        <f t="shared" si="145"/>
        <v>57.38</v>
      </c>
      <c r="Q1028" t="str">
        <f t="shared" si="146"/>
        <v>music</v>
      </c>
      <c r="R1028" t="str">
        <f t="shared" si="147"/>
        <v>electronic music</v>
      </c>
      <c r="S1028" s="22">
        <f t="shared" si="148"/>
        <v>42426.407592592594</v>
      </c>
      <c r="T1028" s="22">
        <f t="shared" si="149"/>
        <v>42460.365925925929</v>
      </c>
      <c r="U1028">
        <f t="shared" si="150"/>
        <v>2016</v>
      </c>
      <c r="V1028" t="str">
        <f t="shared" si="151"/>
        <v>successful</v>
      </c>
      <c r="W1028" t="str">
        <f>IF(OR(O1028&lt;Outliers!$B$8,Data!O1028&gt;Outliers!$B$9),"Yes","No")</f>
        <v>No</v>
      </c>
      <c r="X1028">
        <f t="shared" si="152"/>
        <v>5</v>
      </c>
    </row>
    <row r="1029" spans="1:24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44"/>
        <v>1</v>
      </c>
      <c r="P1029" s="9">
        <f t="shared" si="145"/>
        <v>69.67</v>
      </c>
      <c r="Q1029" t="str">
        <f t="shared" si="146"/>
        <v>music</v>
      </c>
      <c r="R1029" t="str">
        <f t="shared" si="147"/>
        <v>electronic music</v>
      </c>
      <c r="S1029" s="22">
        <f t="shared" si="148"/>
        <v>41905.034108796295</v>
      </c>
      <c r="T1029" s="22">
        <f t="shared" si="149"/>
        <v>41935.034108796295</v>
      </c>
      <c r="U1029">
        <f t="shared" si="150"/>
        <v>2014</v>
      </c>
      <c r="V1029" t="str">
        <f t="shared" si="151"/>
        <v>successful</v>
      </c>
      <c r="W1029" t="str">
        <f>IF(OR(O1029&lt;Outliers!$B$8,Data!O1029&gt;Outliers!$B$9),"Yes","No")</f>
        <v>No</v>
      </c>
      <c r="X1029">
        <f t="shared" si="152"/>
        <v>4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44"/>
        <v>1</v>
      </c>
      <c r="P1030" s="9">
        <f t="shared" si="145"/>
        <v>45.99</v>
      </c>
      <c r="Q1030" t="str">
        <f t="shared" si="146"/>
        <v>music</v>
      </c>
      <c r="R1030" t="str">
        <f t="shared" si="147"/>
        <v>electronic music</v>
      </c>
      <c r="S1030" s="22">
        <f t="shared" si="148"/>
        <v>42755.627372685187</v>
      </c>
      <c r="T1030" s="22">
        <f t="shared" si="149"/>
        <v>42800.833333333328</v>
      </c>
      <c r="U1030">
        <f t="shared" si="150"/>
        <v>2017</v>
      </c>
      <c r="V1030" t="str">
        <f t="shared" si="151"/>
        <v>successful</v>
      </c>
      <c r="W1030" t="str">
        <f>IF(OR(O1030&lt;Outliers!$B$8,Data!O1030&gt;Outliers!$B$9),"Yes","No")</f>
        <v>No</v>
      </c>
      <c r="X1030">
        <f t="shared" si="152"/>
        <v>6</v>
      </c>
    </row>
    <row r="1031" spans="1:24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44"/>
        <v>1</v>
      </c>
      <c r="P1031" s="9">
        <f t="shared" si="145"/>
        <v>79.260000000000005</v>
      </c>
      <c r="Q1031" t="str">
        <f t="shared" si="146"/>
        <v>music</v>
      </c>
      <c r="R1031" t="str">
        <f t="shared" si="147"/>
        <v>electronic music</v>
      </c>
      <c r="S1031" s="22">
        <f t="shared" si="148"/>
        <v>42044.711886574078</v>
      </c>
      <c r="T1031" s="22">
        <f t="shared" si="149"/>
        <v>42098.915972222225</v>
      </c>
      <c r="U1031">
        <f t="shared" si="150"/>
        <v>2015</v>
      </c>
      <c r="V1031" t="str">
        <f t="shared" si="151"/>
        <v>successful</v>
      </c>
      <c r="W1031" t="str">
        <f>IF(OR(O1031&lt;Outliers!$B$8,Data!O1031&gt;Outliers!$B$9),"Yes","No")</f>
        <v>No</v>
      </c>
      <c r="X1031">
        <f t="shared" si="152"/>
        <v>8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44"/>
        <v>3</v>
      </c>
      <c r="P1032" s="9">
        <f t="shared" si="145"/>
        <v>43.03</v>
      </c>
      <c r="Q1032" t="str">
        <f t="shared" si="146"/>
        <v>music</v>
      </c>
      <c r="R1032" t="str">
        <f t="shared" si="147"/>
        <v>electronic music</v>
      </c>
      <c r="S1032" s="22">
        <f t="shared" si="148"/>
        <v>42611.483206018514</v>
      </c>
      <c r="T1032" s="22">
        <f t="shared" si="149"/>
        <v>42625.483206018514</v>
      </c>
      <c r="U1032">
        <f t="shared" si="150"/>
        <v>2016</v>
      </c>
      <c r="V1032" t="str">
        <f t="shared" si="151"/>
        <v>successful</v>
      </c>
      <c r="W1032" t="str">
        <f>IF(OR(O1032&lt;Outliers!$B$8,Data!O1032&gt;Outliers!$B$9),"Yes","No")</f>
        <v>Yes</v>
      </c>
      <c r="X1032">
        <f t="shared" si="152"/>
        <v>2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44"/>
        <v>1</v>
      </c>
      <c r="P1033" s="9">
        <f t="shared" si="145"/>
        <v>108.48</v>
      </c>
      <c r="Q1033" t="str">
        <f t="shared" si="146"/>
        <v>music</v>
      </c>
      <c r="R1033" t="str">
        <f t="shared" si="147"/>
        <v>electronic music</v>
      </c>
      <c r="S1033" s="22">
        <f t="shared" si="148"/>
        <v>42324.764004629629</v>
      </c>
      <c r="T1033" s="22">
        <f t="shared" si="149"/>
        <v>42354.764004629629</v>
      </c>
      <c r="U1033">
        <f t="shared" si="150"/>
        <v>2015</v>
      </c>
      <c r="V1033" t="str">
        <f t="shared" si="151"/>
        <v>successful</v>
      </c>
      <c r="W1033" t="str">
        <f>IF(OR(O1033&lt;Outliers!$B$8,Data!O1033&gt;Outliers!$B$9),"Yes","No")</f>
        <v>No</v>
      </c>
      <c r="X1033">
        <f t="shared" si="152"/>
        <v>4</v>
      </c>
    </row>
    <row r="1034" spans="1:2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44"/>
        <v>1</v>
      </c>
      <c r="P1034" s="9">
        <f t="shared" si="145"/>
        <v>61.03</v>
      </c>
      <c r="Q1034" t="str">
        <f t="shared" si="146"/>
        <v>music</v>
      </c>
      <c r="R1034" t="str">
        <f t="shared" si="147"/>
        <v>electronic music</v>
      </c>
      <c r="S1034" s="22">
        <f t="shared" si="148"/>
        <v>42514.666956018518</v>
      </c>
      <c r="T1034" s="22">
        <f t="shared" si="149"/>
        <v>42544.666956018518</v>
      </c>
      <c r="U1034">
        <f t="shared" si="150"/>
        <v>2016</v>
      </c>
      <c r="V1034" t="str">
        <f t="shared" si="151"/>
        <v>successful</v>
      </c>
      <c r="W1034" t="str">
        <f>IF(OR(O1034&lt;Outliers!$B$8,Data!O1034&gt;Outliers!$B$9),"Yes","No")</f>
        <v>No</v>
      </c>
      <c r="X1034">
        <f t="shared" si="152"/>
        <v>4</v>
      </c>
    </row>
    <row r="1035" spans="1:24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44"/>
        <v>1</v>
      </c>
      <c r="P1035" s="9">
        <f t="shared" si="145"/>
        <v>50.59</v>
      </c>
      <c r="Q1035" t="str">
        <f t="shared" si="146"/>
        <v>music</v>
      </c>
      <c r="R1035" t="str">
        <f t="shared" si="147"/>
        <v>electronic music</v>
      </c>
      <c r="S1035" s="22">
        <f t="shared" si="148"/>
        <v>42688.732407407413</v>
      </c>
      <c r="T1035" s="22">
        <f t="shared" si="149"/>
        <v>42716.732407407413</v>
      </c>
      <c r="U1035">
        <f t="shared" si="150"/>
        <v>2016</v>
      </c>
      <c r="V1035" t="str">
        <f t="shared" si="151"/>
        <v>successful</v>
      </c>
      <c r="W1035" t="str">
        <f>IF(OR(O1035&lt;Outliers!$B$8,Data!O1035&gt;Outliers!$B$9),"Yes","No")</f>
        <v>No</v>
      </c>
      <c r="X1035">
        <f t="shared" si="152"/>
        <v>4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44"/>
        <v>1</v>
      </c>
      <c r="P1036" s="9">
        <f t="shared" si="145"/>
        <v>39.159999999999997</v>
      </c>
      <c r="Q1036" t="str">
        <f t="shared" si="146"/>
        <v>music</v>
      </c>
      <c r="R1036" t="str">
        <f t="shared" si="147"/>
        <v>electronic music</v>
      </c>
      <c r="S1036" s="22">
        <f t="shared" si="148"/>
        <v>42555.166712962964</v>
      </c>
      <c r="T1036" s="22">
        <f t="shared" si="149"/>
        <v>42587.165972222225</v>
      </c>
      <c r="U1036">
        <f t="shared" si="150"/>
        <v>2016</v>
      </c>
      <c r="V1036" t="str">
        <f t="shared" si="151"/>
        <v>successful</v>
      </c>
      <c r="W1036" t="str">
        <f>IF(OR(O1036&lt;Outliers!$B$8,Data!O1036&gt;Outliers!$B$9),"Yes","No")</f>
        <v>No</v>
      </c>
      <c r="X1036">
        <f t="shared" si="152"/>
        <v>5</v>
      </c>
    </row>
    <row r="1037" spans="1:24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44"/>
        <v>1</v>
      </c>
      <c r="P1037" s="9">
        <f t="shared" si="145"/>
        <v>65.16</v>
      </c>
      <c r="Q1037" t="str">
        <f t="shared" si="146"/>
        <v>music</v>
      </c>
      <c r="R1037" t="str">
        <f t="shared" si="147"/>
        <v>electronic music</v>
      </c>
      <c r="S1037" s="22">
        <f t="shared" si="148"/>
        <v>42016.641435185185</v>
      </c>
      <c r="T1037" s="22">
        <f t="shared" si="149"/>
        <v>42046.641435185185</v>
      </c>
      <c r="U1037">
        <f t="shared" si="150"/>
        <v>2015</v>
      </c>
      <c r="V1037" t="str">
        <f t="shared" si="151"/>
        <v>successful</v>
      </c>
      <c r="W1037" t="str">
        <f>IF(OR(O1037&lt;Outliers!$B$8,Data!O1037&gt;Outliers!$B$9),"Yes","No")</f>
        <v>No</v>
      </c>
      <c r="X1037">
        <f t="shared" si="152"/>
        <v>4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44"/>
        <v>1</v>
      </c>
      <c r="P1038" s="9">
        <f t="shared" si="145"/>
        <v>23.96</v>
      </c>
      <c r="Q1038" t="str">
        <f t="shared" si="146"/>
        <v>music</v>
      </c>
      <c r="R1038" t="str">
        <f t="shared" si="147"/>
        <v>electronic music</v>
      </c>
      <c r="S1038" s="22">
        <f t="shared" si="148"/>
        <v>41249.448958333334</v>
      </c>
      <c r="T1038" s="22">
        <f t="shared" si="149"/>
        <v>41281.333333333336</v>
      </c>
      <c r="U1038">
        <f t="shared" si="150"/>
        <v>2012</v>
      </c>
      <c r="V1038" t="str">
        <f t="shared" si="151"/>
        <v>successful</v>
      </c>
      <c r="W1038" t="str">
        <f>IF(OR(O1038&lt;Outliers!$B$8,Data!O1038&gt;Outliers!$B$9),"Yes","No")</f>
        <v>No</v>
      </c>
      <c r="X1038">
        <f t="shared" si="152"/>
        <v>5</v>
      </c>
    </row>
    <row r="1039" spans="1:24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44"/>
        <v>1</v>
      </c>
      <c r="P1039" s="9">
        <f t="shared" si="145"/>
        <v>48.62</v>
      </c>
      <c r="Q1039" t="str">
        <f t="shared" si="146"/>
        <v>music</v>
      </c>
      <c r="R1039" t="str">
        <f t="shared" si="147"/>
        <v>electronic music</v>
      </c>
      <c r="S1039" s="22">
        <f t="shared" si="148"/>
        <v>42119.822476851856</v>
      </c>
      <c r="T1039" s="22">
        <f t="shared" si="149"/>
        <v>42142.208333333328</v>
      </c>
      <c r="U1039">
        <f t="shared" si="150"/>
        <v>2015</v>
      </c>
      <c r="V1039" t="str">
        <f t="shared" si="151"/>
        <v>successful</v>
      </c>
      <c r="W1039" t="str">
        <f>IF(OR(O1039&lt;Outliers!$B$8,Data!O1039&gt;Outliers!$B$9),"Yes","No")</f>
        <v>No</v>
      </c>
      <c r="X1039">
        <f t="shared" si="152"/>
        <v>3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44"/>
        <v>1</v>
      </c>
      <c r="P1040" s="9">
        <f t="shared" si="145"/>
        <v>35.74</v>
      </c>
      <c r="Q1040" t="str">
        <f t="shared" si="146"/>
        <v>music</v>
      </c>
      <c r="R1040" t="str">
        <f t="shared" si="147"/>
        <v>electronic music</v>
      </c>
      <c r="S1040" s="22">
        <f t="shared" si="148"/>
        <v>42418.231747685189</v>
      </c>
      <c r="T1040" s="22">
        <f t="shared" si="149"/>
        <v>42448.190081018518</v>
      </c>
      <c r="U1040">
        <f t="shared" si="150"/>
        <v>2016</v>
      </c>
      <c r="V1040" t="str">
        <f t="shared" si="151"/>
        <v>successful</v>
      </c>
      <c r="W1040" t="str">
        <f>IF(OR(O1040&lt;Outliers!$B$8,Data!O1040&gt;Outliers!$B$9),"Yes","No")</f>
        <v>No</v>
      </c>
      <c r="X1040">
        <f t="shared" si="152"/>
        <v>4</v>
      </c>
    </row>
    <row r="1041" spans="1:24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44"/>
        <v>1</v>
      </c>
      <c r="P1041" s="9">
        <f t="shared" si="145"/>
        <v>21.37</v>
      </c>
      <c r="Q1041" t="str">
        <f t="shared" si="146"/>
        <v>music</v>
      </c>
      <c r="R1041" t="str">
        <f t="shared" si="147"/>
        <v>electronic music</v>
      </c>
      <c r="S1041" s="22">
        <f t="shared" si="148"/>
        <v>42692.109328703707</v>
      </c>
      <c r="T1041" s="22">
        <f t="shared" si="149"/>
        <v>42717.332638888889</v>
      </c>
      <c r="U1041">
        <f t="shared" si="150"/>
        <v>2016</v>
      </c>
      <c r="V1041" t="str">
        <f t="shared" si="151"/>
        <v>successful</v>
      </c>
      <c r="W1041" t="str">
        <f>IF(OR(O1041&lt;Outliers!$B$8,Data!O1041&gt;Outliers!$B$9),"Yes","No")</f>
        <v>No</v>
      </c>
      <c r="X1041">
        <f t="shared" si="152"/>
        <v>4</v>
      </c>
    </row>
    <row r="1042" spans="1:24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44"/>
        <v>0</v>
      </c>
      <c r="P1042" s="9">
        <f t="shared" si="145"/>
        <v>250</v>
      </c>
      <c r="Q1042" t="str">
        <f t="shared" si="146"/>
        <v>journalism</v>
      </c>
      <c r="R1042" t="str">
        <f t="shared" si="147"/>
        <v>audio</v>
      </c>
      <c r="S1042" s="22">
        <f t="shared" si="148"/>
        <v>42579.708437499998</v>
      </c>
      <c r="T1042" s="22">
        <f t="shared" si="149"/>
        <v>42609.708437499998</v>
      </c>
      <c r="U1042">
        <f t="shared" si="150"/>
        <v>2016</v>
      </c>
      <c r="V1042" t="str">
        <f t="shared" si="151"/>
        <v>unsuccessful</v>
      </c>
      <c r="W1042" t="str">
        <f>IF(OR(O1042&lt;Outliers!$B$8,Data!O1042&gt;Outliers!$B$9),"Yes","No")</f>
        <v>No</v>
      </c>
      <c r="X1042">
        <f t="shared" si="152"/>
        <v>4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44"/>
        <v>0</v>
      </c>
      <c r="P1043" s="9">
        <f t="shared" si="145"/>
        <v>0</v>
      </c>
      <c r="Q1043" t="str">
        <f t="shared" si="146"/>
        <v>journalism</v>
      </c>
      <c r="R1043" t="str">
        <f t="shared" si="147"/>
        <v>audio</v>
      </c>
      <c r="S1043" s="22">
        <f t="shared" si="148"/>
        <v>41831.060092592597</v>
      </c>
      <c r="T1043" s="22">
        <f t="shared" si="149"/>
        <v>41851.060092592597</v>
      </c>
      <c r="U1043">
        <f t="shared" si="150"/>
        <v>2014</v>
      </c>
      <c r="V1043" t="str">
        <f t="shared" si="151"/>
        <v>unsuccessful</v>
      </c>
      <c r="W1043" t="str">
        <f>IF(OR(O1043&lt;Outliers!$B$8,Data!O1043&gt;Outliers!$B$9),"Yes","No")</f>
        <v>No</v>
      </c>
      <c r="X1043">
        <f t="shared" si="152"/>
        <v>3</v>
      </c>
    </row>
    <row r="1044" spans="1:24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44"/>
        <v>0</v>
      </c>
      <c r="P1044" s="9">
        <f t="shared" si="145"/>
        <v>10</v>
      </c>
      <c r="Q1044" t="str">
        <f t="shared" si="146"/>
        <v>journalism</v>
      </c>
      <c r="R1044" t="str">
        <f t="shared" si="147"/>
        <v>audio</v>
      </c>
      <c r="S1044" s="22">
        <f t="shared" si="148"/>
        <v>41851.696157407408</v>
      </c>
      <c r="T1044" s="22">
        <f t="shared" si="149"/>
        <v>41894.416666666664</v>
      </c>
      <c r="U1044">
        <f t="shared" si="150"/>
        <v>2014</v>
      </c>
      <c r="V1044" t="str">
        <f t="shared" si="151"/>
        <v>unsuccessful</v>
      </c>
      <c r="W1044" t="str">
        <f>IF(OR(O1044&lt;Outliers!$B$8,Data!O1044&gt;Outliers!$B$9),"Yes","No")</f>
        <v>No</v>
      </c>
      <c r="X1044">
        <f t="shared" si="152"/>
        <v>6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44"/>
        <v>0</v>
      </c>
      <c r="P1045" s="9">
        <f t="shared" si="145"/>
        <v>29.24</v>
      </c>
      <c r="Q1045" t="str">
        <f t="shared" si="146"/>
        <v>journalism</v>
      </c>
      <c r="R1045" t="str">
        <f t="shared" si="147"/>
        <v>audio</v>
      </c>
      <c r="S1045" s="22">
        <f t="shared" si="148"/>
        <v>42114.252951388888</v>
      </c>
      <c r="T1045" s="22">
        <f t="shared" si="149"/>
        <v>42144.252951388888</v>
      </c>
      <c r="U1045">
        <f t="shared" si="150"/>
        <v>2015</v>
      </c>
      <c r="V1045" t="str">
        <f t="shared" si="151"/>
        <v>unsuccessful</v>
      </c>
      <c r="W1045" t="str">
        <f>IF(OR(O1045&lt;Outliers!$B$8,Data!O1045&gt;Outliers!$B$9),"Yes","No")</f>
        <v>No</v>
      </c>
      <c r="X1045">
        <f t="shared" si="152"/>
        <v>4</v>
      </c>
    </row>
    <row r="1046" spans="1:24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44"/>
        <v>0</v>
      </c>
      <c r="P1046" s="9">
        <f t="shared" si="145"/>
        <v>3</v>
      </c>
      <c r="Q1046" t="str">
        <f t="shared" si="146"/>
        <v>journalism</v>
      </c>
      <c r="R1046" t="str">
        <f t="shared" si="147"/>
        <v>audio</v>
      </c>
      <c r="S1046" s="22">
        <f t="shared" si="148"/>
        <v>42011.925937499997</v>
      </c>
      <c r="T1046" s="22">
        <f t="shared" si="149"/>
        <v>42068.852083333331</v>
      </c>
      <c r="U1046">
        <f t="shared" si="150"/>
        <v>2015</v>
      </c>
      <c r="V1046" t="str">
        <f t="shared" si="151"/>
        <v>unsuccessful</v>
      </c>
      <c r="W1046" t="str">
        <f>IF(OR(O1046&lt;Outliers!$B$8,Data!O1046&gt;Outliers!$B$9),"Yes","No")</f>
        <v>No</v>
      </c>
      <c r="X1046">
        <f t="shared" si="152"/>
        <v>8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44"/>
        <v>0</v>
      </c>
      <c r="P1047" s="9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22">
        <f t="shared" si="148"/>
        <v>41844.874421296299</v>
      </c>
      <c r="T1047" s="22">
        <f t="shared" si="149"/>
        <v>41874.874421296299</v>
      </c>
      <c r="U1047">
        <f t="shared" si="150"/>
        <v>2014</v>
      </c>
      <c r="V1047" t="str">
        <f t="shared" si="151"/>
        <v>unsuccessful</v>
      </c>
      <c r="W1047" t="str">
        <f>IF(OR(O1047&lt;Outliers!$B$8,Data!O1047&gt;Outliers!$B$9),"Yes","No")</f>
        <v>No</v>
      </c>
      <c r="X1047">
        <f t="shared" si="152"/>
        <v>4</v>
      </c>
    </row>
    <row r="1048" spans="1:24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44"/>
        <v>0</v>
      </c>
      <c r="P1048" s="9">
        <f t="shared" si="145"/>
        <v>0</v>
      </c>
      <c r="Q1048" t="str">
        <f t="shared" si="146"/>
        <v>journalism</v>
      </c>
      <c r="R1048" t="str">
        <f t="shared" si="147"/>
        <v>audio</v>
      </c>
      <c r="S1048" s="22">
        <f t="shared" si="148"/>
        <v>42319.851388888885</v>
      </c>
      <c r="T1048" s="22">
        <f t="shared" si="149"/>
        <v>42364.851388888885</v>
      </c>
      <c r="U1048">
        <f t="shared" si="150"/>
        <v>2015</v>
      </c>
      <c r="V1048" t="str">
        <f t="shared" si="151"/>
        <v>unsuccessful</v>
      </c>
      <c r="W1048" t="str">
        <f>IF(OR(O1048&lt;Outliers!$B$8,Data!O1048&gt;Outliers!$B$9),"Yes","No")</f>
        <v>No</v>
      </c>
      <c r="X1048">
        <f t="shared" si="152"/>
        <v>6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44"/>
        <v>0</v>
      </c>
      <c r="P1049" s="9">
        <f t="shared" si="145"/>
        <v>1</v>
      </c>
      <c r="Q1049" t="str">
        <f t="shared" si="146"/>
        <v>journalism</v>
      </c>
      <c r="R1049" t="str">
        <f t="shared" si="147"/>
        <v>audio</v>
      </c>
      <c r="S1049" s="22">
        <f t="shared" si="148"/>
        <v>41918.818460648145</v>
      </c>
      <c r="T1049" s="22">
        <f t="shared" si="149"/>
        <v>41948.860127314816</v>
      </c>
      <c r="U1049">
        <f t="shared" si="150"/>
        <v>2014</v>
      </c>
      <c r="V1049" t="str">
        <f t="shared" si="151"/>
        <v>unsuccessful</v>
      </c>
      <c r="W1049" t="str">
        <f>IF(OR(O1049&lt;Outliers!$B$8,Data!O1049&gt;Outliers!$B$9),"Yes","No")</f>
        <v>No</v>
      </c>
      <c r="X1049">
        <f t="shared" si="152"/>
        <v>4</v>
      </c>
    </row>
    <row r="1050" spans="1:24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44"/>
        <v>0</v>
      </c>
      <c r="P1050" s="9">
        <f t="shared" si="145"/>
        <v>53</v>
      </c>
      <c r="Q1050" t="str">
        <f t="shared" si="146"/>
        <v>journalism</v>
      </c>
      <c r="R1050" t="str">
        <f t="shared" si="147"/>
        <v>audio</v>
      </c>
      <c r="S1050" s="22">
        <f t="shared" si="148"/>
        <v>42598.053113425922</v>
      </c>
      <c r="T1050" s="22">
        <f t="shared" si="149"/>
        <v>42638.053113425922</v>
      </c>
      <c r="U1050">
        <f t="shared" si="150"/>
        <v>2016</v>
      </c>
      <c r="V1050" t="str">
        <f t="shared" si="151"/>
        <v>unsuccessful</v>
      </c>
      <c r="W1050" t="str">
        <f>IF(OR(O1050&lt;Outliers!$B$8,Data!O1050&gt;Outliers!$B$9),"Yes","No")</f>
        <v>No</v>
      </c>
      <c r="X1050">
        <f t="shared" si="152"/>
        <v>6</v>
      </c>
    </row>
    <row r="1051" spans="1:2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44"/>
        <v>0</v>
      </c>
      <c r="P1051" s="9">
        <f t="shared" si="145"/>
        <v>0</v>
      </c>
      <c r="Q1051" t="str">
        <f t="shared" si="146"/>
        <v>journalism</v>
      </c>
      <c r="R1051" t="str">
        <f t="shared" si="147"/>
        <v>audio</v>
      </c>
      <c r="S1051" s="22">
        <f t="shared" si="148"/>
        <v>42382.431076388893</v>
      </c>
      <c r="T1051" s="22">
        <f t="shared" si="149"/>
        <v>42412.431076388893</v>
      </c>
      <c r="U1051">
        <f t="shared" si="150"/>
        <v>2016</v>
      </c>
      <c r="V1051" t="str">
        <f t="shared" si="151"/>
        <v>unsuccessful</v>
      </c>
      <c r="W1051" t="str">
        <f>IF(OR(O1051&lt;Outliers!$B$8,Data!O1051&gt;Outliers!$B$9),"Yes","No")</f>
        <v>No</v>
      </c>
      <c r="X1051">
        <f t="shared" si="152"/>
        <v>4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44"/>
        <v>0</v>
      </c>
      <c r="P1052" s="9">
        <f t="shared" si="145"/>
        <v>0</v>
      </c>
      <c r="Q1052" t="str">
        <f t="shared" si="146"/>
        <v>journalism</v>
      </c>
      <c r="R1052" t="str">
        <f t="shared" si="147"/>
        <v>audio</v>
      </c>
      <c r="S1052" s="22">
        <f t="shared" si="148"/>
        <v>42231.7971875</v>
      </c>
      <c r="T1052" s="22">
        <f t="shared" si="149"/>
        <v>42261.7971875</v>
      </c>
      <c r="U1052">
        <f t="shared" si="150"/>
        <v>2015</v>
      </c>
      <c r="V1052" t="str">
        <f t="shared" si="151"/>
        <v>unsuccessful</v>
      </c>
      <c r="W1052" t="str">
        <f>IF(OR(O1052&lt;Outliers!$B$8,Data!O1052&gt;Outliers!$B$9),"Yes","No")</f>
        <v>No</v>
      </c>
      <c r="X1052">
        <f t="shared" si="152"/>
        <v>4</v>
      </c>
    </row>
    <row r="1053" spans="1:24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44"/>
        <v>0</v>
      </c>
      <c r="P1053" s="9">
        <f t="shared" si="145"/>
        <v>0</v>
      </c>
      <c r="Q1053" t="str">
        <f t="shared" si="146"/>
        <v>journalism</v>
      </c>
      <c r="R1053" t="str">
        <f t="shared" si="147"/>
        <v>audio</v>
      </c>
      <c r="S1053" s="22">
        <f t="shared" si="148"/>
        <v>41850.014178240745</v>
      </c>
      <c r="T1053" s="22">
        <f t="shared" si="149"/>
        <v>41878.014178240745</v>
      </c>
      <c r="U1053">
        <f t="shared" si="150"/>
        <v>2014</v>
      </c>
      <c r="V1053" t="str">
        <f t="shared" si="151"/>
        <v>unsuccessful</v>
      </c>
      <c r="W1053" t="str">
        <f>IF(OR(O1053&lt;Outliers!$B$8,Data!O1053&gt;Outliers!$B$9),"Yes","No")</f>
        <v>No</v>
      </c>
      <c r="X1053">
        <f t="shared" si="152"/>
        <v>4</v>
      </c>
    </row>
    <row r="1054" spans="1:24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44"/>
        <v>0</v>
      </c>
      <c r="P1054" s="9">
        <f t="shared" si="145"/>
        <v>0</v>
      </c>
      <c r="Q1054" t="str">
        <f t="shared" si="146"/>
        <v>journalism</v>
      </c>
      <c r="R1054" t="str">
        <f t="shared" si="147"/>
        <v>audio</v>
      </c>
      <c r="S1054" s="22">
        <f t="shared" si="148"/>
        <v>42483.797395833331</v>
      </c>
      <c r="T1054" s="22">
        <f t="shared" si="149"/>
        <v>42527.839583333334</v>
      </c>
      <c r="U1054">
        <f t="shared" si="150"/>
        <v>2016</v>
      </c>
      <c r="V1054" t="str">
        <f t="shared" si="151"/>
        <v>unsuccessful</v>
      </c>
      <c r="W1054" t="str">
        <f>IF(OR(O1054&lt;Outliers!$B$8,Data!O1054&gt;Outliers!$B$9),"Yes","No")</f>
        <v>No</v>
      </c>
      <c r="X1054">
        <f t="shared" si="152"/>
        <v>6</v>
      </c>
    </row>
    <row r="1055" spans="1:24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44"/>
        <v>0</v>
      </c>
      <c r="P1055" s="9">
        <f t="shared" si="145"/>
        <v>15</v>
      </c>
      <c r="Q1055" t="str">
        <f t="shared" si="146"/>
        <v>journalism</v>
      </c>
      <c r="R1055" t="str">
        <f t="shared" si="147"/>
        <v>audio</v>
      </c>
      <c r="S1055" s="22">
        <f t="shared" si="148"/>
        <v>42775.172824074078</v>
      </c>
      <c r="T1055" s="22">
        <f t="shared" si="149"/>
        <v>42800.172824074078</v>
      </c>
      <c r="U1055">
        <f t="shared" si="150"/>
        <v>2017</v>
      </c>
      <c r="V1055" t="str">
        <f t="shared" si="151"/>
        <v>unsuccessful</v>
      </c>
      <c r="W1055" t="str">
        <f>IF(OR(O1055&lt;Outliers!$B$8,Data!O1055&gt;Outliers!$B$9),"Yes","No")</f>
        <v>No</v>
      </c>
      <c r="X1055">
        <f t="shared" si="152"/>
        <v>4</v>
      </c>
    </row>
    <row r="1056" spans="1:24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44"/>
        <v>0</v>
      </c>
      <c r="P1056" s="9">
        <f t="shared" si="145"/>
        <v>0</v>
      </c>
      <c r="Q1056" t="str">
        <f t="shared" si="146"/>
        <v>journalism</v>
      </c>
      <c r="R1056" t="str">
        <f t="shared" si="147"/>
        <v>audio</v>
      </c>
      <c r="S1056" s="22">
        <f t="shared" si="148"/>
        <v>41831.851840277777</v>
      </c>
      <c r="T1056" s="22">
        <f t="shared" si="149"/>
        <v>41861.916666666664</v>
      </c>
      <c r="U1056">
        <f t="shared" si="150"/>
        <v>2014</v>
      </c>
      <c r="V1056" t="str">
        <f t="shared" si="151"/>
        <v>unsuccessful</v>
      </c>
      <c r="W1056" t="str">
        <f>IF(OR(O1056&lt;Outliers!$B$8,Data!O1056&gt;Outliers!$B$9),"Yes","No")</f>
        <v>No</v>
      </c>
      <c r="X1056">
        <f t="shared" si="152"/>
        <v>4</v>
      </c>
    </row>
    <row r="1057" spans="1:24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44"/>
        <v>0</v>
      </c>
      <c r="P1057" s="9">
        <f t="shared" si="145"/>
        <v>0</v>
      </c>
      <c r="Q1057" t="str">
        <f t="shared" si="146"/>
        <v>journalism</v>
      </c>
      <c r="R1057" t="str">
        <f t="shared" si="147"/>
        <v>audio</v>
      </c>
      <c r="S1057" s="22">
        <f t="shared" si="148"/>
        <v>42406.992418981477</v>
      </c>
      <c r="T1057" s="22">
        <f t="shared" si="149"/>
        <v>42436.992418981477</v>
      </c>
      <c r="U1057">
        <f t="shared" si="150"/>
        <v>2016</v>
      </c>
      <c r="V1057" t="str">
        <f t="shared" si="151"/>
        <v>unsuccessful</v>
      </c>
      <c r="W1057" t="str">
        <f>IF(OR(O1057&lt;Outliers!$B$8,Data!O1057&gt;Outliers!$B$9),"Yes","No")</f>
        <v>No</v>
      </c>
      <c r="X1057">
        <f t="shared" si="152"/>
        <v>4</v>
      </c>
    </row>
    <row r="1058" spans="1:24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44"/>
        <v>0</v>
      </c>
      <c r="P1058" s="9">
        <f t="shared" si="145"/>
        <v>0</v>
      </c>
      <c r="Q1058" t="str">
        <f t="shared" si="146"/>
        <v>journalism</v>
      </c>
      <c r="R1058" t="str">
        <f t="shared" si="147"/>
        <v>audio</v>
      </c>
      <c r="S1058" s="22">
        <f t="shared" si="148"/>
        <v>42058.719641203701</v>
      </c>
      <c r="T1058" s="22">
        <f t="shared" si="149"/>
        <v>42118.677974537044</v>
      </c>
      <c r="U1058">
        <f t="shared" si="150"/>
        <v>2015</v>
      </c>
      <c r="V1058" t="str">
        <f t="shared" si="151"/>
        <v>unsuccessful</v>
      </c>
      <c r="W1058" t="str">
        <f>IF(OR(O1058&lt;Outliers!$B$8,Data!O1058&gt;Outliers!$B$9),"Yes","No")</f>
        <v>No</v>
      </c>
      <c r="X1058">
        <f t="shared" si="152"/>
        <v>9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44"/>
        <v>0</v>
      </c>
      <c r="P1059" s="9">
        <f t="shared" si="145"/>
        <v>0</v>
      </c>
      <c r="Q1059" t="str">
        <f t="shared" si="146"/>
        <v>journalism</v>
      </c>
      <c r="R1059" t="str">
        <f t="shared" si="147"/>
        <v>audio</v>
      </c>
      <c r="S1059" s="22">
        <f t="shared" si="148"/>
        <v>42678.871331018512</v>
      </c>
      <c r="T1059" s="22">
        <f t="shared" si="149"/>
        <v>42708.912997685184</v>
      </c>
      <c r="U1059">
        <f t="shared" si="150"/>
        <v>2016</v>
      </c>
      <c r="V1059" t="str">
        <f t="shared" si="151"/>
        <v>unsuccessful</v>
      </c>
      <c r="W1059" t="str">
        <f>IF(OR(O1059&lt;Outliers!$B$8,Data!O1059&gt;Outliers!$B$9),"Yes","No")</f>
        <v>No</v>
      </c>
      <c r="X1059">
        <f t="shared" si="152"/>
        <v>4</v>
      </c>
    </row>
    <row r="1060" spans="1:24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44"/>
        <v>0</v>
      </c>
      <c r="P1060" s="9">
        <f t="shared" si="145"/>
        <v>0</v>
      </c>
      <c r="Q1060" t="str">
        <f t="shared" si="146"/>
        <v>journalism</v>
      </c>
      <c r="R1060" t="str">
        <f t="shared" si="147"/>
        <v>audio</v>
      </c>
      <c r="S1060" s="22">
        <f t="shared" si="148"/>
        <v>42047.900960648149</v>
      </c>
      <c r="T1060" s="22">
        <f t="shared" si="149"/>
        <v>42089</v>
      </c>
      <c r="U1060">
        <f t="shared" si="150"/>
        <v>2015</v>
      </c>
      <c r="V1060" t="str">
        <f t="shared" si="151"/>
        <v>unsuccessful</v>
      </c>
      <c r="W1060" t="str">
        <f>IF(OR(O1060&lt;Outliers!$B$8,Data!O1060&gt;Outliers!$B$9),"Yes","No")</f>
        <v>No</v>
      </c>
      <c r="X1060">
        <f t="shared" si="152"/>
        <v>6</v>
      </c>
    </row>
    <row r="1061" spans="1:2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44"/>
        <v>0</v>
      </c>
      <c r="P1061" s="9">
        <f t="shared" si="145"/>
        <v>0</v>
      </c>
      <c r="Q1061" t="str">
        <f t="shared" si="146"/>
        <v>journalism</v>
      </c>
      <c r="R1061" t="str">
        <f t="shared" si="147"/>
        <v>audio</v>
      </c>
      <c r="S1061" s="22">
        <f t="shared" si="148"/>
        <v>42046.79</v>
      </c>
      <c r="T1061" s="22">
        <f t="shared" si="149"/>
        <v>42076.748333333337</v>
      </c>
      <c r="U1061">
        <f t="shared" si="150"/>
        <v>2015</v>
      </c>
      <c r="V1061" t="str">
        <f t="shared" si="151"/>
        <v>unsuccessful</v>
      </c>
      <c r="W1061" t="str">
        <f>IF(OR(O1061&lt;Outliers!$B$8,Data!O1061&gt;Outliers!$B$9),"Yes","No")</f>
        <v>No</v>
      </c>
      <c r="X1061">
        <f t="shared" si="152"/>
        <v>4</v>
      </c>
    </row>
    <row r="1062" spans="1:24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44"/>
        <v>0</v>
      </c>
      <c r="P1062" s="9">
        <f t="shared" si="145"/>
        <v>50</v>
      </c>
      <c r="Q1062" t="str">
        <f t="shared" si="146"/>
        <v>journalism</v>
      </c>
      <c r="R1062" t="str">
        <f t="shared" si="147"/>
        <v>audio</v>
      </c>
      <c r="S1062" s="22">
        <f t="shared" si="148"/>
        <v>42079.913113425922</v>
      </c>
      <c r="T1062" s="22">
        <f t="shared" si="149"/>
        <v>42109.913113425922</v>
      </c>
      <c r="U1062">
        <f t="shared" si="150"/>
        <v>2015</v>
      </c>
      <c r="V1062" t="str">
        <f t="shared" si="151"/>
        <v>unsuccessful</v>
      </c>
      <c r="W1062" t="str">
        <f>IF(OR(O1062&lt;Outliers!$B$8,Data!O1062&gt;Outliers!$B$9),"Yes","No")</f>
        <v>No</v>
      </c>
      <c r="X1062">
        <f t="shared" si="152"/>
        <v>4</v>
      </c>
    </row>
    <row r="1063" spans="1:24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44"/>
        <v>0</v>
      </c>
      <c r="P1063" s="9">
        <f t="shared" si="145"/>
        <v>0</v>
      </c>
      <c r="Q1063" t="str">
        <f t="shared" si="146"/>
        <v>journalism</v>
      </c>
      <c r="R1063" t="str">
        <f t="shared" si="147"/>
        <v>audio</v>
      </c>
      <c r="S1063" s="22">
        <f t="shared" si="148"/>
        <v>42432.276712962965</v>
      </c>
      <c r="T1063" s="22">
        <f t="shared" si="149"/>
        <v>42492.041666666672</v>
      </c>
      <c r="U1063">
        <f t="shared" si="150"/>
        <v>2016</v>
      </c>
      <c r="V1063" t="str">
        <f t="shared" si="151"/>
        <v>unsuccessful</v>
      </c>
      <c r="W1063" t="str">
        <f>IF(OR(O1063&lt;Outliers!$B$8,Data!O1063&gt;Outliers!$B$9),"Yes","No")</f>
        <v>No</v>
      </c>
      <c r="X1063">
        <f t="shared" si="152"/>
        <v>9</v>
      </c>
    </row>
    <row r="1064" spans="1:24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44"/>
        <v>1</v>
      </c>
      <c r="P1064" s="9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22">
        <f t="shared" si="148"/>
        <v>42556.807187500002</v>
      </c>
      <c r="T1064" s="22">
        <f t="shared" si="149"/>
        <v>42563.807187500002</v>
      </c>
      <c r="U1064">
        <f t="shared" si="150"/>
        <v>2016</v>
      </c>
      <c r="V1064" t="str">
        <f t="shared" si="151"/>
        <v>unsuccessful</v>
      </c>
      <c r="W1064" t="str">
        <f>IF(OR(O1064&lt;Outliers!$B$8,Data!O1064&gt;Outliers!$B$9),"Yes","No")</f>
        <v>No</v>
      </c>
      <c r="X1064">
        <f t="shared" si="152"/>
        <v>1</v>
      </c>
    </row>
    <row r="1065" spans="1:24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44"/>
        <v>0</v>
      </c>
      <c r="P1065" s="9">
        <f t="shared" si="145"/>
        <v>0</v>
      </c>
      <c r="Q1065" t="str">
        <f t="shared" si="146"/>
        <v>journalism</v>
      </c>
      <c r="R1065" t="str">
        <f t="shared" si="147"/>
        <v>audio</v>
      </c>
      <c r="S1065" s="22">
        <f t="shared" si="148"/>
        <v>42583.030810185184</v>
      </c>
      <c r="T1065" s="22">
        <f t="shared" si="149"/>
        <v>42613.030810185184</v>
      </c>
      <c r="U1065">
        <f t="shared" si="150"/>
        <v>2016</v>
      </c>
      <c r="V1065" t="str">
        <f t="shared" si="151"/>
        <v>unsuccessful</v>
      </c>
      <c r="W1065" t="str">
        <f>IF(OR(O1065&lt;Outliers!$B$8,Data!O1065&gt;Outliers!$B$9),"Yes","No")</f>
        <v>No</v>
      </c>
      <c r="X1065">
        <f t="shared" si="152"/>
        <v>4</v>
      </c>
    </row>
    <row r="1066" spans="1:24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44"/>
        <v>0</v>
      </c>
      <c r="P1066" s="9">
        <f t="shared" si="145"/>
        <v>65.67</v>
      </c>
      <c r="Q1066" t="str">
        <f t="shared" si="146"/>
        <v>games</v>
      </c>
      <c r="R1066" t="str">
        <f t="shared" si="147"/>
        <v>video games</v>
      </c>
      <c r="S1066" s="22">
        <f t="shared" si="148"/>
        <v>41417.228043981479</v>
      </c>
      <c r="T1066" s="22">
        <f t="shared" si="149"/>
        <v>41462.228043981479</v>
      </c>
      <c r="U1066">
        <f t="shared" si="150"/>
        <v>2013</v>
      </c>
      <c r="V1066" t="str">
        <f t="shared" si="151"/>
        <v>unsuccessful</v>
      </c>
      <c r="W1066" t="str">
        <f>IF(OR(O1066&lt;Outliers!$B$8,Data!O1066&gt;Outliers!$B$9),"Yes","No")</f>
        <v>No</v>
      </c>
      <c r="X1066">
        <f t="shared" si="152"/>
        <v>6</v>
      </c>
    </row>
    <row r="1067" spans="1:24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44"/>
        <v>0</v>
      </c>
      <c r="P1067" s="9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22">
        <f t="shared" si="148"/>
        <v>41661.381041666667</v>
      </c>
      <c r="T1067" s="22">
        <f t="shared" si="149"/>
        <v>41689.381041666667</v>
      </c>
      <c r="U1067">
        <f t="shared" si="150"/>
        <v>2014</v>
      </c>
      <c r="V1067" t="str">
        <f t="shared" si="151"/>
        <v>unsuccessful</v>
      </c>
      <c r="W1067" t="str">
        <f>IF(OR(O1067&lt;Outliers!$B$8,Data!O1067&gt;Outliers!$B$9),"Yes","No")</f>
        <v>No</v>
      </c>
      <c r="X1067">
        <f t="shared" si="152"/>
        <v>4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44"/>
        <v>0</v>
      </c>
      <c r="P1068" s="9">
        <f t="shared" si="145"/>
        <v>34.130000000000003</v>
      </c>
      <c r="Q1068" t="str">
        <f t="shared" si="146"/>
        <v>games</v>
      </c>
      <c r="R1068" t="str">
        <f t="shared" si="147"/>
        <v>video games</v>
      </c>
      <c r="S1068" s="22">
        <f t="shared" si="148"/>
        <v>41445.962754629632</v>
      </c>
      <c r="T1068" s="22">
        <f t="shared" si="149"/>
        <v>41490.962754629632</v>
      </c>
      <c r="U1068">
        <f t="shared" si="150"/>
        <v>2013</v>
      </c>
      <c r="V1068" t="str">
        <f t="shared" si="151"/>
        <v>unsuccessful</v>
      </c>
      <c r="W1068" t="str">
        <f>IF(OR(O1068&lt;Outliers!$B$8,Data!O1068&gt;Outliers!$B$9),"Yes","No")</f>
        <v>No</v>
      </c>
      <c r="X1068">
        <f t="shared" si="152"/>
        <v>6</v>
      </c>
    </row>
    <row r="1069" spans="1:24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44"/>
        <v>0</v>
      </c>
      <c r="P1069" s="9">
        <f t="shared" si="145"/>
        <v>13</v>
      </c>
      <c r="Q1069" t="str">
        <f t="shared" si="146"/>
        <v>games</v>
      </c>
      <c r="R1069" t="str">
        <f t="shared" si="147"/>
        <v>video games</v>
      </c>
      <c r="S1069" s="22">
        <f t="shared" si="148"/>
        <v>41599.855682870373</v>
      </c>
      <c r="T1069" s="22">
        <f t="shared" si="149"/>
        <v>41629.855682870373</v>
      </c>
      <c r="U1069">
        <f t="shared" si="150"/>
        <v>2013</v>
      </c>
      <c r="V1069" t="str">
        <f t="shared" si="151"/>
        <v>unsuccessful</v>
      </c>
      <c r="W1069" t="str">
        <f>IF(OR(O1069&lt;Outliers!$B$8,Data!O1069&gt;Outliers!$B$9),"Yes","No")</f>
        <v>No</v>
      </c>
      <c r="X1069">
        <f t="shared" si="152"/>
        <v>4</v>
      </c>
    </row>
    <row r="1070" spans="1:24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44"/>
        <v>0</v>
      </c>
      <c r="P1070" s="9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22">
        <f t="shared" si="148"/>
        <v>42440.371111111104</v>
      </c>
      <c r="T1070" s="22">
        <f t="shared" si="149"/>
        <v>42470.329444444447</v>
      </c>
      <c r="U1070">
        <f t="shared" si="150"/>
        <v>2016</v>
      </c>
      <c r="V1070" t="str">
        <f t="shared" si="151"/>
        <v>unsuccessful</v>
      </c>
      <c r="W1070" t="str">
        <f>IF(OR(O1070&lt;Outliers!$B$8,Data!O1070&gt;Outliers!$B$9),"Yes","No")</f>
        <v>No</v>
      </c>
      <c r="X1070">
        <f t="shared" si="152"/>
        <v>4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44"/>
        <v>0</v>
      </c>
      <c r="P1071" s="9">
        <f t="shared" si="145"/>
        <v>40.479999999999997</v>
      </c>
      <c r="Q1071" t="str">
        <f t="shared" si="146"/>
        <v>games</v>
      </c>
      <c r="R1071" t="str">
        <f t="shared" si="147"/>
        <v>video games</v>
      </c>
      <c r="S1071" s="22">
        <f t="shared" si="148"/>
        <v>41572.229849537034</v>
      </c>
      <c r="T1071" s="22">
        <f t="shared" si="149"/>
        <v>41604.271516203706</v>
      </c>
      <c r="U1071">
        <f t="shared" si="150"/>
        <v>2013</v>
      </c>
      <c r="V1071" t="str">
        <f t="shared" si="151"/>
        <v>unsuccessful</v>
      </c>
      <c r="W1071" t="str">
        <f>IF(OR(O1071&lt;Outliers!$B$8,Data!O1071&gt;Outliers!$B$9),"Yes","No")</f>
        <v>No</v>
      </c>
      <c r="X1071">
        <f t="shared" si="152"/>
        <v>5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44"/>
        <v>0</v>
      </c>
      <c r="P1072" s="9">
        <f t="shared" si="145"/>
        <v>35</v>
      </c>
      <c r="Q1072" t="str">
        <f t="shared" si="146"/>
        <v>games</v>
      </c>
      <c r="R1072" t="str">
        <f t="shared" si="147"/>
        <v>video games</v>
      </c>
      <c r="S1072" s="22">
        <f t="shared" si="148"/>
        <v>41163.011828703704</v>
      </c>
      <c r="T1072" s="22">
        <f t="shared" si="149"/>
        <v>41183.011828703704</v>
      </c>
      <c r="U1072">
        <f t="shared" si="150"/>
        <v>2012</v>
      </c>
      <c r="V1072" t="str">
        <f t="shared" si="151"/>
        <v>unsuccessful</v>
      </c>
      <c r="W1072" t="str">
        <f>IF(OR(O1072&lt;Outliers!$B$8,Data!O1072&gt;Outliers!$B$9),"Yes","No")</f>
        <v>No</v>
      </c>
      <c r="X1072">
        <f t="shared" si="152"/>
        <v>3</v>
      </c>
    </row>
    <row r="1073" spans="1:24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44"/>
        <v>0</v>
      </c>
      <c r="P1073" s="9">
        <f t="shared" si="145"/>
        <v>0</v>
      </c>
      <c r="Q1073" t="str">
        <f t="shared" si="146"/>
        <v>games</v>
      </c>
      <c r="R1073" t="str">
        <f t="shared" si="147"/>
        <v>video games</v>
      </c>
      <c r="S1073" s="22">
        <f t="shared" si="148"/>
        <v>42295.753391203703</v>
      </c>
      <c r="T1073" s="22">
        <f t="shared" si="149"/>
        <v>42325.795057870375</v>
      </c>
      <c r="U1073">
        <f t="shared" si="150"/>
        <v>2015</v>
      </c>
      <c r="V1073" t="str">
        <f t="shared" si="151"/>
        <v>unsuccessful</v>
      </c>
      <c r="W1073" t="str">
        <f>IF(OR(O1073&lt;Outliers!$B$8,Data!O1073&gt;Outliers!$B$9),"Yes","No")</f>
        <v>No</v>
      </c>
      <c r="X1073">
        <f t="shared" si="152"/>
        <v>4</v>
      </c>
    </row>
    <row r="1074" spans="1:24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44"/>
        <v>0</v>
      </c>
      <c r="P1074" s="9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22">
        <f t="shared" si="148"/>
        <v>41645.832141203704</v>
      </c>
      <c r="T1074" s="22">
        <f t="shared" si="149"/>
        <v>41675.832141203704</v>
      </c>
      <c r="U1074">
        <f t="shared" si="150"/>
        <v>2014</v>
      </c>
      <c r="V1074" t="str">
        <f t="shared" si="151"/>
        <v>unsuccessful</v>
      </c>
      <c r="W1074" t="str">
        <f>IF(OR(O1074&lt;Outliers!$B$8,Data!O1074&gt;Outliers!$B$9),"Yes","No")</f>
        <v>No</v>
      </c>
      <c r="X1074">
        <f t="shared" si="152"/>
        <v>4</v>
      </c>
    </row>
    <row r="1075" spans="1:24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44"/>
        <v>0</v>
      </c>
      <c r="P1075" s="9">
        <f t="shared" si="145"/>
        <v>10</v>
      </c>
      <c r="Q1075" t="str">
        <f t="shared" si="146"/>
        <v>games</v>
      </c>
      <c r="R1075" t="str">
        <f t="shared" si="147"/>
        <v>video games</v>
      </c>
      <c r="S1075" s="22">
        <f t="shared" si="148"/>
        <v>40802.964594907404</v>
      </c>
      <c r="T1075" s="22">
        <f t="shared" si="149"/>
        <v>40832.964594907404</v>
      </c>
      <c r="U1075">
        <f t="shared" si="150"/>
        <v>2011</v>
      </c>
      <c r="V1075" t="str">
        <f t="shared" si="151"/>
        <v>unsuccessful</v>
      </c>
      <c r="W1075" t="str">
        <f>IF(OR(O1075&lt;Outliers!$B$8,Data!O1075&gt;Outliers!$B$9),"Yes","No")</f>
        <v>No</v>
      </c>
      <c r="X1075">
        <f t="shared" si="152"/>
        <v>4</v>
      </c>
    </row>
    <row r="1076" spans="1:24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44"/>
        <v>0</v>
      </c>
      <c r="P1076" s="9">
        <f t="shared" si="145"/>
        <v>113.57</v>
      </c>
      <c r="Q1076" t="str">
        <f t="shared" si="146"/>
        <v>games</v>
      </c>
      <c r="R1076" t="str">
        <f t="shared" si="147"/>
        <v>video games</v>
      </c>
      <c r="S1076" s="22">
        <f t="shared" si="148"/>
        <v>41613.172974537039</v>
      </c>
      <c r="T1076" s="22">
        <f t="shared" si="149"/>
        <v>41643.172974537039</v>
      </c>
      <c r="U1076">
        <f t="shared" si="150"/>
        <v>2013</v>
      </c>
      <c r="V1076" t="str">
        <f t="shared" si="151"/>
        <v>unsuccessful</v>
      </c>
      <c r="W1076" t="str">
        <f>IF(OR(O1076&lt;Outliers!$B$8,Data!O1076&gt;Outliers!$B$9),"Yes","No")</f>
        <v>No</v>
      </c>
      <c r="X1076">
        <f t="shared" si="152"/>
        <v>4</v>
      </c>
    </row>
    <row r="1077" spans="1:24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44"/>
        <v>0</v>
      </c>
      <c r="P1077" s="9">
        <f t="shared" si="145"/>
        <v>15</v>
      </c>
      <c r="Q1077" t="str">
        <f t="shared" si="146"/>
        <v>games</v>
      </c>
      <c r="R1077" t="str">
        <f t="shared" si="147"/>
        <v>video games</v>
      </c>
      <c r="S1077" s="22">
        <f t="shared" si="148"/>
        <v>41005.904120370367</v>
      </c>
      <c r="T1077" s="22">
        <f t="shared" si="149"/>
        <v>41035.904120370367</v>
      </c>
      <c r="U1077">
        <f t="shared" si="150"/>
        <v>2012</v>
      </c>
      <c r="V1077" t="str">
        <f t="shared" si="151"/>
        <v>unsuccessful</v>
      </c>
      <c r="W1077" t="str">
        <f>IF(OR(O1077&lt;Outliers!$B$8,Data!O1077&gt;Outliers!$B$9),"Yes","No")</f>
        <v>No</v>
      </c>
      <c r="X1077">
        <f t="shared" si="152"/>
        <v>4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44"/>
        <v>1</v>
      </c>
      <c r="P1078" s="9">
        <f t="shared" si="145"/>
        <v>48.28</v>
      </c>
      <c r="Q1078" t="str">
        <f t="shared" si="146"/>
        <v>games</v>
      </c>
      <c r="R1078" t="str">
        <f t="shared" si="147"/>
        <v>video games</v>
      </c>
      <c r="S1078" s="22">
        <f t="shared" si="148"/>
        <v>41838.377893518518</v>
      </c>
      <c r="T1078" s="22">
        <f t="shared" si="149"/>
        <v>41893.377893518518</v>
      </c>
      <c r="U1078">
        <f t="shared" si="150"/>
        <v>2014</v>
      </c>
      <c r="V1078" t="str">
        <f t="shared" si="151"/>
        <v>unsuccessful</v>
      </c>
      <c r="W1078" t="str">
        <f>IF(OR(O1078&lt;Outliers!$B$8,Data!O1078&gt;Outliers!$B$9),"Yes","No")</f>
        <v>No</v>
      </c>
      <c r="X1078">
        <f t="shared" si="152"/>
        <v>8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44"/>
        <v>0</v>
      </c>
      <c r="P1079" s="9">
        <f t="shared" si="145"/>
        <v>43.98</v>
      </c>
      <c r="Q1079" t="str">
        <f t="shared" si="146"/>
        <v>games</v>
      </c>
      <c r="R1079" t="str">
        <f t="shared" si="147"/>
        <v>video games</v>
      </c>
      <c r="S1079" s="22">
        <f t="shared" si="148"/>
        <v>42353.16679398148</v>
      </c>
      <c r="T1079" s="22">
        <f t="shared" si="149"/>
        <v>42383.16679398148</v>
      </c>
      <c r="U1079">
        <f t="shared" si="150"/>
        <v>2015</v>
      </c>
      <c r="V1079" t="str">
        <f t="shared" si="151"/>
        <v>unsuccessful</v>
      </c>
      <c r="W1079" t="str">
        <f>IF(OR(O1079&lt;Outliers!$B$8,Data!O1079&gt;Outliers!$B$9),"Yes","No")</f>
        <v>No</v>
      </c>
      <c r="X1079">
        <f t="shared" si="152"/>
        <v>4</v>
      </c>
    </row>
    <row r="1080" spans="1:24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44"/>
        <v>0</v>
      </c>
      <c r="P1080" s="9">
        <f t="shared" si="145"/>
        <v>9</v>
      </c>
      <c r="Q1080" t="str">
        <f t="shared" si="146"/>
        <v>games</v>
      </c>
      <c r="R1080" t="str">
        <f t="shared" si="147"/>
        <v>video games</v>
      </c>
      <c r="S1080" s="22">
        <f t="shared" si="148"/>
        <v>40701.195844907408</v>
      </c>
      <c r="T1080" s="22">
        <f t="shared" si="149"/>
        <v>40746.195844907408</v>
      </c>
      <c r="U1080">
        <f t="shared" si="150"/>
        <v>2011</v>
      </c>
      <c r="V1080" t="str">
        <f t="shared" si="151"/>
        <v>unsuccessful</v>
      </c>
      <c r="W1080" t="str">
        <f>IF(OR(O1080&lt;Outliers!$B$8,Data!O1080&gt;Outliers!$B$9),"Yes","No")</f>
        <v>No</v>
      </c>
      <c r="X1080">
        <f t="shared" si="152"/>
        <v>6</v>
      </c>
    </row>
    <row r="1081" spans="1:24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44"/>
        <v>0</v>
      </c>
      <c r="P1081" s="9">
        <f t="shared" si="145"/>
        <v>37.67</v>
      </c>
      <c r="Q1081" t="str">
        <f t="shared" si="146"/>
        <v>games</v>
      </c>
      <c r="R1081" t="str">
        <f t="shared" si="147"/>
        <v>video games</v>
      </c>
      <c r="S1081" s="22">
        <f t="shared" si="148"/>
        <v>42479.566388888896</v>
      </c>
      <c r="T1081" s="22">
        <f t="shared" si="149"/>
        <v>42504.566388888896</v>
      </c>
      <c r="U1081">
        <f t="shared" si="150"/>
        <v>2016</v>
      </c>
      <c r="V1081" t="str">
        <f t="shared" si="151"/>
        <v>unsuccessful</v>
      </c>
      <c r="W1081" t="str">
        <f>IF(OR(O1081&lt;Outliers!$B$8,Data!O1081&gt;Outliers!$B$9),"Yes","No")</f>
        <v>No</v>
      </c>
      <c r="X1081">
        <f t="shared" si="152"/>
        <v>4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44"/>
        <v>0</v>
      </c>
      <c r="P1082" s="9">
        <f t="shared" si="145"/>
        <v>18.579999999999998</v>
      </c>
      <c r="Q1082" t="str">
        <f t="shared" si="146"/>
        <v>games</v>
      </c>
      <c r="R1082" t="str">
        <f t="shared" si="147"/>
        <v>video games</v>
      </c>
      <c r="S1082" s="22">
        <f t="shared" si="148"/>
        <v>41740.138113425928</v>
      </c>
      <c r="T1082" s="22">
        <f t="shared" si="149"/>
        <v>41770.138113425928</v>
      </c>
      <c r="U1082">
        <f t="shared" si="150"/>
        <v>2014</v>
      </c>
      <c r="V1082" t="str">
        <f t="shared" si="151"/>
        <v>unsuccessful</v>
      </c>
      <c r="W1082" t="str">
        <f>IF(OR(O1082&lt;Outliers!$B$8,Data!O1082&gt;Outliers!$B$9),"Yes","No")</f>
        <v>No</v>
      </c>
      <c r="X1082">
        <f t="shared" si="152"/>
        <v>4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44"/>
        <v>0</v>
      </c>
      <c r="P1083" s="9">
        <f t="shared" si="145"/>
        <v>3</v>
      </c>
      <c r="Q1083" t="str">
        <f t="shared" si="146"/>
        <v>games</v>
      </c>
      <c r="R1083" t="str">
        <f t="shared" si="147"/>
        <v>video games</v>
      </c>
      <c r="S1083" s="22">
        <f t="shared" si="148"/>
        <v>42002.926990740743</v>
      </c>
      <c r="T1083" s="22">
        <f t="shared" si="149"/>
        <v>42032.926990740743</v>
      </c>
      <c r="U1083">
        <f t="shared" si="150"/>
        <v>2014</v>
      </c>
      <c r="V1083" t="str">
        <f t="shared" si="151"/>
        <v>unsuccessful</v>
      </c>
      <c r="W1083" t="str">
        <f>IF(OR(O1083&lt;Outliers!$B$8,Data!O1083&gt;Outliers!$B$9),"Yes","No")</f>
        <v>No</v>
      </c>
      <c r="X1083">
        <f t="shared" si="152"/>
        <v>4</v>
      </c>
    </row>
    <row r="1084" spans="1:24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44"/>
        <v>0</v>
      </c>
      <c r="P1084" s="9">
        <f t="shared" si="145"/>
        <v>18.670000000000002</v>
      </c>
      <c r="Q1084" t="str">
        <f t="shared" si="146"/>
        <v>games</v>
      </c>
      <c r="R1084" t="str">
        <f t="shared" si="147"/>
        <v>video games</v>
      </c>
      <c r="S1084" s="22">
        <f t="shared" si="148"/>
        <v>41101.906111111115</v>
      </c>
      <c r="T1084" s="22">
        <f t="shared" si="149"/>
        <v>41131.906111111115</v>
      </c>
      <c r="U1084">
        <f t="shared" si="150"/>
        <v>2012</v>
      </c>
      <c r="V1084" t="str">
        <f t="shared" si="151"/>
        <v>unsuccessful</v>
      </c>
      <c r="W1084" t="str">
        <f>IF(OR(O1084&lt;Outliers!$B$8,Data!O1084&gt;Outliers!$B$9),"Yes","No")</f>
        <v>No</v>
      </c>
      <c r="X1084">
        <f t="shared" si="152"/>
        <v>4</v>
      </c>
    </row>
    <row r="1085" spans="1:24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44"/>
        <v>0</v>
      </c>
      <c r="P1085" s="9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22">
        <f t="shared" si="148"/>
        <v>41793.659525462965</v>
      </c>
      <c r="T1085" s="22">
        <f t="shared" si="149"/>
        <v>41853.659525462965</v>
      </c>
      <c r="U1085">
        <f t="shared" si="150"/>
        <v>2014</v>
      </c>
      <c r="V1085" t="str">
        <f t="shared" si="151"/>
        <v>unsuccessful</v>
      </c>
      <c r="W1085" t="str">
        <f>IF(OR(O1085&lt;Outliers!$B$8,Data!O1085&gt;Outliers!$B$9),"Yes","No")</f>
        <v>No</v>
      </c>
      <c r="X1085">
        <f t="shared" si="152"/>
        <v>9</v>
      </c>
    </row>
    <row r="1086" spans="1:2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44"/>
        <v>0</v>
      </c>
      <c r="P1086" s="9">
        <f t="shared" si="145"/>
        <v>0</v>
      </c>
      <c r="Q1086" t="str">
        <f t="shared" si="146"/>
        <v>games</v>
      </c>
      <c r="R1086" t="str">
        <f t="shared" si="147"/>
        <v>video games</v>
      </c>
      <c r="S1086" s="22">
        <f t="shared" si="148"/>
        <v>41829.912083333329</v>
      </c>
      <c r="T1086" s="22">
        <f t="shared" si="149"/>
        <v>41859.912083333329</v>
      </c>
      <c r="U1086">
        <f t="shared" si="150"/>
        <v>2014</v>
      </c>
      <c r="V1086" t="str">
        <f t="shared" si="151"/>
        <v>unsuccessful</v>
      </c>
      <c r="W1086" t="str">
        <f>IF(OR(O1086&lt;Outliers!$B$8,Data!O1086&gt;Outliers!$B$9),"Yes","No")</f>
        <v>No</v>
      </c>
      <c r="X1086">
        <f t="shared" si="152"/>
        <v>4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44"/>
        <v>0</v>
      </c>
      <c r="P1087" s="9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22">
        <f t="shared" si="148"/>
        <v>42413.671006944445</v>
      </c>
      <c r="T1087" s="22">
        <f t="shared" si="149"/>
        <v>42443.629340277781</v>
      </c>
      <c r="U1087">
        <f t="shared" si="150"/>
        <v>2016</v>
      </c>
      <c r="V1087" t="str">
        <f t="shared" si="151"/>
        <v>unsuccessful</v>
      </c>
      <c r="W1087" t="str">
        <f>IF(OR(O1087&lt;Outliers!$B$8,Data!O1087&gt;Outliers!$B$9),"Yes","No")</f>
        <v>No</v>
      </c>
      <c r="X1087">
        <f t="shared" si="152"/>
        <v>4</v>
      </c>
    </row>
    <row r="1088" spans="1:2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44"/>
        <v>0</v>
      </c>
      <c r="P1088" s="9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22">
        <f t="shared" si="148"/>
        <v>41845.866793981484</v>
      </c>
      <c r="T1088" s="22">
        <f t="shared" si="149"/>
        <v>41875.866793981484</v>
      </c>
      <c r="U1088">
        <f t="shared" si="150"/>
        <v>2014</v>
      </c>
      <c r="V1088" t="str">
        <f t="shared" si="151"/>
        <v>unsuccessful</v>
      </c>
      <c r="W1088" t="str">
        <f>IF(OR(O1088&lt;Outliers!$B$8,Data!O1088&gt;Outliers!$B$9),"Yes","No")</f>
        <v>No</v>
      </c>
      <c r="X1088">
        <f t="shared" si="152"/>
        <v>4</v>
      </c>
    </row>
    <row r="1089" spans="1:24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44"/>
        <v>0</v>
      </c>
      <c r="P1089" s="9">
        <f t="shared" si="145"/>
        <v>0</v>
      </c>
      <c r="Q1089" t="str">
        <f t="shared" si="146"/>
        <v>games</v>
      </c>
      <c r="R1089" t="str">
        <f t="shared" si="147"/>
        <v>video games</v>
      </c>
      <c r="S1089" s="22">
        <f t="shared" si="148"/>
        <v>41775.713969907411</v>
      </c>
      <c r="T1089" s="22">
        <f t="shared" si="149"/>
        <v>41805.713969907411</v>
      </c>
      <c r="U1089">
        <f t="shared" si="150"/>
        <v>2014</v>
      </c>
      <c r="V1089" t="str">
        <f t="shared" si="151"/>
        <v>unsuccessful</v>
      </c>
      <c r="W1089" t="str">
        <f>IF(OR(O1089&lt;Outliers!$B$8,Data!O1089&gt;Outliers!$B$9),"Yes","No")</f>
        <v>No</v>
      </c>
      <c r="X1089">
        <f t="shared" si="152"/>
        <v>4</v>
      </c>
    </row>
    <row r="1090" spans="1:24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44"/>
        <v>0</v>
      </c>
      <c r="P1090" s="9">
        <f t="shared" si="145"/>
        <v>43.42</v>
      </c>
      <c r="Q1090" t="str">
        <f t="shared" si="146"/>
        <v>games</v>
      </c>
      <c r="R1090" t="str">
        <f t="shared" si="147"/>
        <v>video games</v>
      </c>
      <c r="S1090" s="22">
        <f t="shared" si="148"/>
        <v>41723.799386574072</v>
      </c>
      <c r="T1090" s="22">
        <f t="shared" si="149"/>
        <v>41753.799386574072</v>
      </c>
      <c r="U1090">
        <f t="shared" si="150"/>
        <v>2014</v>
      </c>
      <c r="V1090" t="str">
        <f t="shared" si="151"/>
        <v>unsuccessful</v>
      </c>
      <c r="W1090" t="str">
        <f>IF(OR(O1090&lt;Outliers!$B$8,Data!O1090&gt;Outliers!$B$9),"Yes","No")</f>
        <v>No</v>
      </c>
      <c r="X1090">
        <f t="shared" si="152"/>
        <v>4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53">ROUND(E1091/D1091,0)</f>
        <v>0</v>
      </c>
      <c r="P1091" s="9">
        <f t="shared" ref="P1091:P1154" si="154">ROUND(IFERROR(E1091/L1091,0),2)</f>
        <v>23.96</v>
      </c>
      <c r="Q1091" t="str">
        <f t="shared" ref="Q1091:Q1154" si="155">LEFT(N1091,FIND("/",N1091)-1)</f>
        <v>games</v>
      </c>
      <c r="R1091" t="str">
        <f t="shared" ref="R1091:R1154" si="156">RIGHT(N1091,LEN(N1091)-FIND("/",N1091))</f>
        <v>video games</v>
      </c>
      <c r="S1091" s="22">
        <f t="shared" ref="S1091:S1154" si="157">(((J1091/60)/60)/24)+DATE(1970,1,1)</f>
        <v>42151.189525462964</v>
      </c>
      <c r="T1091" s="22">
        <f t="shared" ref="T1091:T1154" si="158">(((I1091/60)/60)/24)+DATE(1970,1,1)</f>
        <v>42181.189525462964</v>
      </c>
      <c r="U1091">
        <f t="shared" ref="U1091:U1154" si="159">YEAR(S1091)</f>
        <v>2015</v>
      </c>
      <c r="V1091" t="str">
        <f t="shared" ref="V1091:V1154" si="160">IF(OR(F1091="live",F1091="successful"),"successful","unsuccessful")</f>
        <v>unsuccessful</v>
      </c>
      <c r="W1091" t="str">
        <f>IF(OR(O1091&lt;Outliers!$B$8,Data!O1091&gt;Outliers!$B$9),"Yes","No")</f>
        <v>No</v>
      </c>
      <c r="X1091">
        <f t="shared" ref="X1091:X1154" si="161">ROUND(_xlfn.DAYS(T1091,S1091)/7,0)</f>
        <v>4</v>
      </c>
    </row>
    <row r="1092" spans="1:24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53"/>
        <v>0</v>
      </c>
      <c r="P1092" s="9">
        <f t="shared" si="154"/>
        <v>5</v>
      </c>
      <c r="Q1092" t="str">
        <f t="shared" si="155"/>
        <v>games</v>
      </c>
      <c r="R1092" t="str">
        <f t="shared" si="156"/>
        <v>video games</v>
      </c>
      <c r="S1092" s="22">
        <f t="shared" si="157"/>
        <v>42123.185798611114</v>
      </c>
      <c r="T1092" s="22">
        <f t="shared" si="158"/>
        <v>42153.185798611114</v>
      </c>
      <c r="U1092">
        <f t="shared" si="159"/>
        <v>2015</v>
      </c>
      <c r="V1092" t="str">
        <f t="shared" si="160"/>
        <v>unsuccessful</v>
      </c>
      <c r="W1092" t="str">
        <f>IF(OR(O1092&lt;Outliers!$B$8,Data!O1092&gt;Outliers!$B$9),"Yes","No")</f>
        <v>No</v>
      </c>
      <c r="X1092">
        <f t="shared" si="161"/>
        <v>4</v>
      </c>
    </row>
    <row r="1093" spans="1:24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53"/>
        <v>0</v>
      </c>
      <c r="P1093" s="9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22">
        <f t="shared" si="157"/>
        <v>42440.820277777777</v>
      </c>
      <c r="T1093" s="22">
        <f t="shared" si="158"/>
        <v>42470.778611111105</v>
      </c>
      <c r="U1093">
        <f t="shared" si="159"/>
        <v>2016</v>
      </c>
      <c r="V1093" t="str">
        <f t="shared" si="160"/>
        <v>unsuccessful</v>
      </c>
      <c r="W1093" t="str">
        <f>IF(OR(O1093&lt;Outliers!$B$8,Data!O1093&gt;Outliers!$B$9),"Yes","No")</f>
        <v>No</v>
      </c>
      <c r="X1093">
        <f t="shared" si="161"/>
        <v>4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53"/>
        <v>0</v>
      </c>
      <c r="P1094" s="9">
        <f t="shared" si="154"/>
        <v>3</v>
      </c>
      <c r="Q1094" t="str">
        <f t="shared" si="155"/>
        <v>games</v>
      </c>
      <c r="R1094" t="str">
        <f t="shared" si="156"/>
        <v>video games</v>
      </c>
      <c r="S1094" s="22">
        <f t="shared" si="157"/>
        <v>41250.025902777779</v>
      </c>
      <c r="T1094" s="22">
        <f t="shared" si="158"/>
        <v>41280.025902777779</v>
      </c>
      <c r="U1094">
        <f t="shared" si="159"/>
        <v>2012</v>
      </c>
      <c r="V1094" t="str">
        <f t="shared" si="160"/>
        <v>unsuccessful</v>
      </c>
      <c r="W1094" t="str">
        <f>IF(OR(O1094&lt;Outliers!$B$8,Data!O1094&gt;Outliers!$B$9),"Yes","No")</f>
        <v>No</v>
      </c>
      <c r="X1094">
        <f t="shared" si="161"/>
        <v>4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53"/>
        <v>0</v>
      </c>
      <c r="P1095" s="9">
        <f t="shared" si="154"/>
        <v>10.56</v>
      </c>
      <c r="Q1095" t="str">
        <f t="shared" si="155"/>
        <v>games</v>
      </c>
      <c r="R1095" t="str">
        <f t="shared" si="156"/>
        <v>video games</v>
      </c>
      <c r="S1095" s="22">
        <f t="shared" si="157"/>
        <v>42396.973807870367</v>
      </c>
      <c r="T1095" s="22">
        <f t="shared" si="158"/>
        <v>42411.973807870367</v>
      </c>
      <c r="U1095">
        <f t="shared" si="159"/>
        <v>2016</v>
      </c>
      <c r="V1095" t="str">
        <f t="shared" si="160"/>
        <v>unsuccessful</v>
      </c>
      <c r="W1095" t="str">
        <f>IF(OR(O1095&lt;Outliers!$B$8,Data!O1095&gt;Outliers!$B$9),"Yes","No")</f>
        <v>No</v>
      </c>
      <c r="X1095">
        <f t="shared" si="161"/>
        <v>2</v>
      </c>
    </row>
    <row r="1096" spans="1:24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53"/>
        <v>0</v>
      </c>
      <c r="P1096" s="9">
        <f t="shared" si="154"/>
        <v>122</v>
      </c>
      <c r="Q1096" t="str">
        <f t="shared" si="155"/>
        <v>games</v>
      </c>
      <c r="R1096" t="str">
        <f t="shared" si="156"/>
        <v>video games</v>
      </c>
      <c r="S1096" s="22">
        <f t="shared" si="157"/>
        <v>40795.713344907403</v>
      </c>
      <c r="T1096" s="22">
        <f t="shared" si="158"/>
        <v>40825.713344907403</v>
      </c>
      <c r="U1096">
        <f t="shared" si="159"/>
        <v>2011</v>
      </c>
      <c r="V1096" t="str">
        <f t="shared" si="160"/>
        <v>unsuccessful</v>
      </c>
      <c r="W1096" t="str">
        <f>IF(OR(O1096&lt;Outliers!$B$8,Data!O1096&gt;Outliers!$B$9),"Yes","No")</f>
        <v>No</v>
      </c>
      <c r="X1096">
        <f t="shared" si="161"/>
        <v>4</v>
      </c>
    </row>
    <row r="1097" spans="1:24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53"/>
        <v>0</v>
      </c>
      <c r="P1097" s="9">
        <f t="shared" si="154"/>
        <v>267.81</v>
      </c>
      <c r="Q1097" t="str">
        <f t="shared" si="155"/>
        <v>games</v>
      </c>
      <c r="R1097" t="str">
        <f t="shared" si="156"/>
        <v>video games</v>
      </c>
      <c r="S1097" s="22">
        <f t="shared" si="157"/>
        <v>41486.537268518521</v>
      </c>
      <c r="T1097" s="22">
        <f t="shared" si="158"/>
        <v>41516.537268518521</v>
      </c>
      <c r="U1097">
        <f t="shared" si="159"/>
        <v>2013</v>
      </c>
      <c r="V1097" t="str">
        <f t="shared" si="160"/>
        <v>unsuccessful</v>
      </c>
      <c r="W1097" t="str">
        <f>IF(OR(O1097&lt;Outliers!$B$8,Data!O1097&gt;Outliers!$B$9),"Yes","No")</f>
        <v>No</v>
      </c>
      <c r="X1097">
        <f t="shared" si="161"/>
        <v>4</v>
      </c>
    </row>
    <row r="1098" spans="1:24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53"/>
        <v>0</v>
      </c>
      <c r="P1098" s="9">
        <f t="shared" si="154"/>
        <v>74.209999999999994</v>
      </c>
      <c r="Q1098" t="str">
        <f t="shared" si="155"/>
        <v>games</v>
      </c>
      <c r="R1098" t="str">
        <f t="shared" si="156"/>
        <v>video games</v>
      </c>
      <c r="S1098" s="22">
        <f t="shared" si="157"/>
        <v>41885.51798611111</v>
      </c>
      <c r="T1098" s="22">
        <f t="shared" si="158"/>
        <v>41916.145833333336</v>
      </c>
      <c r="U1098">
        <f t="shared" si="159"/>
        <v>2014</v>
      </c>
      <c r="V1098" t="str">
        <f t="shared" si="160"/>
        <v>unsuccessful</v>
      </c>
      <c r="W1098" t="str">
        <f>IF(OR(O1098&lt;Outliers!$B$8,Data!O1098&gt;Outliers!$B$9),"Yes","No")</f>
        <v>No</v>
      </c>
      <c r="X1098">
        <f t="shared" si="161"/>
        <v>4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53"/>
        <v>0</v>
      </c>
      <c r="P1099" s="9">
        <f t="shared" si="154"/>
        <v>6.71</v>
      </c>
      <c r="Q1099" t="str">
        <f t="shared" si="155"/>
        <v>games</v>
      </c>
      <c r="R1099" t="str">
        <f t="shared" si="156"/>
        <v>video games</v>
      </c>
      <c r="S1099" s="22">
        <f t="shared" si="157"/>
        <v>41660.792557870373</v>
      </c>
      <c r="T1099" s="22">
        <f t="shared" si="158"/>
        <v>41700.792557870373</v>
      </c>
      <c r="U1099">
        <f t="shared" si="159"/>
        <v>2014</v>
      </c>
      <c r="V1099" t="str">
        <f t="shared" si="160"/>
        <v>unsuccessful</v>
      </c>
      <c r="W1099" t="str">
        <f>IF(OR(O1099&lt;Outliers!$B$8,Data!O1099&gt;Outliers!$B$9),"Yes","No")</f>
        <v>No</v>
      </c>
      <c r="X1099">
        <f t="shared" si="161"/>
        <v>6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53"/>
        <v>0</v>
      </c>
      <c r="P1100" s="9">
        <f t="shared" si="154"/>
        <v>81.95</v>
      </c>
      <c r="Q1100" t="str">
        <f t="shared" si="155"/>
        <v>games</v>
      </c>
      <c r="R1100" t="str">
        <f t="shared" si="156"/>
        <v>video games</v>
      </c>
      <c r="S1100" s="22">
        <f t="shared" si="157"/>
        <v>41712.762673611112</v>
      </c>
      <c r="T1100" s="22">
        <f t="shared" si="158"/>
        <v>41742.762673611112</v>
      </c>
      <c r="U1100">
        <f t="shared" si="159"/>
        <v>2014</v>
      </c>
      <c r="V1100" t="str">
        <f t="shared" si="160"/>
        <v>unsuccessful</v>
      </c>
      <c r="W1100" t="str">
        <f>IF(OR(O1100&lt;Outliers!$B$8,Data!O1100&gt;Outliers!$B$9),"Yes","No")</f>
        <v>No</v>
      </c>
      <c r="X1100">
        <f t="shared" si="161"/>
        <v>4</v>
      </c>
    </row>
    <row r="1101" spans="1:24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53"/>
        <v>0</v>
      </c>
      <c r="P1101" s="9">
        <f t="shared" si="154"/>
        <v>25</v>
      </c>
      <c r="Q1101" t="str">
        <f t="shared" si="155"/>
        <v>games</v>
      </c>
      <c r="R1101" t="str">
        <f t="shared" si="156"/>
        <v>video games</v>
      </c>
      <c r="S1101" s="22">
        <f t="shared" si="157"/>
        <v>42107.836435185185</v>
      </c>
      <c r="T1101" s="22">
        <f t="shared" si="158"/>
        <v>42137.836435185185</v>
      </c>
      <c r="U1101">
        <f t="shared" si="159"/>
        <v>2015</v>
      </c>
      <c r="V1101" t="str">
        <f t="shared" si="160"/>
        <v>unsuccessful</v>
      </c>
      <c r="W1101" t="str">
        <f>IF(OR(O1101&lt;Outliers!$B$8,Data!O1101&gt;Outliers!$B$9),"Yes","No")</f>
        <v>No</v>
      </c>
      <c r="X1101">
        <f t="shared" si="161"/>
        <v>4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53"/>
        <v>0</v>
      </c>
      <c r="P1102" s="9">
        <f t="shared" si="154"/>
        <v>10</v>
      </c>
      <c r="Q1102" t="str">
        <f t="shared" si="155"/>
        <v>games</v>
      </c>
      <c r="R1102" t="str">
        <f t="shared" si="156"/>
        <v>video games</v>
      </c>
      <c r="S1102" s="22">
        <f t="shared" si="157"/>
        <v>42384.110775462963</v>
      </c>
      <c r="T1102" s="22">
        <f t="shared" si="158"/>
        <v>42414.110775462963</v>
      </c>
      <c r="U1102">
        <f t="shared" si="159"/>
        <v>2016</v>
      </c>
      <c r="V1102" t="str">
        <f t="shared" si="160"/>
        <v>unsuccessful</v>
      </c>
      <c r="W1102" t="str">
        <f>IF(OR(O1102&lt;Outliers!$B$8,Data!O1102&gt;Outliers!$B$9),"Yes","No")</f>
        <v>No</v>
      </c>
      <c r="X1102">
        <f t="shared" si="161"/>
        <v>4</v>
      </c>
    </row>
    <row r="1103" spans="1:24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53"/>
        <v>0</v>
      </c>
      <c r="P1103" s="9">
        <f t="shared" si="154"/>
        <v>6.83</v>
      </c>
      <c r="Q1103" t="str">
        <f t="shared" si="155"/>
        <v>games</v>
      </c>
      <c r="R1103" t="str">
        <f t="shared" si="156"/>
        <v>video games</v>
      </c>
      <c r="S1103" s="22">
        <f t="shared" si="157"/>
        <v>42538.77243055556</v>
      </c>
      <c r="T1103" s="22">
        <f t="shared" si="158"/>
        <v>42565.758333333331</v>
      </c>
      <c r="U1103">
        <f t="shared" si="159"/>
        <v>2016</v>
      </c>
      <c r="V1103" t="str">
        <f t="shared" si="160"/>
        <v>unsuccessful</v>
      </c>
      <c r="W1103" t="str">
        <f>IF(OR(O1103&lt;Outliers!$B$8,Data!O1103&gt;Outliers!$B$9),"Yes","No")</f>
        <v>No</v>
      </c>
      <c r="X1103">
        <f t="shared" si="161"/>
        <v>4</v>
      </c>
    </row>
    <row r="1104" spans="1:24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53"/>
        <v>0</v>
      </c>
      <c r="P1104" s="9">
        <f t="shared" si="154"/>
        <v>17.71</v>
      </c>
      <c r="Q1104" t="str">
        <f t="shared" si="155"/>
        <v>games</v>
      </c>
      <c r="R1104" t="str">
        <f t="shared" si="156"/>
        <v>video games</v>
      </c>
      <c r="S1104" s="22">
        <f t="shared" si="157"/>
        <v>41577.045428240745</v>
      </c>
      <c r="T1104" s="22">
        <f t="shared" si="158"/>
        <v>41617.249305555553</v>
      </c>
      <c r="U1104">
        <f t="shared" si="159"/>
        <v>2013</v>
      </c>
      <c r="V1104" t="str">
        <f t="shared" si="160"/>
        <v>unsuccessful</v>
      </c>
      <c r="W1104" t="str">
        <f>IF(OR(O1104&lt;Outliers!$B$8,Data!O1104&gt;Outliers!$B$9),"Yes","No")</f>
        <v>No</v>
      </c>
      <c r="X1104">
        <f t="shared" si="161"/>
        <v>6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53"/>
        <v>0</v>
      </c>
      <c r="P1105" s="9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22">
        <f t="shared" si="157"/>
        <v>42479.22210648148</v>
      </c>
      <c r="T1105" s="22">
        <f t="shared" si="158"/>
        <v>42539.22210648148</v>
      </c>
      <c r="U1105">
        <f t="shared" si="159"/>
        <v>2016</v>
      </c>
      <c r="V1105" t="str">
        <f t="shared" si="160"/>
        <v>unsuccessful</v>
      </c>
      <c r="W1105" t="str">
        <f>IF(OR(O1105&lt;Outliers!$B$8,Data!O1105&gt;Outliers!$B$9),"Yes","No")</f>
        <v>No</v>
      </c>
      <c r="X1105">
        <f t="shared" si="161"/>
        <v>9</v>
      </c>
    </row>
    <row r="1106" spans="1:24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53"/>
        <v>0</v>
      </c>
      <c r="P1106" s="9">
        <f t="shared" si="154"/>
        <v>80.3</v>
      </c>
      <c r="Q1106" t="str">
        <f t="shared" si="155"/>
        <v>games</v>
      </c>
      <c r="R1106" t="str">
        <f t="shared" si="156"/>
        <v>video games</v>
      </c>
      <c r="S1106" s="22">
        <f t="shared" si="157"/>
        <v>41771.40996527778</v>
      </c>
      <c r="T1106" s="22">
        <f t="shared" si="158"/>
        <v>41801.40996527778</v>
      </c>
      <c r="U1106">
        <f t="shared" si="159"/>
        <v>2014</v>
      </c>
      <c r="V1106" t="str">
        <f t="shared" si="160"/>
        <v>unsuccessful</v>
      </c>
      <c r="W1106" t="str">
        <f>IF(OR(O1106&lt;Outliers!$B$8,Data!O1106&gt;Outliers!$B$9),"Yes","No")</f>
        <v>No</v>
      </c>
      <c r="X1106">
        <f t="shared" si="161"/>
        <v>4</v>
      </c>
    </row>
    <row r="1107" spans="1:24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53"/>
        <v>0</v>
      </c>
      <c r="P1107" s="9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22">
        <f t="shared" si="157"/>
        <v>41692.135729166665</v>
      </c>
      <c r="T1107" s="22">
        <f t="shared" si="158"/>
        <v>41722.0940625</v>
      </c>
      <c r="U1107">
        <f t="shared" si="159"/>
        <v>2014</v>
      </c>
      <c r="V1107" t="str">
        <f t="shared" si="160"/>
        <v>unsuccessful</v>
      </c>
      <c r="W1107" t="str">
        <f>IF(OR(O1107&lt;Outliers!$B$8,Data!O1107&gt;Outliers!$B$9),"Yes","No")</f>
        <v>No</v>
      </c>
      <c r="X1107">
        <f t="shared" si="161"/>
        <v>4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53"/>
        <v>0</v>
      </c>
      <c r="P1108" s="9">
        <f t="shared" si="154"/>
        <v>23.57</v>
      </c>
      <c r="Q1108" t="str">
        <f t="shared" si="155"/>
        <v>games</v>
      </c>
      <c r="R1108" t="str">
        <f t="shared" si="156"/>
        <v>video games</v>
      </c>
      <c r="S1108" s="22">
        <f t="shared" si="157"/>
        <v>40973.740451388891</v>
      </c>
      <c r="T1108" s="22">
        <f t="shared" si="158"/>
        <v>41003.698784722219</v>
      </c>
      <c r="U1108">
        <f t="shared" si="159"/>
        <v>2012</v>
      </c>
      <c r="V1108" t="str">
        <f t="shared" si="160"/>
        <v>unsuccessful</v>
      </c>
      <c r="W1108" t="str">
        <f>IF(OR(O1108&lt;Outliers!$B$8,Data!O1108&gt;Outliers!$B$9),"Yes","No")</f>
        <v>No</v>
      </c>
      <c r="X1108">
        <f t="shared" si="161"/>
        <v>4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53"/>
        <v>0</v>
      </c>
      <c r="P1109" s="9">
        <f t="shared" si="154"/>
        <v>0</v>
      </c>
      <c r="Q1109" t="str">
        <f t="shared" si="155"/>
        <v>games</v>
      </c>
      <c r="R1109" t="str">
        <f t="shared" si="156"/>
        <v>video games</v>
      </c>
      <c r="S1109" s="22">
        <f t="shared" si="157"/>
        <v>41813.861388888887</v>
      </c>
      <c r="T1109" s="22">
        <f t="shared" si="158"/>
        <v>41843.861388888887</v>
      </c>
      <c r="U1109">
        <f t="shared" si="159"/>
        <v>2014</v>
      </c>
      <c r="V1109" t="str">
        <f t="shared" si="160"/>
        <v>unsuccessful</v>
      </c>
      <c r="W1109" t="str">
        <f>IF(OR(O1109&lt;Outliers!$B$8,Data!O1109&gt;Outliers!$B$9),"Yes","No")</f>
        <v>No</v>
      </c>
      <c r="X1109">
        <f t="shared" si="161"/>
        <v>4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53"/>
        <v>0</v>
      </c>
      <c r="P1110" s="9">
        <f t="shared" si="154"/>
        <v>34.880000000000003</v>
      </c>
      <c r="Q1110" t="str">
        <f t="shared" si="155"/>
        <v>games</v>
      </c>
      <c r="R1110" t="str">
        <f t="shared" si="156"/>
        <v>video games</v>
      </c>
      <c r="S1110" s="22">
        <f t="shared" si="157"/>
        <v>40952.636979166666</v>
      </c>
      <c r="T1110" s="22">
        <f t="shared" si="158"/>
        <v>41012.595312500001</v>
      </c>
      <c r="U1110">
        <f t="shared" si="159"/>
        <v>2012</v>
      </c>
      <c r="V1110" t="str">
        <f t="shared" si="160"/>
        <v>unsuccessful</v>
      </c>
      <c r="W1110" t="str">
        <f>IF(OR(O1110&lt;Outliers!$B$8,Data!O1110&gt;Outliers!$B$9),"Yes","No")</f>
        <v>No</v>
      </c>
      <c r="X1110">
        <f t="shared" si="161"/>
        <v>9</v>
      </c>
    </row>
    <row r="1111" spans="1:24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53"/>
        <v>0</v>
      </c>
      <c r="P1111" s="9">
        <f t="shared" si="154"/>
        <v>15</v>
      </c>
      <c r="Q1111" t="str">
        <f t="shared" si="155"/>
        <v>games</v>
      </c>
      <c r="R1111" t="str">
        <f t="shared" si="156"/>
        <v>video games</v>
      </c>
      <c r="S1111" s="22">
        <f t="shared" si="157"/>
        <v>42662.752199074079</v>
      </c>
      <c r="T1111" s="22">
        <f t="shared" si="158"/>
        <v>42692.793865740736</v>
      </c>
      <c r="U1111">
        <f t="shared" si="159"/>
        <v>2016</v>
      </c>
      <c r="V1111" t="str">
        <f t="shared" si="160"/>
        <v>unsuccessful</v>
      </c>
      <c r="W1111" t="str">
        <f>IF(OR(O1111&lt;Outliers!$B$8,Data!O1111&gt;Outliers!$B$9),"Yes","No")</f>
        <v>No</v>
      </c>
      <c r="X1111">
        <f t="shared" si="161"/>
        <v>4</v>
      </c>
    </row>
    <row r="1112" spans="1:24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53"/>
        <v>0</v>
      </c>
      <c r="P1112" s="9">
        <f t="shared" si="154"/>
        <v>23.18</v>
      </c>
      <c r="Q1112" t="str">
        <f t="shared" si="155"/>
        <v>games</v>
      </c>
      <c r="R1112" t="str">
        <f t="shared" si="156"/>
        <v>video games</v>
      </c>
      <c r="S1112" s="22">
        <f t="shared" si="157"/>
        <v>41220.933124999996</v>
      </c>
      <c r="T1112" s="22">
        <f t="shared" si="158"/>
        <v>41250.933124999996</v>
      </c>
      <c r="U1112">
        <f t="shared" si="159"/>
        <v>2012</v>
      </c>
      <c r="V1112" t="str">
        <f t="shared" si="160"/>
        <v>unsuccessful</v>
      </c>
      <c r="W1112" t="str">
        <f>IF(OR(O1112&lt;Outliers!$B$8,Data!O1112&gt;Outliers!$B$9),"Yes","No")</f>
        <v>No</v>
      </c>
      <c r="X1112">
        <f t="shared" si="161"/>
        <v>4</v>
      </c>
    </row>
    <row r="1113" spans="1:24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53"/>
        <v>0</v>
      </c>
      <c r="P1113" s="9">
        <f t="shared" si="154"/>
        <v>1</v>
      </c>
      <c r="Q1113" t="str">
        <f t="shared" si="155"/>
        <v>games</v>
      </c>
      <c r="R1113" t="str">
        <f t="shared" si="156"/>
        <v>video games</v>
      </c>
      <c r="S1113" s="22">
        <f t="shared" si="157"/>
        <v>42347.203587962969</v>
      </c>
      <c r="T1113" s="22">
        <f t="shared" si="158"/>
        <v>42377.203587962969</v>
      </c>
      <c r="U1113">
        <f t="shared" si="159"/>
        <v>2015</v>
      </c>
      <c r="V1113" t="str">
        <f t="shared" si="160"/>
        <v>unsuccessful</v>
      </c>
      <c r="W1113" t="str">
        <f>IF(OR(O1113&lt;Outliers!$B$8,Data!O1113&gt;Outliers!$B$9),"Yes","No")</f>
        <v>No</v>
      </c>
      <c r="X1113">
        <f t="shared" si="161"/>
        <v>4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53"/>
        <v>0</v>
      </c>
      <c r="P1114" s="9">
        <f t="shared" si="154"/>
        <v>100.23</v>
      </c>
      <c r="Q1114" t="str">
        <f t="shared" si="155"/>
        <v>games</v>
      </c>
      <c r="R1114" t="str">
        <f t="shared" si="156"/>
        <v>video games</v>
      </c>
      <c r="S1114" s="22">
        <f t="shared" si="157"/>
        <v>41963.759386574078</v>
      </c>
      <c r="T1114" s="22">
        <f t="shared" si="158"/>
        <v>42023.354166666672</v>
      </c>
      <c r="U1114">
        <f t="shared" si="159"/>
        <v>2014</v>
      </c>
      <c r="V1114" t="str">
        <f t="shared" si="160"/>
        <v>unsuccessful</v>
      </c>
      <c r="W1114" t="str">
        <f>IF(OR(O1114&lt;Outliers!$B$8,Data!O1114&gt;Outliers!$B$9),"Yes","No")</f>
        <v>No</v>
      </c>
      <c r="X1114">
        <f t="shared" si="161"/>
        <v>9</v>
      </c>
    </row>
    <row r="1115" spans="1:24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53"/>
        <v>0</v>
      </c>
      <c r="P1115" s="9">
        <f t="shared" si="154"/>
        <v>5</v>
      </c>
      <c r="Q1115" t="str">
        <f t="shared" si="155"/>
        <v>games</v>
      </c>
      <c r="R1115" t="str">
        <f t="shared" si="156"/>
        <v>video games</v>
      </c>
      <c r="S1115" s="22">
        <f t="shared" si="157"/>
        <v>41835.977083333331</v>
      </c>
      <c r="T1115" s="22">
        <f t="shared" si="158"/>
        <v>41865.977083333331</v>
      </c>
      <c r="U1115">
        <f t="shared" si="159"/>
        <v>2014</v>
      </c>
      <c r="V1115" t="str">
        <f t="shared" si="160"/>
        <v>unsuccessful</v>
      </c>
      <c r="W1115" t="str">
        <f>IF(OR(O1115&lt;Outliers!$B$8,Data!O1115&gt;Outliers!$B$9),"Yes","No")</f>
        <v>No</v>
      </c>
      <c r="X1115">
        <f t="shared" si="161"/>
        <v>4</v>
      </c>
    </row>
    <row r="1116" spans="1:24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53"/>
        <v>0</v>
      </c>
      <c r="P1116" s="9">
        <f t="shared" si="154"/>
        <v>3.33</v>
      </c>
      <c r="Q1116" t="str">
        <f t="shared" si="155"/>
        <v>games</v>
      </c>
      <c r="R1116" t="str">
        <f t="shared" si="156"/>
        <v>video games</v>
      </c>
      <c r="S1116" s="22">
        <f t="shared" si="157"/>
        <v>41526.345914351856</v>
      </c>
      <c r="T1116" s="22">
        <f t="shared" si="158"/>
        <v>41556.345914351856</v>
      </c>
      <c r="U1116">
        <f t="shared" si="159"/>
        <v>2013</v>
      </c>
      <c r="V1116" t="str">
        <f t="shared" si="160"/>
        <v>unsuccessful</v>
      </c>
      <c r="W1116" t="str">
        <f>IF(OR(O1116&lt;Outliers!$B$8,Data!O1116&gt;Outliers!$B$9),"Yes","No")</f>
        <v>No</v>
      </c>
      <c r="X1116">
        <f t="shared" si="161"/>
        <v>4</v>
      </c>
    </row>
    <row r="1117" spans="1:24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53"/>
        <v>0</v>
      </c>
      <c r="P1117" s="9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22">
        <f t="shared" si="157"/>
        <v>42429.695543981477</v>
      </c>
      <c r="T1117" s="22">
        <f t="shared" si="158"/>
        <v>42459.653877314813</v>
      </c>
      <c r="U1117">
        <f t="shared" si="159"/>
        <v>2016</v>
      </c>
      <c r="V1117" t="str">
        <f t="shared" si="160"/>
        <v>unsuccessful</v>
      </c>
      <c r="W1117" t="str">
        <f>IF(OR(O1117&lt;Outliers!$B$8,Data!O1117&gt;Outliers!$B$9),"Yes","No")</f>
        <v>No</v>
      </c>
      <c r="X1117">
        <f t="shared" si="161"/>
        <v>4</v>
      </c>
    </row>
    <row r="1118" spans="1:24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53"/>
        <v>0</v>
      </c>
      <c r="P1118" s="9">
        <f t="shared" si="154"/>
        <v>17.850000000000001</v>
      </c>
      <c r="Q1118" t="str">
        <f t="shared" si="155"/>
        <v>games</v>
      </c>
      <c r="R1118" t="str">
        <f t="shared" si="156"/>
        <v>video games</v>
      </c>
      <c r="S1118" s="22">
        <f t="shared" si="157"/>
        <v>41009.847314814811</v>
      </c>
      <c r="T1118" s="22">
        <f t="shared" si="158"/>
        <v>41069.847314814811</v>
      </c>
      <c r="U1118">
        <f t="shared" si="159"/>
        <v>2012</v>
      </c>
      <c r="V1118" t="str">
        <f t="shared" si="160"/>
        <v>unsuccessful</v>
      </c>
      <c r="W1118" t="str">
        <f>IF(OR(O1118&lt;Outliers!$B$8,Data!O1118&gt;Outliers!$B$9),"Yes","No")</f>
        <v>No</v>
      </c>
      <c r="X1118">
        <f t="shared" si="161"/>
        <v>9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53"/>
        <v>0</v>
      </c>
      <c r="P1119" s="9">
        <f t="shared" si="154"/>
        <v>10.38</v>
      </c>
      <c r="Q1119" t="str">
        <f t="shared" si="155"/>
        <v>games</v>
      </c>
      <c r="R1119" t="str">
        <f t="shared" si="156"/>
        <v>video games</v>
      </c>
      <c r="S1119" s="22">
        <f t="shared" si="157"/>
        <v>42333.598530092597</v>
      </c>
      <c r="T1119" s="22">
        <f t="shared" si="158"/>
        <v>42363.598530092597</v>
      </c>
      <c r="U1119">
        <f t="shared" si="159"/>
        <v>2015</v>
      </c>
      <c r="V1119" t="str">
        <f t="shared" si="160"/>
        <v>unsuccessful</v>
      </c>
      <c r="W1119" t="str">
        <f>IF(OR(O1119&lt;Outliers!$B$8,Data!O1119&gt;Outliers!$B$9),"Yes","No")</f>
        <v>No</v>
      </c>
      <c r="X1119">
        <f t="shared" si="161"/>
        <v>4</v>
      </c>
    </row>
    <row r="1120" spans="1:24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53"/>
        <v>0</v>
      </c>
      <c r="P1120" s="9">
        <f t="shared" si="154"/>
        <v>36.33</v>
      </c>
      <c r="Q1120" t="str">
        <f t="shared" si="155"/>
        <v>games</v>
      </c>
      <c r="R1120" t="str">
        <f t="shared" si="156"/>
        <v>video games</v>
      </c>
      <c r="S1120" s="22">
        <f t="shared" si="157"/>
        <v>41704.16642361111</v>
      </c>
      <c r="T1120" s="22">
        <f t="shared" si="158"/>
        <v>41734.124756944446</v>
      </c>
      <c r="U1120">
        <f t="shared" si="159"/>
        <v>2014</v>
      </c>
      <c r="V1120" t="str">
        <f t="shared" si="160"/>
        <v>unsuccessful</v>
      </c>
      <c r="W1120" t="str">
        <f>IF(OR(O1120&lt;Outliers!$B$8,Data!O1120&gt;Outliers!$B$9),"Yes","No")</f>
        <v>No</v>
      </c>
      <c r="X1120">
        <f t="shared" si="161"/>
        <v>4</v>
      </c>
    </row>
    <row r="1121" spans="1:24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53"/>
        <v>0</v>
      </c>
      <c r="P1121" s="9">
        <f t="shared" si="154"/>
        <v>5</v>
      </c>
      <c r="Q1121" t="str">
        <f t="shared" si="155"/>
        <v>games</v>
      </c>
      <c r="R1121" t="str">
        <f t="shared" si="156"/>
        <v>video games</v>
      </c>
      <c r="S1121" s="22">
        <f t="shared" si="157"/>
        <v>41722.792407407411</v>
      </c>
      <c r="T1121" s="22">
        <f t="shared" si="158"/>
        <v>41735.792407407411</v>
      </c>
      <c r="U1121">
        <f t="shared" si="159"/>
        <v>2014</v>
      </c>
      <c r="V1121" t="str">
        <f t="shared" si="160"/>
        <v>unsuccessful</v>
      </c>
      <c r="W1121" t="str">
        <f>IF(OR(O1121&lt;Outliers!$B$8,Data!O1121&gt;Outliers!$B$9),"Yes","No")</f>
        <v>No</v>
      </c>
      <c r="X1121">
        <f t="shared" si="161"/>
        <v>2</v>
      </c>
    </row>
    <row r="1122" spans="1:24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53"/>
        <v>0</v>
      </c>
      <c r="P1122" s="9">
        <f t="shared" si="154"/>
        <v>0</v>
      </c>
      <c r="Q1122" t="str">
        <f t="shared" si="155"/>
        <v>games</v>
      </c>
      <c r="R1122" t="str">
        <f t="shared" si="156"/>
        <v>video games</v>
      </c>
      <c r="S1122" s="22">
        <f t="shared" si="157"/>
        <v>40799.872685185182</v>
      </c>
      <c r="T1122" s="22">
        <f t="shared" si="158"/>
        <v>40844.872685185182</v>
      </c>
      <c r="U1122">
        <f t="shared" si="159"/>
        <v>2011</v>
      </c>
      <c r="V1122" t="str">
        <f t="shared" si="160"/>
        <v>unsuccessful</v>
      </c>
      <c r="W1122" t="str">
        <f>IF(OR(O1122&lt;Outliers!$B$8,Data!O1122&gt;Outliers!$B$9),"Yes","No")</f>
        <v>No</v>
      </c>
      <c r="X1122">
        <f t="shared" si="161"/>
        <v>6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53"/>
        <v>0</v>
      </c>
      <c r="P1123" s="9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22">
        <f t="shared" si="157"/>
        <v>42412.934212962966</v>
      </c>
      <c r="T1123" s="22">
        <f t="shared" si="158"/>
        <v>42442.892546296294</v>
      </c>
      <c r="U1123">
        <f t="shared" si="159"/>
        <v>2016</v>
      </c>
      <c r="V1123" t="str">
        <f t="shared" si="160"/>
        <v>unsuccessful</v>
      </c>
      <c r="W1123" t="str">
        <f>IF(OR(O1123&lt;Outliers!$B$8,Data!O1123&gt;Outliers!$B$9),"Yes","No")</f>
        <v>No</v>
      </c>
      <c r="X1123">
        <f t="shared" si="161"/>
        <v>4</v>
      </c>
    </row>
    <row r="1124" spans="1:24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53"/>
        <v>0</v>
      </c>
      <c r="P1124" s="9">
        <f t="shared" si="154"/>
        <v>0</v>
      </c>
      <c r="Q1124" t="str">
        <f t="shared" si="155"/>
        <v>games</v>
      </c>
      <c r="R1124" t="str">
        <f t="shared" si="156"/>
        <v>video games</v>
      </c>
      <c r="S1124" s="22">
        <f t="shared" si="157"/>
        <v>41410.703993055555</v>
      </c>
      <c r="T1124" s="22">
        <f t="shared" si="158"/>
        <v>41424.703993055555</v>
      </c>
      <c r="U1124">
        <f t="shared" si="159"/>
        <v>2013</v>
      </c>
      <c r="V1124" t="str">
        <f t="shared" si="160"/>
        <v>unsuccessful</v>
      </c>
      <c r="W1124" t="str">
        <f>IF(OR(O1124&lt;Outliers!$B$8,Data!O1124&gt;Outliers!$B$9),"Yes","No")</f>
        <v>No</v>
      </c>
      <c r="X1124">
        <f t="shared" si="161"/>
        <v>2</v>
      </c>
    </row>
    <row r="1125" spans="1:24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53"/>
        <v>0</v>
      </c>
      <c r="P1125" s="9">
        <f t="shared" si="154"/>
        <v>3.67</v>
      </c>
      <c r="Q1125" t="str">
        <f t="shared" si="155"/>
        <v>games</v>
      </c>
      <c r="R1125" t="str">
        <f t="shared" si="156"/>
        <v>video games</v>
      </c>
      <c r="S1125" s="22">
        <f t="shared" si="157"/>
        <v>41718.5237037037</v>
      </c>
      <c r="T1125" s="22">
        <f t="shared" si="158"/>
        <v>41748.5237037037</v>
      </c>
      <c r="U1125">
        <f t="shared" si="159"/>
        <v>2014</v>
      </c>
      <c r="V1125" t="str">
        <f t="shared" si="160"/>
        <v>unsuccessful</v>
      </c>
      <c r="W1125" t="str">
        <f>IF(OR(O1125&lt;Outliers!$B$8,Data!O1125&gt;Outliers!$B$9),"Yes","No")</f>
        <v>No</v>
      </c>
      <c r="X1125">
        <f t="shared" si="161"/>
        <v>4</v>
      </c>
    </row>
    <row r="1126" spans="1:24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53"/>
        <v>0</v>
      </c>
      <c r="P1126" s="9">
        <f t="shared" si="154"/>
        <v>60.71</v>
      </c>
      <c r="Q1126" t="str">
        <f t="shared" si="155"/>
        <v>games</v>
      </c>
      <c r="R1126" t="str">
        <f t="shared" si="156"/>
        <v>mobile games</v>
      </c>
      <c r="S1126" s="22">
        <f t="shared" si="157"/>
        <v>42094.667256944449</v>
      </c>
      <c r="T1126" s="22">
        <f t="shared" si="158"/>
        <v>42124.667256944449</v>
      </c>
      <c r="U1126">
        <f t="shared" si="159"/>
        <v>2015</v>
      </c>
      <c r="V1126" t="str">
        <f t="shared" si="160"/>
        <v>unsuccessful</v>
      </c>
      <c r="W1126" t="str">
        <f>IF(OR(O1126&lt;Outliers!$B$8,Data!O1126&gt;Outliers!$B$9),"Yes","No")</f>
        <v>No</v>
      </c>
      <c r="X1126">
        <f t="shared" si="161"/>
        <v>4</v>
      </c>
    </row>
    <row r="1127" spans="1:24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53"/>
        <v>0</v>
      </c>
      <c r="P1127" s="9">
        <f t="shared" si="154"/>
        <v>0</v>
      </c>
      <c r="Q1127" t="str">
        <f t="shared" si="155"/>
        <v>games</v>
      </c>
      <c r="R1127" t="str">
        <f t="shared" si="156"/>
        <v>mobile games</v>
      </c>
      <c r="S1127" s="22">
        <f t="shared" si="157"/>
        <v>42212.624189814815</v>
      </c>
      <c r="T1127" s="22">
        <f t="shared" si="158"/>
        <v>42272.624189814815</v>
      </c>
      <c r="U1127">
        <f t="shared" si="159"/>
        <v>2015</v>
      </c>
      <c r="V1127" t="str">
        <f t="shared" si="160"/>
        <v>unsuccessful</v>
      </c>
      <c r="W1127" t="str">
        <f>IF(OR(O1127&lt;Outliers!$B$8,Data!O1127&gt;Outliers!$B$9),"Yes","No")</f>
        <v>No</v>
      </c>
      <c r="X1127">
        <f t="shared" si="161"/>
        <v>9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53"/>
        <v>0</v>
      </c>
      <c r="P1128" s="9">
        <f t="shared" si="154"/>
        <v>5</v>
      </c>
      <c r="Q1128" t="str">
        <f t="shared" si="155"/>
        <v>games</v>
      </c>
      <c r="R1128" t="str">
        <f t="shared" si="156"/>
        <v>mobile games</v>
      </c>
      <c r="S1128" s="22">
        <f t="shared" si="157"/>
        <v>42535.327476851846</v>
      </c>
      <c r="T1128" s="22">
        <f t="shared" si="158"/>
        <v>42565.327476851846</v>
      </c>
      <c r="U1128">
        <f t="shared" si="159"/>
        <v>2016</v>
      </c>
      <c r="V1128" t="str">
        <f t="shared" si="160"/>
        <v>unsuccessful</v>
      </c>
      <c r="W1128" t="str">
        <f>IF(OR(O1128&lt;Outliers!$B$8,Data!O1128&gt;Outliers!$B$9),"Yes","No")</f>
        <v>No</v>
      </c>
      <c r="X1128">
        <f t="shared" si="161"/>
        <v>4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53"/>
        <v>0</v>
      </c>
      <c r="P1129" s="9">
        <f t="shared" si="154"/>
        <v>25.43</v>
      </c>
      <c r="Q1129" t="str">
        <f t="shared" si="155"/>
        <v>games</v>
      </c>
      <c r="R1129" t="str">
        <f t="shared" si="156"/>
        <v>mobile games</v>
      </c>
      <c r="S1129" s="22">
        <f t="shared" si="157"/>
        <v>41926.854166666664</v>
      </c>
      <c r="T1129" s="22">
        <f t="shared" si="158"/>
        <v>41957.895833333328</v>
      </c>
      <c r="U1129">
        <f t="shared" si="159"/>
        <v>2014</v>
      </c>
      <c r="V1129" t="str">
        <f t="shared" si="160"/>
        <v>unsuccessful</v>
      </c>
      <c r="W1129" t="str">
        <f>IF(OR(O1129&lt;Outliers!$B$8,Data!O1129&gt;Outliers!$B$9),"Yes","No")</f>
        <v>No</v>
      </c>
      <c r="X1129">
        <f t="shared" si="161"/>
        <v>4</v>
      </c>
    </row>
    <row r="1130" spans="1:2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53"/>
        <v>0</v>
      </c>
      <c r="P1130" s="9">
        <f t="shared" si="154"/>
        <v>1</v>
      </c>
      <c r="Q1130" t="str">
        <f t="shared" si="155"/>
        <v>games</v>
      </c>
      <c r="R1130" t="str">
        <f t="shared" si="156"/>
        <v>mobile games</v>
      </c>
      <c r="S1130" s="22">
        <f t="shared" si="157"/>
        <v>41828.649502314816</v>
      </c>
      <c r="T1130" s="22">
        <f t="shared" si="158"/>
        <v>41858.649502314816</v>
      </c>
      <c r="U1130">
        <f t="shared" si="159"/>
        <v>2014</v>
      </c>
      <c r="V1130" t="str">
        <f t="shared" si="160"/>
        <v>unsuccessful</v>
      </c>
      <c r="W1130" t="str">
        <f>IF(OR(O1130&lt;Outliers!$B$8,Data!O1130&gt;Outliers!$B$9),"Yes","No")</f>
        <v>No</v>
      </c>
      <c r="X1130">
        <f t="shared" si="161"/>
        <v>4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53"/>
        <v>0</v>
      </c>
      <c r="P1131" s="9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22">
        <f t="shared" si="157"/>
        <v>42496.264965277776</v>
      </c>
      <c r="T1131" s="22">
        <f t="shared" si="158"/>
        <v>42526.264965277776</v>
      </c>
      <c r="U1131">
        <f t="shared" si="159"/>
        <v>2016</v>
      </c>
      <c r="V1131" t="str">
        <f t="shared" si="160"/>
        <v>unsuccessful</v>
      </c>
      <c r="W1131" t="str">
        <f>IF(OR(O1131&lt;Outliers!$B$8,Data!O1131&gt;Outliers!$B$9),"Yes","No")</f>
        <v>No</v>
      </c>
      <c r="X1131">
        <f t="shared" si="161"/>
        <v>4</v>
      </c>
    </row>
    <row r="1132" spans="1:24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53"/>
        <v>0</v>
      </c>
      <c r="P1132" s="9">
        <f t="shared" si="154"/>
        <v>3.67</v>
      </c>
      <c r="Q1132" t="str">
        <f t="shared" si="155"/>
        <v>games</v>
      </c>
      <c r="R1132" t="str">
        <f t="shared" si="156"/>
        <v>mobile games</v>
      </c>
      <c r="S1132" s="22">
        <f t="shared" si="157"/>
        <v>41908.996527777781</v>
      </c>
      <c r="T1132" s="22">
        <f t="shared" si="158"/>
        <v>41969.038194444445</v>
      </c>
      <c r="U1132">
        <f t="shared" si="159"/>
        <v>2014</v>
      </c>
      <c r="V1132" t="str">
        <f t="shared" si="160"/>
        <v>unsuccessful</v>
      </c>
      <c r="W1132" t="str">
        <f>IF(OR(O1132&lt;Outliers!$B$8,Data!O1132&gt;Outliers!$B$9),"Yes","No")</f>
        <v>No</v>
      </c>
      <c r="X1132">
        <f t="shared" si="161"/>
        <v>9</v>
      </c>
    </row>
    <row r="1133" spans="1:24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53"/>
        <v>0</v>
      </c>
      <c r="P1133" s="9">
        <f t="shared" si="154"/>
        <v>0</v>
      </c>
      <c r="Q1133" t="str">
        <f t="shared" si="155"/>
        <v>games</v>
      </c>
      <c r="R1133" t="str">
        <f t="shared" si="156"/>
        <v>mobile games</v>
      </c>
      <c r="S1133" s="22">
        <f t="shared" si="157"/>
        <v>42332.908194444448</v>
      </c>
      <c r="T1133" s="22">
        <f t="shared" si="158"/>
        <v>42362.908194444448</v>
      </c>
      <c r="U1133">
        <f t="shared" si="159"/>
        <v>2015</v>
      </c>
      <c r="V1133" t="str">
        <f t="shared" si="160"/>
        <v>unsuccessful</v>
      </c>
      <c r="W1133" t="str">
        <f>IF(OR(O1133&lt;Outliers!$B$8,Data!O1133&gt;Outliers!$B$9),"Yes","No")</f>
        <v>No</v>
      </c>
      <c r="X1133">
        <f t="shared" si="161"/>
        <v>4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53"/>
        <v>0</v>
      </c>
      <c r="P1134" s="9">
        <f t="shared" si="154"/>
        <v>110.62</v>
      </c>
      <c r="Q1134" t="str">
        <f t="shared" si="155"/>
        <v>games</v>
      </c>
      <c r="R1134" t="str">
        <f t="shared" si="156"/>
        <v>mobile games</v>
      </c>
      <c r="S1134" s="22">
        <f t="shared" si="157"/>
        <v>42706.115405092598</v>
      </c>
      <c r="T1134" s="22">
        <f t="shared" si="158"/>
        <v>42736.115405092598</v>
      </c>
      <c r="U1134">
        <f t="shared" si="159"/>
        <v>2016</v>
      </c>
      <c r="V1134" t="str">
        <f t="shared" si="160"/>
        <v>unsuccessful</v>
      </c>
      <c r="W1134" t="str">
        <f>IF(OR(O1134&lt;Outliers!$B$8,Data!O1134&gt;Outliers!$B$9),"Yes","No")</f>
        <v>No</v>
      </c>
      <c r="X1134">
        <f t="shared" si="161"/>
        <v>4</v>
      </c>
    </row>
    <row r="1135" spans="1:24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53"/>
        <v>0</v>
      </c>
      <c r="P1135" s="9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22">
        <f t="shared" si="157"/>
        <v>41821.407187500001</v>
      </c>
      <c r="T1135" s="22">
        <f t="shared" si="158"/>
        <v>41851.407187500001</v>
      </c>
      <c r="U1135">
        <f t="shared" si="159"/>
        <v>2014</v>
      </c>
      <c r="V1135" t="str">
        <f t="shared" si="160"/>
        <v>unsuccessful</v>
      </c>
      <c r="W1135" t="str">
        <f>IF(OR(O1135&lt;Outliers!$B$8,Data!O1135&gt;Outliers!$B$9),"Yes","No")</f>
        <v>No</v>
      </c>
      <c r="X1135">
        <f t="shared" si="161"/>
        <v>4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53"/>
        <v>0</v>
      </c>
      <c r="P1136" s="9">
        <f t="shared" si="154"/>
        <v>1</v>
      </c>
      <c r="Q1136" t="str">
        <f t="shared" si="155"/>
        <v>games</v>
      </c>
      <c r="R1136" t="str">
        <f t="shared" si="156"/>
        <v>mobile games</v>
      </c>
      <c r="S1136" s="22">
        <f t="shared" si="157"/>
        <v>41958.285046296296</v>
      </c>
      <c r="T1136" s="22">
        <f t="shared" si="158"/>
        <v>41972.189583333333</v>
      </c>
      <c r="U1136">
        <f t="shared" si="159"/>
        <v>2014</v>
      </c>
      <c r="V1136" t="str">
        <f t="shared" si="160"/>
        <v>unsuccessful</v>
      </c>
      <c r="W1136" t="str">
        <f>IF(OR(O1136&lt;Outliers!$B$8,Data!O1136&gt;Outliers!$B$9),"Yes","No")</f>
        <v>No</v>
      </c>
      <c r="X1136">
        <f t="shared" si="161"/>
        <v>2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53"/>
        <v>0</v>
      </c>
      <c r="P1137" s="9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22">
        <f t="shared" si="157"/>
        <v>42558.989513888882</v>
      </c>
      <c r="T1137" s="22">
        <f t="shared" si="158"/>
        <v>42588.989513888882</v>
      </c>
      <c r="U1137">
        <f t="shared" si="159"/>
        <v>2016</v>
      </c>
      <c r="V1137" t="str">
        <f t="shared" si="160"/>
        <v>unsuccessful</v>
      </c>
      <c r="W1137" t="str">
        <f>IF(OR(O1137&lt;Outliers!$B$8,Data!O1137&gt;Outliers!$B$9),"Yes","No")</f>
        <v>No</v>
      </c>
      <c r="X1137">
        <f t="shared" si="161"/>
        <v>4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53"/>
        <v>0</v>
      </c>
      <c r="P1138" s="9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22">
        <f t="shared" si="157"/>
        <v>42327.671631944439</v>
      </c>
      <c r="T1138" s="22">
        <f t="shared" si="158"/>
        <v>42357.671631944439</v>
      </c>
      <c r="U1138">
        <f t="shared" si="159"/>
        <v>2015</v>
      </c>
      <c r="V1138" t="str">
        <f t="shared" si="160"/>
        <v>unsuccessful</v>
      </c>
      <c r="W1138" t="str">
        <f>IF(OR(O1138&lt;Outliers!$B$8,Data!O1138&gt;Outliers!$B$9),"Yes","No")</f>
        <v>No</v>
      </c>
      <c r="X1138">
        <f t="shared" si="161"/>
        <v>4</v>
      </c>
    </row>
    <row r="1139" spans="1:24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53"/>
        <v>0</v>
      </c>
      <c r="P1139" s="9">
        <f t="shared" si="154"/>
        <v>253.21</v>
      </c>
      <c r="Q1139" t="str">
        <f t="shared" si="155"/>
        <v>games</v>
      </c>
      <c r="R1139" t="str">
        <f t="shared" si="156"/>
        <v>mobile games</v>
      </c>
      <c r="S1139" s="22">
        <f t="shared" si="157"/>
        <v>42453.819687499999</v>
      </c>
      <c r="T1139" s="22">
        <f t="shared" si="158"/>
        <v>42483.819687499999</v>
      </c>
      <c r="U1139">
        <f t="shared" si="159"/>
        <v>2016</v>
      </c>
      <c r="V1139" t="str">
        <f t="shared" si="160"/>
        <v>unsuccessful</v>
      </c>
      <c r="W1139" t="str">
        <f>IF(OR(O1139&lt;Outliers!$B$8,Data!O1139&gt;Outliers!$B$9),"Yes","No")</f>
        <v>No</v>
      </c>
      <c r="X1139">
        <f t="shared" si="161"/>
        <v>4</v>
      </c>
    </row>
    <row r="1140" spans="1:24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53"/>
        <v>0</v>
      </c>
      <c r="P1140" s="9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22">
        <f t="shared" si="157"/>
        <v>42736.9066087963</v>
      </c>
      <c r="T1140" s="22">
        <f t="shared" si="158"/>
        <v>42756.9066087963</v>
      </c>
      <c r="U1140">
        <f t="shared" si="159"/>
        <v>2017</v>
      </c>
      <c r="V1140" t="str">
        <f t="shared" si="160"/>
        <v>unsuccessful</v>
      </c>
      <c r="W1140" t="str">
        <f>IF(OR(O1140&lt;Outliers!$B$8,Data!O1140&gt;Outliers!$B$9),"Yes","No")</f>
        <v>No</v>
      </c>
      <c r="X1140">
        <f t="shared" si="161"/>
        <v>3</v>
      </c>
    </row>
    <row r="1141" spans="1:24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53"/>
        <v>0</v>
      </c>
      <c r="P1141" s="9">
        <f t="shared" si="154"/>
        <v>5</v>
      </c>
      <c r="Q1141" t="str">
        <f t="shared" si="155"/>
        <v>games</v>
      </c>
      <c r="R1141" t="str">
        <f t="shared" si="156"/>
        <v>mobile games</v>
      </c>
      <c r="S1141" s="22">
        <f t="shared" si="157"/>
        <v>41975.347523148142</v>
      </c>
      <c r="T1141" s="22">
        <f t="shared" si="158"/>
        <v>42005.347523148142</v>
      </c>
      <c r="U1141">
        <f t="shared" si="159"/>
        <v>2014</v>
      </c>
      <c r="V1141" t="str">
        <f t="shared" si="160"/>
        <v>unsuccessful</v>
      </c>
      <c r="W1141" t="str">
        <f>IF(OR(O1141&lt;Outliers!$B$8,Data!O1141&gt;Outliers!$B$9),"Yes","No")</f>
        <v>No</v>
      </c>
      <c r="X1141">
        <f t="shared" si="161"/>
        <v>4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53"/>
        <v>0</v>
      </c>
      <c r="P1142" s="9">
        <f t="shared" si="154"/>
        <v>0</v>
      </c>
      <c r="Q1142" t="str">
        <f t="shared" si="155"/>
        <v>games</v>
      </c>
      <c r="R1142" t="str">
        <f t="shared" si="156"/>
        <v>mobile games</v>
      </c>
      <c r="S1142" s="22">
        <f t="shared" si="157"/>
        <v>42192.462048611109</v>
      </c>
      <c r="T1142" s="22">
        <f t="shared" si="158"/>
        <v>42222.462048611109</v>
      </c>
      <c r="U1142">
        <f t="shared" si="159"/>
        <v>2015</v>
      </c>
      <c r="V1142" t="str">
        <f t="shared" si="160"/>
        <v>unsuccessful</v>
      </c>
      <c r="W1142" t="str">
        <f>IF(OR(O1142&lt;Outliers!$B$8,Data!O1142&gt;Outliers!$B$9),"Yes","No")</f>
        <v>No</v>
      </c>
      <c r="X1142">
        <f t="shared" si="161"/>
        <v>4</v>
      </c>
    </row>
    <row r="1143" spans="1:2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53"/>
        <v>0</v>
      </c>
      <c r="P1143" s="9">
        <f t="shared" si="154"/>
        <v>0</v>
      </c>
      <c r="Q1143" t="str">
        <f t="shared" si="155"/>
        <v>games</v>
      </c>
      <c r="R1143" t="str">
        <f t="shared" si="156"/>
        <v>mobile games</v>
      </c>
      <c r="S1143" s="22">
        <f t="shared" si="157"/>
        <v>42164.699652777781</v>
      </c>
      <c r="T1143" s="22">
        <f t="shared" si="158"/>
        <v>42194.699652777781</v>
      </c>
      <c r="U1143">
        <f t="shared" si="159"/>
        <v>2015</v>
      </c>
      <c r="V1143" t="str">
        <f t="shared" si="160"/>
        <v>unsuccessful</v>
      </c>
      <c r="W1143" t="str">
        <f>IF(OR(O1143&lt;Outliers!$B$8,Data!O1143&gt;Outliers!$B$9),"Yes","No")</f>
        <v>No</v>
      </c>
      <c r="X1143">
        <f t="shared" si="161"/>
        <v>4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53"/>
        <v>0</v>
      </c>
      <c r="P1144" s="9">
        <f t="shared" si="154"/>
        <v>0</v>
      </c>
      <c r="Q1144" t="str">
        <f t="shared" si="155"/>
        <v>games</v>
      </c>
      <c r="R1144" t="str">
        <f t="shared" si="156"/>
        <v>mobile games</v>
      </c>
      <c r="S1144" s="22">
        <f t="shared" si="157"/>
        <v>42022.006099537044</v>
      </c>
      <c r="T1144" s="22">
        <f t="shared" si="158"/>
        <v>42052.006099537044</v>
      </c>
      <c r="U1144">
        <f t="shared" si="159"/>
        <v>2015</v>
      </c>
      <c r="V1144" t="str">
        <f t="shared" si="160"/>
        <v>unsuccessful</v>
      </c>
      <c r="W1144" t="str">
        <f>IF(OR(O1144&lt;Outliers!$B$8,Data!O1144&gt;Outliers!$B$9),"Yes","No")</f>
        <v>No</v>
      </c>
      <c r="X1144">
        <f t="shared" si="161"/>
        <v>4</v>
      </c>
    </row>
    <row r="1145" spans="1:24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53"/>
        <v>0</v>
      </c>
      <c r="P1145" s="9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22">
        <f t="shared" si="157"/>
        <v>42325.19358796296</v>
      </c>
      <c r="T1145" s="22">
        <f t="shared" si="158"/>
        <v>42355.19358796296</v>
      </c>
      <c r="U1145">
        <f t="shared" si="159"/>
        <v>2015</v>
      </c>
      <c r="V1145" t="str">
        <f t="shared" si="160"/>
        <v>unsuccessful</v>
      </c>
      <c r="W1145" t="str">
        <f>IF(OR(O1145&lt;Outliers!$B$8,Data!O1145&gt;Outliers!$B$9),"Yes","No")</f>
        <v>No</v>
      </c>
      <c r="X1145">
        <f t="shared" si="161"/>
        <v>4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53"/>
        <v>0</v>
      </c>
      <c r="P1146" s="9">
        <f t="shared" si="154"/>
        <v>0</v>
      </c>
      <c r="Q1146" t="str">
        <f t="shared" si="155"/>
        <v>food</v>
      </c>
      <c r="R1146" t="str">
        <f t="shared" si="156"/>
        <v>food trucks</v>
      </c>
      <c r="S1146" s="22">
        <f t="shared" si="157"/>
        <v>42093.181944444441</v>
      </c>
      <c r="T1146" s="22">
        <f t="shared" si="158"/>
        <v>42123.181944444441</v>
      </c>
      <c r="U1146">
        <f t="shared" si="159"/>
        <v>2015</v>
      </c>
      <c r="V1146" t="str">
        <f t="shared" si="160"/>
        <v>unsuccessful</v>
      </c>
      <c r="W1146" t="str">
        <f>IF(OR(O1146&lt;Outliers!$B$8,Data!O1146&gt;Outliers!$B$9),"Yes","No")</f>
        <v>No</v>
      </c>
      <c r="X1146">
        <f t="shared" si="161"/>
        <v>4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53"/>
        <v>0</v>
      </c>
      <c r="P1147" s="9">
        <f t="shared" si="154"/>
        <v>100</v>
      </c>
      <c r="Q1147" t="str">
        <f t="shared" si="155"/>
        <v>food</v>
      </c>
      <c r="R1147" t="str">
        <f t="shared" si="156"/>
        <v>food trucks</v>
      </c>
      <c r="S1147" s="22">
        <f t="shared" si="157"/>
        <v>41854.747592592597</v>
      </c>
      <c r="T1147" s="22">
        <f t="shared" si="158"/>
        <v>41914.747592592597</v>
      </c>
      <c r="U1147">
        <f t="shared" si="159"/>
        <v>2014</v>
      </c>
      <c r="V1147" t="str">
        <f t="shared" si="160"/>
        <v>unsuccessful</v>
      </c>
      <c r="W1147" t="str">
        <f>IF(OR(O1147&lt;Outliers!$B$8,Data!O1147&gt;Outliers!$B$9),"Yes","No")</f>
        <v>No</v>
      </c>
      <c r="X1147">
        <f t="shared" si="161"/>
        <v>9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53"/>
        <v>0</v>
      </c>
      <c r="P1148" s="9">
        <f t="shared" si="154"/>
        <v>44.17</v>
      </c>
      <c r="Q1148" t="str">
        <f t="shared" si="155"/>
        <v>food</v>
      </c>
      <c r="R1148" t="str">
        <f t="shared" si="156"/>
        <v>food trucks</v>
      </c>
      <c r="S1148" s="22">
        <f t="shared" si="157"/>
        <v>41723.9533912037</v>
      </c>
      <c r="T1148" s="22">
        <f t="shared" si="158"/>
        <v>41761.9533912037</v>
      </c>
      <c r="U1148">
        <f t="shared" si="159"/>
        <v>2014</v>
      </c>
      <c r="V1148" t="str">
        <f t="shared" si="160"/>
        <v>unsuccessful</v>
      </c>
      <c r="W1148" t="str">
        <f>IF(OR(O1148&lt;Outliers!$B$8,Data!O1148&gt;Outliers!$B$9),"Yes","No")</f>
        <v>No</v>
      </c>
      <c r="X1148">
        <f t="shared" si="161"/>
        <v>5</v>
      </c>
    </row>
    <row r="1149" spans="1:24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53"/>
        <v>0</v>
      </c>
      <c r="P1149" s="9">
        <f t="shared" si="154"/>
        <v>0</v>
      </c>
      <c r="Q1149" t="str">
        <f t="shared" si="155"/>
        <v>food</v>
      </c>
      <c r="R1149" t="str">
        <f t="shared" si="156"/>
        <v>food trucks</v>
      </c>
      <c r="S1149" s="22">
        <f t="shared" si="157"/>
        <v>41871.972025462965</v>
      </c>
      <c r="T1149" s="22">
        <f t="shared" si="158"/>
        <v>41931.972025462965</v>
      </c>
      <c r="U1149">
        <f t="shared" si="159"/>
        <v>2014</v>
      </c>
      <c r="V1149" t="str">
        <f t="shared" si="160"/>
        <v>unsuccessful</v>
      </c>
      <c r="W1149" t="str">
        <f>IF(OR(O1149&lt;Outliers!$B$8,Data!O1149&gt;Outliers!$B$9),"Yes","No")</f>
        <v>No</v>
      </c>
      <c r="X1149">
        <f t="shared" si="161"/>
        <v>9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53"/>
        <v>0</v>
      </c>
      <c r="P1150" s="9">
        <f t="shared" si="154"/>
        <v>24.33</v>
      </c>
      <c r="Q1150" t="str">
        <f t="shared" si="155"/>
        <v>food</v>
      </c>
      <c r="R1150" t="str">
        <f t="shared" si="156"/>
        <v>food trucks</v>
      </c>
      <c r="S1150" s="22">
        <f t="shared" si="157"/>
        <v>42675.171076388884</v>
      </c>
      <c r="T1150" s="22">
        <f t="shared" si="158"/>
        <v>42705.212743055556</v>
      </c>
      <c r="U1150">
        <f t="shared" si="159"/>
        <v>2016</v>
      </c>
      <c r="V1150" t="str">
        <f t="shared" si="160"/>
        <v>unsuccessful</v>
      </c>
      <c r="W1150" t="str">
        <f>IF(OR(O1150&lt;Outliers!$B$8,Data!O1150&gt;Outliers!$B$9),"Yes","No")</f>
        <v>No</v>
      </c>
      <c r="X1150">
        <f t="shared" si="161"/>
        <v>4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53"/>
        <v>0</v>
      </c>
      <c r="P1151" s="9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22">
        <f t="shared" si="157"/>
        <v>42507.71025462963</v>
      </c>
      <c r="T1151" s="22">
        <f t="shared" si="158"/>
        <v>42537.71025462963</v>
      </c>
      <c r="U1151">
        <f t="shared" si="159"/>
        <v>2016</v>
      </c>
      <c r="V1151" t="str">
        <f t="shared" si="160"/>
        <v>unsuccessful</v>
      </c>
      <c r="W1151" t="str">
        <f>IF(OR(O1151&lt;Outliers!$B$8,Data!O1151&gt;Outliers!$B$9),"Yes","No")</f>
        <v>No</v>
      </c>
      <c r="X1151">
        <f t="shared" si="161"/>
        <v>4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53"/>
        <v>0</v>
      </c>
      <c r="P1152" s="9">
        <f t="shared" si="154"/>
        <v>42</v>
      </c>
      <c r="Q1152" t="str">
        <f t="shared" si="155"/>
        <v>food</v>
      </c>
      <c r="R1152" t="str">
        <f t="shared" si="156"/>
        <v>food trucks</v>
      </c>
      <c r="S1152" s="22">
        <f t="shared" si="157"/>
        <v>42317.954571759255</v>
      </c>
      <c r="T1152" s="22">
        <f t="shared" si="158"/>
        <v>42377.954571759255</v>
      </c>
      <c r="U1152">
        <f t="shared" si="159"/>
        <v>2015</v>
      </c>
      <c r="V1152" t="str">
        <f t="shared" si="160"/>
        <v>unsuccessful</v>
      </c>
      <c r="W1152" t="str">
        <f>IF(OR(O1152&lt;Outliers!$B$8,Data!O1152&gt;Outliers!$B$9),"Yes","No")</f>
        <v>No</v>
      </c>
      <c r="X1152">
        <f t="shared" si="161"/>
        <v>9</v>
      </c>
    </row>
    <row r="1153" spans="1:24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53"/>
        <v>0</v>
      </c>
      <c r="P1153" s="9">
        <f t="shared" si="154"/>
        <v>0</v>
      </c>
      <c r="Q1153" t="str">
        <f t="shared" si="155"/>
        <v>food</v>
      </c>
      <c r="R1153" t="str">
        <f t="shared" si="156"/>
        <v>food trucks</v>
      </c>
      <c r="S1153" s="22">
        <f t="shared" si="157"/>
        <v>42224.102581018517</v>
      </c>
      <c r="T1153" s="22">
        <f t="shared" si="158"/>
        <v>42254.102581018517</v>
      </c>
      <c r="U1153">
        <f t="shared" si="159"/>
        <v>2015</v>
      </c>
      <c r="V1153" t="str">
        <f t="shared" si="160"/>
        <v>unsuccessful</v>
      </c>
      <c r="W1153" t="str">
        <f>IF(OR(O1153&lt;Outliers!$B$8,Data!O1153&gt;Outliers!$B$9),"Yes","No")</f>
        <v>No</v>
      </c>
      <c r="X1153">
        <f t="shared" si="161"/>
        <v>4</v>
      </c>
    </row>
    <row r="1154" spans="1:2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53"/>
        <v>0</v>
      </c>
      <c r="P1154" s="9">
        <f t="shared" si="154"/>
        <v>60.73</v>
      </c>
      <c r="Q1154" t="str">
        <f t="shared" si="155"/>
        <v>food</v>
      </c>
      <c r="R1154" t="str">
        <f t="shared" si="156"/>
        <v>food trucks</v>
      </c>
      <c r="S1154" s="22">
        <f t="shared" si="157"/>
        <v>42109.709629629629</v>
      </c>
      <c r="T1154" s="22">
        <f t="shared" si="158"/>
        <v>42139.709629629629</v>
      </c>
      <c r="U1154">
        <f t="shared" si="159"/>
        <v>2015</v>
      </c>
      <c r="V1154" t="str">
        <f t="shared" si="160"/>
        <v>unsuccessful</v>
      </c>
      <c r="W1154" t="str">
        <f>IF(OR(O1154&lt;Outliers!$B$8,Data!O1154&gt;Outliers!$B$9),"Yes","No")</f>
        <v>No</v>
      </c>
      <c r="X1154">
        <f t="shared" si="161"/>
        <v>4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62">ROUND(E1155/D1155,0)</f>
        <v>0</v>
      </c>
      <c r="P1155" s="9">
        <f t="shared" ref="P1155:P1218" si="163">ROUND(IFERROR(E1155/L1155,0),2)</f>
        <v>50</v>
      </c>
      <c r="Q1155" t="str">
        <f t="shared" ref="Q1155:Q1218" si="164">LEFT(N1155,FIND("/",N1155)-1)</f>
        <v>food</v>
      </c>
      <c r="R1155" t="str">
        <f t="shared" ref="R1155:R1218" si="165">RIGHT(N1155,LEN(N1155)-FIND("/",N1155))</f>
        <v>food trucks</v>
      </c>
      <c r="S1155" s="22">
        <f t="shared" ref="S1155:S1218" si="166">(((J1155/60)/60)/24)+DATE(1970,1,1)</f>
        <v>42143.714178240742</v>
      </c>
      <c r="T1155" s="22">
        <f t="shared" ref="T1155:T1218" si="167">(((I1155/60)/60)/24)+DATE(1970,1,1)</f>
        <v>42173.714178240742</v>
      </c>
      <c r="U1155">
        <f t="shared" ref="U1155:U1218" si="168">YEAR(S1155)</f>
        <v>2015</v>
      </c>
      <c r="V1155" t="str">
        <f t="shared" ref="V1155:V1218" si="169">IF(OR(F1155="live",F1155="successful"),"successful","unsuccessful")</f>
        <v>unsuccessful</v>
      </c>
      <c r="W1155" t="str">
        <f>IF(OR(O1155&lt;Outliers!$B$8,Data!O1155&gt;Outliers!$B$9),"Yes","No")</f>
        <v>No</v>
      </c>
      <c r="X1155">
        <f t="shared" ref="X1155:X1218" si="170">ROUND(_xlfn.DAYS(T1155,S1155)/7,0)</f>
        <v>4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62"/>
        <v>0</v>
      </c>
      <c r="P1156" s="9">
        <f t="shared" si="163"/>
        <v>108.33</v>
      </c>
      <c r="Q1156" t="str">
        <f t="shared" si="164"/>
        <v>food</v>
      </c>
      <c r="R1156" t="str">
        <f t="shared" si="165"/>
        <v>food trucks</v>
      </c>
      <c r="S1156" s="22">
        <f t="shared" si="166"/>
        <v>42223.108865740738</v>
      </c>
      <c r="T1156" s="22">
        <f t="shared" si="167"/>
        <v>42253.108865740738</v>
      </c>
      <c r="U1156">
        <f t="shared" si="168"/>
        <v>2015</v>
      </c>
      <c r="V1156" t="str">
        <f t="shared" si="169"/>
        <v>unsuccessful</v>
      </c>
      <c r="W1156" t="str">
        <f>IF(OR(O1156&lt;Outliers!$B$8,Data!O1156&gt;Outliers!$B$9),"Yes","No")</f>
        <v>No</v>
      </c>
      <c r="X1156">
        <f t="shared" si="170"/>
        <v>4</v>
      </c>
    </row>
    <row r="1157" spans="1:24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62"/>
        <v>0</v>
      </c>
      <c r="P1157" s="9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22">
        <f t="shared" si="166"/>
        <v>41835.763981481483</v>
      </c>
      <c r="T1157" s="22">
        <f t="shared" si="167"/>
        <v>41865.763981481483</v>
      </c>
      <c r="U1157">
        <f t="shared" si="168"/>
        <v>2014</v>
      </c>
      <c r="V1157" t="str">
        <f t="shared" si="169"/>
        <v>unsuccessful</v>
      </c>
      <c r="W1157" t="str">
        <f>IF(OR(O1157&lt;Outliers!$B$8,Data!O1157&gt;Outliers!$B$9),"Yes","No")</f>
        <v>No</v>
      </c>
      <c r="X1157">
        <f t="shared" si="170"/>
        <v>4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62"/>
        <v>0</v>
      </c>
      <c r="P1158" s="9">
        <f t="shared" si="163"/>
        <v>0</v>
      </c>
      <c r="Q1158" t="str">
        <f t="shared" si="164"/>
        <v>food</v>
      </c>
      <c r="R1158" t="str">
        <f t="shared" si="165"/>
        <v>food trucks</v>
      </c>
      <c r="S1158" s="22">
        <f t="shared" si="166"/>
        <v>42029.07131944444</v>
      </c>
      <c r="T1158" s="22">
        <f t="shared" si="167"/>
        <v>42059.07131944444</v>
      </c>
      <c r="U1158">
        <f t="shared" si="168"/>
        <v>2015</v>
      </c>
      <c r="V1158" t="str">
        <f t="shared" si="169"/>
        <v>unsuccessful</v>
      </c>
      <c r="W1158" t="str">
        <f>IF(OR(O1158&lt;Outliers!$B$8,Data!O1158&gt;Outliers!$B$9),"Yes","No")</f>
        <v>No</v>
      </c>
      <c r="X1158">
        <f t="shared" si="170"/>
        <v>4</v>
      </c>
    </row>
    <row r="1159" spans="1:24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62"/>
        <v>0</v>
      </c>
      <c r="P1159" s="9">
        <f t="shared" si="163"/>
        <v>50.33</v>
      </c>
      <c r="Q1159" t="str">
        <f t="shared" si="164"/>
        <v>food</v>
      </c>
      <c r="R1159" t="str">
        <f t="shared" si="165"/>
        <v>food trucks</v>
      </c>
      <c r="S1159" s="22">
        <f t="shared" si="166"/>
        <v>41918.628240740742</v>
      </c>
      <c r="T1159" s="22">
        <f t="shared" si="167"/>
        <v>41978.669907407413</v>
      </c>
      <c r="U1159">
        <f t="shared" si="168"/>
        <v>2014</v>
      </c>
      <c r="V1159" t="str">
        <f t="shared" si="169"/>
        <v>unsuccessful</v>
      </c>
      <c r="W1159" t="str">
        <f>IF(OR(O1159&lt;Outliers!$B$8,Data!O1159&gt;Outliers!$B$9),"Yes","No")</f>
        <v>No</v>
      </c>
      <c r="X1159">
        <f t="shared" si="170"/>
        <v>9</v>
      </c>
    </row>
    <row r="1160" spans="1:24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62"/>
        <v>0</v>
      </c>
      <c r="P1160" s="9">
        <f t="shared" si="163"/>
        <v>11.67</v>
      </c>
      <c r="Q1160" t="str">
        <f t="shared" si="164"/>
        <v>food</v>
      </c>
      <c r="R1160" t="str">
        <f t="shared" si="165"/>
        <v>food trucks</v>
      </c>
      <c r="S1160" s="22">
        <f t="shared" si="166"/>
        <v>41952.09175925926</v>
      </c>
      <c r="T1160" s="22">
        <f t="shared" si="167"/>
        <v>41982.09175925926</v>
      </c>
      <c r="U1160">
        <f t="shared" si="168"/>
        <v>2014</v>
      </c>
      <c r="V1160" t="str">
        <f t="shared" si="169"/>
        <v>unsuccessful</v>
      </c>
      <c r="W1160" t="str">
        <f>IF(OR(O1160&lt;Outliers!$B$8,Data!O1160&gt;Outliers!$B$9),"Yes","No")</f>
        <v>No</v>
      </c>
      <c r="X1160">
        <f t="shared" si="170"/>
        <v>4</v>
      </c>
    </row>
    <row r="1161" spans="1:24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62"/>
        <v>0</v>
      </c>
      <c r="P1161" s="9">
        <f t="shared" si="163"/>
        <v>0</v>
      </c>
      <c r="Q1161" t="str">
        <f t="shared" si="164"/>
        <v>food</v>
      </c>
      <c r="R1161" t="str">
        <f t="shared" si="165"/>
        <v>food trucks</v>
      </c>
      <c r="S1161" s="22">
        <f t="shared" si="166"/>
        <v>42154.726446759261</v>
      </c>
      <c r="T1161" s="22">
        <f t="shared" si="167"/>
        <v>42185.65625</v>
      </c>
      <c r="U1161">
        <f t="shared" si="168"/>
        <v>2015</v>
      </c>
      <c r="V1161" t="str">
        <f t="shared" si="169"/>
        <v>unsuccessful</v>
      </c>
      <c r="W1161" t="str">
        <f>IF(OR(O1161&lt;Outliers!$B$8,Data!O1161&gt;Outliers!$B$9),"Yes","No")</f>
        <v>No</v>
      </c>
      <c r="X1161">
        <f t="shared" si="170"/>
        <v>4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62"/>
        <v>0</v>
      </c>
      <c r="P1162" s="9">
        <f t="shared" si="163"/>
        <v>60.79</v>
      </c>
      <c r="Q1162" t="str">
        <f t="shared" si="164"/>
        <v>food</v>
      </c>
      <c r="R1162" t="str">
        <f t="shared" si="165"/>
        <v>food trucks</v>
      </c>
      <c r="S1162" s="22">
        <f t="shared" si="166"/>
        <v>42061.154930555553</v>
      </c>
      <c r="T1162" s="22">
        <f t="shared" si="167"/>
        <v>42091.113263888896</v>
      </c>
      <c r="U1162">
        <f t="shared" si="168"/>
        <v>2015</v>
      </c>
      <c r="V1162" t="str">
        <f t="shared" si="169"/>
        <v>unsuccessful</v>
      </c>
      <c r="W1162" t="str">
        <f>IF(OR(O1162&lt;Outliers!$B$8,Data!O1162&gt;Outliers!$B$9),"Yes","No")</f>
        <v>No</v>
      </c>
      <c r="X1162">
        <f t="shared" si="170"/>
        <v>4</v>
      </c>
    </row>
    <row r="1163" spans="1:24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62"/>
        <v>0</v>
      </c>
      <c r="P1163" s="9">
        <f t="shared" si="163"/>
        <v>0</v>
      </c>
      <c r="Q1163" t="str">
        <f t="shared" si="164"/>
        <v>food</v>
      </c>
      <c r="R1163" t="str">
        <f t="shared" si="165"/>
        <v>food trucks</v>
      </c>
      <c r="S1163" s="22">
        <f t="shared" si="166"/>
        <v>42122.629502314812</v>
      </c>
      <c r="T1163" s="22">
        <f t="shared" si="167"/>
        <v>42143.629502314812</v>
      </c>
      <c r="U1163">
        <f t="shared" si="168"/>
        <v>2015</v>
      </c>
      <c r="V1163" t="str">
        <f t="shared" si="169"/>
        <v>unsuccessful</v>
      </c>
      <c r="W1163" t="str">
        <f>IF(OR(O1163&lt;Outliers!$B$8,Data!O1163&gt;Outliers!$B$9),"Yes","No")</f>
        <v>No</v>
      </c>
      <c r="X1163">
        <f t="shared" si="170"/>
        <v>3</v>
      </c>
    </row>
    <row r="1164" spans="1:24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62"/>
        <v>0</v>
      </c>
      <c r="P1164" s="9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22">
        <f t="shared" si="166"/>
        <v>41876.683611111112</v>
      </c>
      <c r="T1164" s="22">
        <f t="shared" si="167"/>
        <v>41907.683611111112</v>
      </c>
      <c r="U1164">
        <f t="shared" si="168"/>
        <v>2014</v>
      </c>
      <c r="V1164" t="str">
        <f t="shared" si="169"/>
        <v>unsuccessful</v>
      </c>
      <c r="W1164" t="str">
        <f>IF(OR(O1164&lt;Outliers!$B$8,Data!O1164&gt;Outliers!$B$9),"Yes","No")</f>
        <v>No</v>
      </c>
      <c r="X1164">
        <f t="shared" si="170"/>
        <v>4</v>
      </c>
    </row>
    <row r="1165" spans="1:24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62"/>
        <v>0</v>
      </c>
      <c r="P1165" s="9">
        <f t="shared" si="163"/>
        <v>0</v>
      </c>
      <c r="Q1165" t="str">
        <f t="shared" si="164"/>
        <v>food</v>
      </c>
      <c r="R1165" t="str">
        <f t="shared" si="165"/>
        <v>food trucks</v>
      </c>
      <c r="S1165" s="22">
        <f t="shared" si="166"/>
        <v>41830.723611111112</v>
      </c>
      <c r="T1165" s="22">
        <f t="shared" si="167"/>
        <v>41860.723611111112</v>
      </c>
      <c r="U1165">
        <f t="shared" si="168"/>
        <v>2014</v>
      </c>
      <c r="V1165" t="str">
        <f t="shared" si="169"/>
        <v>unsuccessful</v>
      </c>
      <c r="W1165" t="str">
        <f>IF(OR(O1165&lt;Outliers!$B$8,Data!O1165&gt;Outliers!$B$9),"Yes","No")</f>
        <v>No</v>
      </c>
      <c r="X1165">
        <f t="shared" si="170"/>
        <v>4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62"/>
        <v>0</v>
      </c>
      <c r="P1166" s="9">
        <f t="shared" si="163"/>
        <v>0</v>
      </c>
      <c r="Q1166" t="str">
        <f t="shared" si="164"/>
        <v>food</v>
      </c>
      <c r="R1166" t="str">
        <f t="shared" si="165"/>
        <v>food trucks</v>
      </c>
      <c r="S1166" s="22">
        <f t="shared" si="166"/>
        <v>42509.724328703705</v>
      </c>
      <c r="T1166" s="22">
        <f t="shared" si="167"/>
        <v>42539.724328703705</v>
      </c>
      <c r="U1166">
        <f t="shared" si="168"/>
        <v>2016</v>
      </c>
      <c r="V1166" t="str">
        <f t="shared" si="169"/>
        <v>unsuccessful</v>
      </c>
      <c r="W1166" t="str">
        <f>IF(OR(O1166&lt;Outliers!$B$8,Data!O1166&gt;Outliers!$B$9),"Yes","No")</f>
        <v>No</v>
      </c>
      <c r="X1166">
        <f t="shared" si="170"/>
        <v>4</v>
      </c>
    </row>
    <row r="1167" spans="1:24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62"/>
        <v>0</v>
      </c>
      <c r="P1167" s="9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22">
        <f t="shared" si="166"/>
        <v>41792.214467592588</v>
      </c>
      <c r="T1167" s="22">
        <f t="shared" si="167"/>
        <v>41826.214467592588</v>
      </c>
      <c r="U1167">
        <f t="shared" si="168"/>
        <v>2014</v>
      </c>
      <c r="V1167" t="str">
        <f t="shared" si="169"/>
        <v>unsuccessful</v>
      </c>
      <c r="W1167" t="str">
        <f>IF(OR(O1167&lt;Outliers!$B$8,Data!O1167&gt;Outliers!$B$9),"Yes","No")</f>
        <v>No</v>
      </c>
      <c r="X1167">
        <f t="shared" si="170"/>
        <v>5</v>
      </c>
    </row>
    <row r="1168" spans="1:24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62"/>
        <v>0</v>
      </c>
      <c r="P1168" s="9">
        <f t="shared" si="163"/>
        <v>358.88</v>
      </c>
      <c r="Q1168" t="str">
        <f t="shared" si="164"/>
        <v>food</v>
      </c>
      <c r="R1168" t="str">
        <f t="shared" si="165"/>
        <v>food trucks</v>
      </c>
      <c r="S1168" s="22">
        <f t="shared" si="166"/>
        <v>42150.485439814816</v>
      </c>
      <c r="T1168" s="22">
        <f t="shared" si="167"/>
        <v>42181.166666666672</v>
      </c>
      <c r="U1168">
        <f t="shared" si="168"/>
        <v>2015</v>
      </c>
      <c r="V1168" t="str">
        <f t="shared" si="169"/>
        <v>unsuccessful</v>
      </c>
      <c r="W1168" t="str">
        <f>IF(OR(O1168&lt;Outliers!$B$8,Data!O1168&gt;Outliers!$B$9),"Yes","No")</f>
        <v>No</v>
      </c>
      <c r="X1168">
        <f t="shared" si="170"/>
        <v>4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62"/>
        <v>0</v>
      </c>
      <c r="P1169" s="9">
        <f t="shared" si="163"/>
        <v>61.19</v>
      </c>
      <c r="Q1169" t="str">
        <f t="shared" si="164"/>
        <v>food</v>
      </c>
      <c r="R1169" t="str">
        <f t="shared" si="165"/>
        <v>food trucks</v>
      </c>
      <c r="S1169" s="22">
        <f t="shared" si="166"/>
        <v>41863.734895833331</v>
      </c>
      <c r="T1169" s="22">
        <f t="shared" si="167"/>
        <v>41894.734895833331</v>
      </c>
      <c r="U1169">
        <f t="shared" si="168"/>
        <v>2014</v>
      </c>
      <c r="V1169" t="str">
        <f t="shared" si="169"/>
        <v>unsuccessful</v>
      </c>
      <c r="W1169" t="str">
        <f>IF(OR(O1169&lt;Outliers!$B$8,Data!O1169&gt;Outliers!$B$9),"Yes","No")</f>
        <v>No</v>
      </c>
      <c r="X1169">
        <f t="shared" si="170"/>
        <v>4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62"/>
        <v>0</v>
      </c>
      <c r="P1170" s="9">
        <f t="shared" si="163"/>
        <v>340</v>
      </c>
      <c r="Q1170" t="str">
        <f t="shared" si="164"/>
        <v>food</v>
      </c>
      <c r="R1170" t="str">
        <f t="shared" si="165"/>
        <v>food trucks</v>
      </c>
      <c r="S1170" s="22">
        <f t="shared" si="166"/>
        <v>42605.053993055553</v>
      </c>
      <c r="T1170" s="22">
        <f t="shared" si="167"/>
        <v>42635.053993055553</v>
      </c>
      <c r="U1170">
        <f t="shared" si="168"/>
        <v>2016</v>
      </c>
      <c r="V1170" t="str">
        <f t="shared" si="169"/>
        <v>unsuccessful</v>
      </c>
      <c r="W1170" t="str">
        <f>IF(OR(O1170&lt;Outliers!$B$8,Data!O1170&gt;Outliers!$B$9),"Yes","No")</f>
        <v>No</v>
      </c>
      <c r="X1170">
        <f t="shared" si="170"/>
        <v>4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62"/>
        <v>0</v>
      </c>
      <c r="P1171" s="9">
        <f t="shared" si="163"/>
        <v>5.67</v>
      </c>
      <c r="Q1171" t="str">
        <f t="shared" si="164"/>
        <v>food</v>
      </c>
      <c r="R1171" t="str">
        <f t="shared" si="165"/>
        <v>food trucks</v>
      </c>
      <c r="S1171" s="22">
        <f t="shared" si="166"/>
        <v>42027.353738425925</v>
      </c>
      <c r="T1171" s="22">
        <f t="shared" si="167"/>
        <v>42057.353738425925</v>
      </c>
      <c r="U1171">
        <f t="shared" si="168"/>
        <v>2015</v>
      </c>
      <c r="V1171" t="str">
        <f t="shared" si="169"/>
        <v>unsuccessful</v>
      </c>
      <c r="W1171" t="str">
        <f>IF(OR(O1171&lt;Outliers!$B$8,Data!O1171&gt;Outliers!$B$9),"Yes","No")</f>
        <v>No</v>
      </c>
      <c r="X1171">
        <f t="shared" si="170"/>
        <v>4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62"/>
        <v>0</v>
      </c>
      <c r="P1172" s="9">
        <f t="shared" si="163"/>
        <v>50</v>
      </c>
      <c r="Q1172" t="str">
        <f t="shared" si="164"/>
        <v>food</v>
      </c>
      <c r="R1172" t="str">
        <f t="shared" si="165"/>
        <v>food trucks</v>
      </c>
      <c r="S1172" s="22">
        <f t="shared" si="166"/>
        <v>42124.893182870372</v>
      </c>
      <c r="T1172" s="22">
        <f t="shared" si="167"/>
        <v>42154.893182870372</v>
      </c>
      <c r="U1172">
        <f t="shared" si="168"/>
        <v>2015</v>
      </c>
      <c r="V1172" t="str">
        <f t="shared" si="169"/>
        <v>unsuccessful</v>
      </c>
      <c r="W1172" t="str">
        <f>IF(OR(O1172&lt;Outliers!$B$8,Data!O1172&gt;Outliers!$B$9),"Yes","No")</f>
        <v>No</v>
      </c>
      <c r="X1172">
        <f t="shared" si="170"/>
        <v>4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62"/>
        <v>0</v>
      </c>
      <c r="P1173" s="9">
        <f t="shared" si="163"/>
        <v>25</v>
      </c>
      <c r="Q1173" t="str">
        <f t="shared" si="164"/>
        <v>food</v>
      </c>
      <c r="R1173" t="str">
        <f t="shared" si="165"/>
        <v>food trucks</v>
      </c>
      <c r="S1173" s="22">
        <f t="shared" si="166"/>
        <v>41938.804710648146</v>
      </c>
      <c r="T1173" s="22">
        <f t="shared" si="167"/>
        <v>41956.846377314811</v>
      </c>
      <c r="U1173">
        <f t="shared" si="168"/>
        <v>2014</v>
      </c>
      <c r="V1173" t="str">
        <f t="shared" si="169"/>
        <v>unsuccessful</v>
      </c>
      <c r="W1173" t="str">
        <f>IF(OR(O1173&lt;Outliers!$B$8,Data!O1173&gt;Outliers!$B$9),"Yes","No")</f>
        <v>No</v>
      </c>
      <c r="X1173">
        <f t="shared" si="170"/>
        <v>3</v>
      </c>
    </row>
    <row r="1174" spans="1:24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62"/>
        <v>0</v>
      </c>
      <c r="P1174" s="9">
        <f t="shared" si="163"/>
        <v>0</v>
      </c>
      <c r="Q1174" t="str">
        <f t="shared" si="164"/>
        <v>food</v>
      </c>
      <c r="R1174" t="str">
        <f t="shared" si="165"/>
        <v>food trucks</v>
      </c>
      <c r="S1174" s="22">
        <f t="shared" si="166"/>
        <v>41841.682314814818</v>
      </c>
      <c r="T1174" s="22">
        <f t="shared" si="167"/>
        <v>41871.682314814818</v>
      </c>
      <c r="U1174">
        <f t="shared" si="168"/>
        <v>2014</v>
      </c>
      <c r="V1174" t="str">
        <f t="shared" si="169"/>
        <v>unsuccessful</v>
      </c>
      <c r="W1174" t="str">
        <f>IF(OR(O1174&lt;Outliers!$B$8,Data!O1174&gt;Outliers!$B$9),"Yes","No")</f>
        <v>No</v>
      </c>
      <c r="X1174">
        <f t="shared" si="170"/>
        <v>4</v>
      </c>
    </row>
    <row r="1175" spans="1:24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62"/>
        <v>0</v>
      </c>
      <c r="P1175" s="9">
        <f t="shared" si="163"/>
        <v>30</v>
      </c>
      <c r="Q1175" t="str">
        <f t="shared" si="164"/>
        <v>food</v>
      </c>
      <c r="R1175" t="str">
        <f t="shared" si="165"/>
        <v>food trucks</v>
      </c>
      <c r="S1175" s="22">
        <f t="shared" si="166"/>
        <v>42184.185844907406</v>
      </c>
      <c r="T1175" s="22">
        <f t="shared" si="167"/>
        <v>42219.185844907406</v>
      </c>
      <c r="U1175">
        <f t="shared" si="168"/>
        <v>2015</v>
      </c>
      <c r="V1175" t="str">
        <f t="shared" si="169"/>
        <v>unsuccessful</v>
      </c>
      <c r="W1175" t="str">
        <f>IF(OR(O1175&lt;Outliers!$B$8,Data!O1175&gt;Outliers!$B$9),"Yes","No")</f>
        <v>No</v>
      </c>
      <c r="X1175">
        <f t="shared" si="170"/>
        <v>5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62"/>
        <v>0</v>
      </c>
      <c r="P1176" s="9">
        <f t="shared" si="163"/>
        <v>46.63</v>
      </c>
      <c r="Q1176" t="str">
        <f t="shared" si="164"/>
        <v>food</v>
      </c>
      <c r="R1176" t="str">
        <f t="shared" si="165"/>
        <v>food trucks</v>
      </c>
      <c r="S1176" s="22">
        <f t="shared" si="166"/>
        <v>42468.84174768519</v>
      </c>
      <c r="T1176" s="22">
        <f t="shared" si="167"/>
        <v>42498.84174768519</v>
      </c>
      <c r="U1176">
        <f t="shared" si="168"/>
        <v>2016</v>
      </c>
      <c r="V1176" t="str">
        <f t="shared" si="169"/>
        <v>unsuccessful</v>
      </c>
      <c r="W1176" t="str">
        <f>IF(OR(O1176&lt;Outliers!$B$8,Data!O1176&gt;Outliers!$B$9),"Yes","No")</f>
        <v>No</v>
      </c>
      <c r="X1176">
        <f t="shared" si="170"/>
        <v>4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62"/>
        <v>0</v>
      </c>
      <c r="P1177" s="9">
        <f t="shared" si="163"/>
        <v>65</v>
      </c>
      <c r="Q1177" t="str">
        <f t="shared" si="164"/>
        <v>food</v>
      </c>
      <c r="R1177" t="str">
        <f t="shared" si="165"/>
        <v>food trucks</v>
      </c>
      <c r="S1177" s="22">
        <f t="shared" si="166"/>
        <v>42170.728460648148</v>
      </c>
      <c r="T1177" s="22">
        <f t="shared" si="167"/>
        <v>42200.728460648148</v>
      </c>
      <c r="U1177">
        <f t="shared" si="168"/>
        <v>2015</v>
      </c>
      <c r="V1177" t="str">
        <f t="shared" si="169"/>
        <v>unsuccessful</v>
      </c>
      <c r="W1177" t="str">
        <f>IF(OR(O1177&lt;Outliers!$B$8,Data!O1177&gt;Outliers!$B$9),"Yes","No")</f>
        <v>No</v>
      </c>
      <c r="X1177">
        <f t="shared" si="170"/>
        <v>4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62"/>
        <v>0</v>
      </c>
      <c r="P1178" s="9">
        <f t="shared" si="163"/>
        <v>10</v>
      </c>
      <c r="Q1178" t="str">
        <f t="shared" si="164"/>
        <v>food</v>
      </c>
      <c r="R1178" t="str">
        <f t="shared" si="165"/>
        <v>food trucks</v>
      </c>
      <c r="S1178" s="22">
        <f t="shared" si="166"/>
        <v>42746.019652777773</v>
      </c>
      <c r="T1178" s="22">
        <f t="shared" si="167"/>
        <v>42800.541666666672</v>
      </c>
      <c r="U1178">
        <f t="shared" si="168"/>
        <v>2017</v>
      </c>
      <c r="V1178" t="str">
        <f t="shared" si="169"/>
        <v>unsuccessful</v>
      </c>
      <c r="W1178" t="str">
        <f>IF(OR(O1178&lt;Outliers!$B$8,Data!O1178&gt;Outliers!$B$9),"Yes","No")</f>
        <v>No</v>
      </c>
      <c r="X1178">
        <f t="shared" si="170"/>
        <v>8</v>
      </c>
    </row>
    <row r="1179" spans="1:24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62"/>
        <v>0</v>
      </c>
      <c r="P1179" s="9">
        <f t="shared" si="163"/>
        <v>0</v>
      </c>
      <c r="Q1179" t="str">
        <f t="shared" si="164"/>
        <v>food</v>
      </c>
      <c r="R1179" t="str">
        <f t="shared" si="165"/>
        <v>food trucks</v>
      </c>
      <c r="S1179" s="22">
        <f t="shared" si="166"/>
        <v>41897.660833333335</v>
      </c>
      <c r="T1179" s="22">
        <f t="shared" si="167"/>
        <v>41927.660833333335</v>
      </c>
      <c r="U1179">
        <f t="shared" si="168"/>
        <v>2014</v>
      </c>
      <c r="V1179" t="str">
        <f t="shared" si="169"/>
        <v>unsuccessful</v>
      </c>
      <c r="W1179" t="str">
        <f>IF(OR(O1179&lt;Outliers!$B$8,Data!O1179&gt;Outliers!$B$9),"Yes","No")</f>
        <v>No</v>
      </c>
      <c r="X1179">
        <f t="shared" si="170"/>
        <v>4</v>
      </c>
    </row>
    <row r="1180" spans="1:24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62"/>
        <v>0</v>
      </c>
      <c r="P1180" s="9">
        <f t="shared" si="163"/>
        <v>5</v>
      </c>
      <c r="Q1180" t="str">
        <f t="shared" si="164"/>
        <v>food</v>
      </c>
      <c r="R1180" t="str">
        <f t="shared" si="165"/>
        <v>food trucks</v>
      </c>
      <c r="S1180" s="22">
        <f t="shared" si="166"/>
        <v>41837.905694444446</v>
      </c>
      <c r="T1180" s="22">
        <f t="shared" si="167"/>
        <v>41867.905694444446</v>
      </c>
      <c r="U1180">
        <f t="shared" si="168"/>
        <v>2014</v>
      </c>
      <c r="V1180" t="str">
        <f t="shared" si="169"/>
        <v>unsuccessful</v>
      </c>
      <c r="W1180" t="str">
        <f>IF(OR(O1180&lt;Outliers!$B$8,Data!O1180&gt;Outliers!$B$9),"Yes","No")</f>
        <v>No</v>
      </c>
      <c r="X1180">
        <f t="shared" si="170"/>
        <v>4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62"/>
        <v>0</v>
      </c>
      <c r="P1181" s="9">
        <f t="shared" si="163"/>
        <v>640</v>
      </c>
      <c r="Q1181" t="str">
        <f t="shared" si="164"/>
        <v>food</v>
      </c>
      <c r="R1181" t="str">
        <f t="shared" si="165"/>
        <v>food trucks</v>
      </c>
      <c r="S1181" s="22">
        <f t="shared" si="166"/>
        <v>42275.720219907409</v>
      </c>
      <c r="T1181" s="22">
        <f t="shared" si="167"/>
        <v>42305.720219907409</v>
      </c>
      <c r="U1181">
        <f t="shared" si="168"/>
        <v>2015</v>
      </c>
      <c r="V1181" t="str">
        <f t="shared" si="169"/>
        <v>unsuccessful</v>
      </c>
      <c r="W1181" t="str">
        <f>IF(OR(O1181&lt;Outliers!$B$8,Data!O1181&gt;Outliers!$B$9),"Yes","No")</f>
        <v>No</v>
      </c>
      <c r="X1181">
        <f t="shared" si="170"/>
        <v>4</v>
      </c>
    </row>
    <row r="1182" spans="1:24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62"/>
        <v>0</v>
      </c>
      <c r="P1182" s="9">
        <f t="shared" si="163"/>
        <v>69.12</v>
      </c>
      <c r="Q1182" t="str">
        <f t="shared" si="164"/>
        <v>food</v>
      </c>
      <c r="R1182" t="str">
        <f t="shared" si="165"/>
        <v>food trucks</v>
      </c>
      <c r="S1182" s="22">
        <f t="shared" si="166"/>
        <v>41781.806875000002</v>
      </c>
      <c r="T1182" s="22">
        <f t="shared" si="167"/>
        <v>41818.806875000002</v>
      </c>
      <c r="U1182">
        <f t="shared" si="168"/>
        <v>2014</v>
      </c>
      <c r="V1182" t="str">
        <f t="shared" si="169"/>
        <v>unsuccessful</v>
      </c>
      <c r="W1182" t="str">
        <f>IF(OR(O1182&lt;Outliers!$B$8,Data!O1182&gt;Outliers!$B$9),"Yes","No")</f>
        <v>No</v>
      </c>
      <c r="X1182">
        <f t="shared" si="170"/>
        <v>5</v>
      </c>
    </row>
    <row r="1183" spans="1:24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62"/>
        <v>0</v>
      </c>
      <c r="P1183" s="9">
        <f t="shared" si="163"/>
        <v>1.33</v>
      </c>
      <c r="Q1183" t="str">
        <f t="shared" si="164"/>
        <v>food</v>
      </c>
      <c r="R1183" t="str">
        <f t="shared" si="165"/>
        <v>food trucks</v>
      </c>
      <c r="S1183" s="22">
        <f t="shared" si="166"/>
        <v>42034.339363425926</v>
      </c>
      <c r="T1183" s="22">
        <f t="shared" si="167"/>
        <v>42064.339363425926</v>
      </c>
      <c r="U1183">
        <f t="shared" si="168"/>
        <v>2015</v>
      </c>
      <c r="V1183" t="str">
        <f t="shared" si="169"/>
        <v>unsuccessful</v>
      </c>
      <c r="W1183" t="str">
        <f>IF(OR(O1183&lt;Outliers!$B$8,Data!O1183&gt;Outliers!$B$9),"Yes","No")</f>
        <v>No</v>
      </c>
      <c r="X1183">
        <f t="shared" si="170"/>
        <v>4</v>
      </c>
    </row>
    <row r="1184" spans="1:24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62"/>
        <v>0</v>
      </c>
      <c r="P1184" s="9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22">
        <f t="shared" si="166"/>
        <v>42728.827407407407</v>
      </c>
      <c r="T1184" s="22">
        <f t="shared" si="167"/>
        <v>42747.695833333331</v>
      </c>
      <c r="U1184">
        <f t="shared" si="168"/>
        <v>2016</v>
      </c>
      <c r="V1184" t="str">
        <f t="shared" si="169"/>
        <v>unsuccessful</v>
      </c>
      <c r="W1184" t="str">
        <f>IF(OR(O1184&lt;Outliers!$B$8,Data!O1184&gt;Outliers!$B$9),"Yes","No")</f>
        <v>No</v>
      </c>
      <c r="X1184">
        <f t="shared" si="170"/>
        <v>3</v>
      </c>
    </row>
    <row r="1185" spans="1:24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62"/>
        <v>0</v>
      </c>
      <c r="P1185" s="9">
        <f t="shared" si="163"/>
        <v>33.33</v>
      </c>
      <c r="Q1185" t="str">
        <f t="shared" si="164"/>
        <v>food</v>
      </c>
      <c r="R1185" t="str">
        <f t="shared" si="165"/>
        <v>food trucks</v>
      </c>
      <c r="S1185" s="22">
        <f t="shared" si="166"/>
        <v>42656.86137731481</v>
      </c>
      <c r="T1185" s="22">
        <f t="shared" si="167"/>
        <v>42676.165972222225</v>
      </c>
      <c r="U1185">
        <f t="shared" si="168"/>
        <v>2016</v>
      </c>
      <c r="V1185" t="str">
        <f t="shared" si="169"/>
        <v>unsuccessful</v>
      </c>
      <c r="W1185" t="str">
        <f>IF(OR(O1185&lt;Outliers!$B$8,Data!O1185&gt;Outliers!$B$9),"Yes","No")</f>
        <v>No</v>
      </c>
      <c r="X1185">
        <f t="shared" si="170"/>
        <v>3</v>
      </c>
    </row>
    <row r="1186" spans="1:24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62"/>
        <v>1</v>
      </c>
      <c r="P1186" s="9">
        <f t="shared" si="163"/>
        <v>61.56</v>
      </c>
      <c r="Q1186" t="str">
        <f t="shared" si="164"/>
        <v>photography</v>
      </c>
      <c r="R1186" t="str">
        <f t="shared" si="165"/>
        <v>photobooks</v>
      </c>
      <c r="S1186" s="22">
        <f t="shared" si="166"/>
        <v>42741.599664351852</v>
      </c>
      <c r="T1186" s="22">
        <f t="shared" si="167"/>
        <v>42772.599664351852</v>
      </c>
      <c r="U1186">
        <f t="shared" si="168"/>
        <v>2017</v>
      </c>
      <c r="V1186" t="str">
        <f t="shared" si="169"/>
        <v>successful</v>
      </c>
      <c r="W1186" t="str">
        <f>IF(OR(O1186&lt;Outliers!$B$8,Data!O1186&gt;Outliers!$B$9),"Yes","No")</f>
        <v>No</v>
      </c>
      <c r="X1186">
        <f t="shared" si="170"/>
        <v>4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62"/>
        <v>1</v>
      </c>
      <c r="P1187" s="9">
        <f t="shared" si="163"/>
        <v>118.74</v>
      </c>
      <c r="Q1187" t="str">
        <f t="shared" si="164"/>
        <v>photography</v>
      </c>
      <c r="R1187" t="str">
        <f t="shared" si="165"/>
        <v>photobooks</v>
      </c>
      <c r="S1187" s="22">
        <f t="shared" si="166"/>
        <v>42130.865150462967</v>
      </c>
      <c r="T1187" s="22">
        <f t="shared" si="167"/>
        <v>42163.166666666672</v>
      </c>
      <c r="U1187">
        <f t="shared" si="168"/>
        <v>2015</v>
      </c>
      <c r="V1187" t="str">
        <f t="shared" si="169"/>
        <v>successful</v>
      </c>
      <c r="W1187" t="str">
        <f>IF(OR(O1187&lt;Outliers!$B$8,Data!O1187&gt;Outliers!$B$9),"Yes","No")</f>
        <v>No</v>
      </c>
      <c r="X1187">
        <f t="shared" si="170"/>
        <v>5</v>
      </c>
    </row>
    <row r="1188" spans="1:24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62"/>
        <v>1</v>
      </c>
      <c r="P1188" s="9">
        <f t="shared" si="163"/>
        <v>65.08</v>
      </c>
      <c r="Q1188" t="str">
        <f t="shared" si="164"/>
        <v>photography</v>
      </c>
      <c r="R1188" t="str">
        <f t="shared" si="165"/>
        <v>photobooks</v>
      </c>
      <c r="S1188" s="22">
        <f t="shared" si="166"/>
        <v>42123.86336805555</v>
      </c>
      <c r="T1188" s="22">
        <f t="shared" si="167"/>
        <v>42156.945833333331</v>
      </c>
      <c r="U1188">
        <f t="shared" si="168"/>
        <v>2015</v>
      </c>
      <c r="V1188" t="str">
        <f t="shared" si="169"/>
        <v>successful</v>
      </c>
      <c r="W1188" t="str">
        <f>IF(OR(O1188&lt;Outliers!$B$8,Data!O1188&gt;Outliers!$B$9),"Yes","No")</f>
        <v>No</v>
      </c>
      <c r="X1188">
        <f t="shared" si="170"/>
        <v>5</v>
      </c>
    </row>
    <row r="1189" spans="1:24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62"/>
        <v>1</v>
      </c>
      <c r="P1189" s="9">
        <f t="shared" si="163"/>
        <v>130.16</v>
      </c>
      <c r="Q1189" t="str">
        <f t="shared" si="164"/>
        <v>photography</v>
      </c>
      <c r="R1189" t="str">
        <f t="shared" si="165"/>
        <v>photobooks</v>
      </c>
      <c r="S1189" s="22">
        <f t="shared" si="166"/>
        <v>42109.894942129627</v>
      </c>
      <c r="T1189" s="22">
        <f t="shared" si="167"/>
        <v>42141.75</v>
      </c>
      <c r="U1189">
        <f t="shared" si="168"/>
        <v>2015</v>
      </c>
      <c r="V1189" t="str">
        <f t="shared" si="169"/>
        <v>successful</v>
      </c>
      <c r="W1189" t="str">
        <f>IF(OR(O1189&lt;Outliers!$B$8,Data!O1189&gt;Outliers!$B$9),"Yes","No")</f>
        <v>No</v>
      </c>
      <c r="X1189">
        <f t="shared" si="170"/>
        <v>5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62"/>
        <v>2</v>
      </c>
      <c r="P1190" s="9">
        <f t="shared" si="163"/>
        <v>37.78</v>
      </c>
      <c r="Q1190" t="str">
        <f t="shared" si="164"/>
        <v>photography</v>
      </c>
      <c r="R1190" t="str">
        <f t="shared" si="165"/>
        <v>photobooks</v>
      </c>
      <c r="S1190" s="22">
        <f t="shared" si="166"/>
        <v>42711.700694444444</v>
      </c>
      <c r="T1190" s="22">
        <f t="shared" si="167"/>
        <v>42732.700694444444</v>
      </c>
      <c r="U1190">
        <f t="shared" si="168"/>
        <v>2016</v>
      </c>
      <c r="V1190" t="str">
        <f t="shared" si="169"/>
        <v>successful</v>
      </c>
      <c r="W1190" t="str">
        <f>IF(OR(O1190&lt;Outliers!$B$8,Data!O1190&gt;Outliers!$B$9),"Yes","No")</f>
        <v>No</v>
      </c>
      <c r="X1190">
        <f t="shared" si="170"/>
        <v>3</v>
      </c>
    </row>
    <row r="1191" spans="1:24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62"/>
        <v>1</v>
      </c>
      <c r="P1191" s="9">
        <f t="shared" si="163"/>
        <v>112.79</v>
      </c>
      <c r="Q1191" t="str">
        <f t="shared" si="164"/>
        <v>photography</v>
      </c>
      <c r="R1191" t="str">
        <f t="shared" si="165"/>
        <v>photobooks</v>
      </c>
      <c r="S1191" s="22">
        <f t="shared" si="166"/>
        <v>42529.979108796295</v>
      </c>
      <c r="T1191" s="22">
        <f t="shared" si="167"/>
        <v>42550.979108796295</v>
      </c>
      <c r="U1191">
        <f t="shared" si="168"/>
        <v>2016</v>
      </c>
      <c r="V1191" t="str">
        <f t="shared" si="169"/>
        <v>successful</v>
      </c>
      <c r="W1191" t="str">
        <f>IF(OR(O1191&lt;Outliers!$B$8,Data!O1191&gt;Outliers!$B$9),"Yes","No")</f>
        <v>No</v>
      </c>
      <c r="X1191">
        <f t="shared" si="170"/>
        <v>3</v>
      </c>
    </row>
    <row r="1192" spans="1:24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62"/>
        <v>1</v>
      </c>
      <c r="P1192" s="9">
        <f t="shared" si="163"/>
        <v>51.92</v>
      </c>
      <c r="Q1192" t="str">
        <f t="shared" si="164"/>
        <v>photography</v>
      </c>
      <c r="R1192" t="str">
        <f t="shared" si="165"/>
        <v>photobooks</v>
      </c>
      <c r="S1192" s="22">
        <f t="shared" si="166"/>
        <v>41852.665798611109</v>
      </c>
      <c r="T1192" s="22">
        <f t="shared" si="167"/>
        <v>41882.665798611109</v>
      </c>
      <c r="U1192">
        <f t="shared" si="168"/>
        <v>2014</v>
      </c>
      <c r="V1192" t="str">
        <f t="shared" si="169"/>
        <v>successful</v>
      </c>
      <c r="W1192" t="str">
        <f>IF(OR(O1192&lt;Outliers!$B$8,Data!O1192&gt;Outliers!$B$9),"Yes","No")</f>
        <v>No</v>
      </c>
      <c r="X1192">
        <f t="shared" si="170"/>
        <v>4</v>
      </c>
    </row>
    <row r="1193" spans="1:24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62"/>
        <v>1</v>
      </c>
      <c r="P1193" s="9">
        <f t="shared" si="163"/>
        <v>89.24</v>
      </c>
      <c r="Q1193" t="str">
        <f t="shared" si="164"/>
        <v>photography</v>
      </c>
      <c r="R1193" t="str">
        <f t="shared" si="165"/>
        <v>photobooks</v>
      </c>
      <c r="S1193" s="22">
        <f t="shared" si="166"/>
        <v>42419.603703703702</v>
      </c>
      <c r="T1193" s="22">
        <f t="shared" si="167"/>
        <v>42449.562037037031</v>
      </c>
      <c r="U1193">
        <f t="shared" si="168"/>
        <v>2016</v>
      </c>
      <c r="V1193" t="str">
        <f t="shared" si="169"/>
        <v>successful</v>
      </c>
      <c r="W1193" t="str">
        <f>IF(OR(O1193&lt;Outliers!$B$8,Data!O1193&gt;Outliers!$B$9),"Yes","No")</f>
        <v>No</v>
      </c>
      <c r="X1193">
        <f t="shared" si="170"/>
        <v>4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62"/>
        <v>3</v>
      </c>
      <c r="P1194" s="9">
        <f t="shared" si="163"/>
        <v>19.329999999999998</v>
      </c>
      <c r="Q1194" t="str">
        <f t="shared" si="164"/>
        <v>photography</v>
      </c>
      <c r="R1194" t="str">
        <f t="shared" si="165"/>
        <v>photobooks</v>
      </c>
      <c r="S1194" s="22">
        <f t="shared" si="166"/>
        <v>42747.506689814814</v>
      </c>
      <c r="T1194" s="22">
        <f t="shared" si="167"/>
        <v>42777.506689814814</v>
      </c>
      <c r="U1194">
        <f t="shared" si="168"/>
        <v>2017</v>
      </c>
      <c r="V1194" t="str">
        <f t="shared" si="169"/>
        <v>successful</v>
      </c>
      <c r="W1194" t="str">
        <f>IF(OR(O1194&lt;Outliers!$B$8,Data!O1194&gt;Outliers!$B$9),"Yes","No")</f>
        <v>Yes</v>
      </c>
      <c r="X1194">
        <f t="shared" si="170"/>
        <v>4</v>
      </c>
    </row>
    <row r="1195" spans="1:24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62"/>
        <v>1</v>
      </c>
      <c r="P1195" s="9">
        <f t="shared" si="163"/>
        <v>79.97</v>
      </c>
      <c r="Q1195" t="str">
        <f t="shared" si="164"/>
        <v>photography</v>
      </c>
      <c r="R1195" t="str">
        <f t="shared" si="165"/>
        <v>photobooks</v>
      </c>
      <c r="S1195" s="22">
        <f t="shared" si="166"/>
        <v>42409.776076388895</v>
      </c>
      <c r="T1195" s="22">
        <f t="shared" si="167"/>
        <v>42469.734409722223</v>
      </c>
      <c r="U1195">
        <f t="shared" si="168"/>
        <v>2016</v>
      </c>
      <c r="V1195" t="str">
        <f t="shared" si="169"/>
        <v>successful</v>
      </c>
      <c r="W1195" t="str">
        <f>IF(OR(O1195&lt;Outliers!$B$8,Data!O1195&gt;Outliers!$B$9),"Yes","No")</f>
        <v>No</v>
      </c>
      <c r="X1195">
        <f t="shared" si="170"/>
        <v>9</v>
      </c>
    </row>
    <row r="1196" spans="1:24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62"/>
        <v>3</v>
      </c>
      <c r="P1196" s="9">
        <f t="shared" si="163"/>
        <v>56.41</v>
      </c>
      <c r="Q1196" t="str">
        <f t="shared" si="164"/>
        <v>photography</v>
      </c>
      <c r="R1196" t="str">
        <f t="shared" si="165"/>
        <v>photobooks</v>
      </c>
      <c r="S1196" s="22">
        <f t="shared" si="166"/>
        <v>42072.488182870366</v>
      </c>
      <c r="T1196" s="22">
        <f t="shared" si="167"/>
        <v>42102.488182870366</v>
      </c>
      <c r="U1196">
        <f t="shared" si="168"/>
        <v>2015</v>
      </c>
      <c r="V1196" t="str">
        <f t="shared" si="169"/>
        <v>successful</v>
      </c>
      <c r="W1196" t="str">
        <f>IF(OR(O1196&lt;Outliers!$B$8,Data!O1196&gt;Outliers!$B$9),"Yes","No")</f>
        <v>Yes</v>
      </c>
      <c r="X1196">
        <f t="shared" si="170"/>
        <v>4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62"/>
        <v>1</v>
      </c>
      <c r="P1197" s="9">
        <f t="shared" si="163"/>
        <v>79.41</v>
      </c>
      <c r="Q1197" t="str">
        <f t="shared" si="164"/>
        <v>photography</v>
      </c>
      <c r="R1197" t="str">
        <f t="shared" si="165"/>
        <v>photobooks</v>
      </c>
      <c r="S1197" s="22">
        <f t="shared" si="166"/>
        <v>42298.34783564815</v>
      </c>
      <c r="T1197" s="22">
        <f t="shared" si="167"/>
        <v>42358.375</v>
      </c>
      <c r="U1197">
        <f t="shared" si="168"/>
        <v>2015</v>
      </c>
      <c r="V1197" t="str">
        <f t="shared" si="169"/>
        <v>successful</v>
      </c>
      <c r="W1197" t="str">
        <f>IF(OR(O1197&lt;Outliers!$B$8,Data!O1197&gt;Outliers!$B$9),"Yes","No")</f>
        <v>No</v>
      </c>
      <c r="X1197">
        <f t="shared" si="170"/>
        <v>9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62"/>
        <v>3</v>
      </c>
      <c r="P1198" s="9">
        <f t="shared" si="163"/>
        <v>76.44</v>
      </c>
      <c r="Q1198" t="str">
        <f t="shared" si="164"/>
        <v>photography</v>
      </c>
      <c r="R1198" t="str">
        <f t="shared" si="165"/>
        <v>photobooks</v>
      </c>
      <c r="S1198" s="22">
        <f t="shared" si="166"/>
        <v>42326.818738425922</v>
      </c>
      <c r="T1198" s="22">
        <f t="shared" si="167"/>
        <v>42356.818738425922</v>
      </c>
      <c r="U1198">
        <f t="shared" si="168"/>
        <v>2015</v>
      </c>
      <c r="V1198" t="str">
        <f t="shared" si="169"/>
        <v>successful</v>
      </c>
      <c r="W1198" t="str">
        <f>IF(OR(O1198&lt;Outliers!$B$8,Data!O1198&gt;Outliers!$B$9),"Yes","No")</f>
        <v>Yes</v>
      </c>
      <c r="X1198">
        <f t="shared" si="170"/>
        <v>4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62"/>
        <v>3</v>
      </c>
      <c r="P1199" s="9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22">
        <f t="shared" si="166"/>
        <v>42503.66474537037</v>
      </c>
      <c r="T1199" s="22">
        <f t="shared" si="167"/>
        <v>42534.249305555553</v>
      </c>
      <c r="U1199">
        <f t="shared" si="168"/>
        <v>2016</v>
      </c>
      <c r="V1199" t="str">
        <f t="shared" si="169"/>
        <v>successful</v>
      </c>
      <c r="W1199" t="str">
        <f>IF(OR(O1199&lt;Outliers!$B$8,Data!O1199&gt;Outliers!$B$9),"Yes","No")</f>
        <v>Yes</v>
      </c>
      <c r="X1199">
        <f t="shared" si="170"/>
        <v>4</v>
      </c>
    </row>
    <row r="1200" spans="1:24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62"/>
        <v>3</v>
      </c>
      <c r="P1200" s="9">
        <f t="shared" si="163"/>
        <v>54.62</v>
      </c>
      <c r="Q1200" t="str">
        <f t="shared" si="164"/>
        <v>photography</v>
      </c>
      <c r="R1200" t="str">
        <f t="shared" si="165"/>
        <v>photobooks</v>
      </c>
      <c r="S1200" s="22">
        <f t="shared" si="166"/>
        <v>42333.619050925925</v>
      </c>
      <c r="T1200" s="22">
        <f t="shared" si="167"/>
        <v>42369.125</v>
      </c>
      <c r="U1200">
        <f t="shared" si="168"/>
        <v>2015</v>
      </c>
      <c r="V1200" t="str">
        <f t="shared" si="169"/>
        <v>successful</v>
      </c>
      <c r="W1200" t="str">
        <f>IF(OR(O1200&lt;Outliers!$B$8,Data!O1200&gt;Outliers!$B$9),"Yes","No")</f>
        <v>Yes</v>
      </c>
      <c r="X1200">
        <f t="shared" si="170"/>
        <v>5</v>
      </c>
    </row>
    <row r="1201" spans="1:24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62"/>
        <v>1</v>
      </c>
      <c r="P1201" s="9">
        <f t="shared" si="163"/>
        <v>299.22000000000003</v>
      </c>
      <c r="Q1201" t="str">
        <f t="shared" si="164"/>
        <v>photography</v>
      </c>
      <c r="R1201" t="str">
        <f t="shared" si="165"/>
        <v>photobooks</v>
      </c>
      <c r="S1201" s="22">
        <f t="shared" si="166"/>
        <v>42161.770833333328</v>
      </c>
      <c r="T1201" s="22">
        <f t="shared" si="167"/>
        <v>42193.770833333328</v>
      </c>
      <c r="U1201">
        <f t="shared" si="168"/>
        <v>2015</v>
      </c>
      <c r="V1201" t="str">
        <f t="shared" si="169"/>
        <v>successful</v>
      </c>
      <c r="W1201" t="str">
        <f>IF(OR(O1201&lt;Outliers!$B$8,Data!O1201&gt;Outliers!$B$9),"Yes","No")</f>
        <v>No</v>
      </c>
      <c r="X1201">
        <f t="shared" si="170"/>
        <v>5</v>
      </c>
    </row>
    <row r="1202" spans="1:24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62"/>
        <v>1</v>
      </c>
      <c r="P1202" s="9">
        <f t="shared" si="163"/>
        <v>58.53</v>
      </c>
      <c r="Q1202" t="str">
        <f t="shared" si="164"/>
        <v>photography</v>
      </c>
      <c r="R1202" t="str">
        <f t="shared" si="165"/>
        <v>photobooks</v>
      </c>
      <c r="S1202" s="22">
        <f t="shared" si="166"/>
        <v>42089.477500000001</v>
      </c>
      <c r="T1202" s="22">
        <f t="shared" si="167"/>
        <v>42110.477500000001</v>
      </c>
      <c r="U1202">
        <f t="shared" si="168"/>
        <v>2015</v>
      </c>
      <c r="V1202" t="str">
        <f t="shared" si="169"/>
        <v>successful</v>
      </c>
      <c r="W1202" t="str">
        <f>IF(OR(O1202&lt;Outliers!$B$8,Data!O1202&gt;Outliers!$B$9),"Yes","No")</f>
        <v>No</v>
      </c>
      <c r="X1202">
        <f t="shared" si="170"/>
        <v>3</v>
      </c>
    </row>
    <row r="1203" spans="1:24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62"/>
        <v>1</v>
      </c>
      <c r="P1203" s="9">
        <f t="shared" si="163"/>
        <v>55.37</v>
      </c>
      <c r="Q1203" t="str">
        <f t="shared" si="164"/>
        <v>photography</v>
      </c>
      <c r="R1203" t="str">
        <f t="shared" si="165"/>
        <v>photobooks</v>
      </c>
      <c r="S1203" s="22">
        <f t="shared" si="166"/>
        <v>42536.60701388889</v>
      </c>
      <c r="T1203" s="22">
        <f t="shared" si="167"/>
        <v>42566.60701388889</v>
      </c>
      <c r="U1203">
        <f t="shared" si="168"/>
        <v>2016</v>
      </c>
      <c r="V1203" t="str">
        <f t="shared" si="169"/>
        <v>successful</v>
      </c>
      <c r="W1203" t="str">
        <f>IF(OR(O1203&lt;Outliers!$B$8,Data!O1203&gt;Outliers!$B$9),"Yes","No")</f>
        <v>No</v>
      </c>
      <c r="X1203">
        <f t="shared" si="170"/>
        <v>4</v>
      </c>
    </row>
    <row r="1204" spans="1:24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62"/>
        <v>2</v>
      </c>
      <c r="P1204" s="9">
        <f t="shared" si="163"/>
        <v>183.8</v>
      </c>
      <c r="Q1204" t="str">
        <f t="shared" si="164"/>
        <v>photography</v>
      </c>
      <c r="R1204" t="str">
        <f t="shared" si="165"/>
        <v>photobooks</v>
      </c>
      <c r="S1204" s="22">
        <f t="shared" si="166"/>
        <v>42152.288819444439</v>
      </c>
      <c r="T1204" s="22">
        <f t="shared" si="167"/>
        <v>42182.288819444439</v>
      </c>
      <c r="U1204">
        <f t="shared" si="168"/>
        <v>2015</v>
      </c>
      <c r="V1204" t="str">
        <f t="shared" si="169"/>
        <v>successful</v>
      </c>
      <c r="W1204" t="str">
        <f>IF(OR(O1204&lt;Outliers!$B$8,Data!O1204&gt;Outliers!$B$9),"Yes","No")</f>
        <v>No</v>
      </c>
      <c r="X1204">
        <f t="shared" si="170"/>
        <v>4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62"/>
        <v>1</v>
      </c>
      <c r="P1205" s="9">
        <f t="shared" si="163"/>
        <v>165.35</v>
      </c>
      <c r="Q1205" t="str">
        <f t="shared" si="164"/>
        <v>photography</v>
      </c>
      <c r="R1205" t="str">
        <f t="shared" si="165"/>
        <v>photobooks</v>
      </c>
      <c r="S1205" s="22">
        <f t="shared" si="166"/>
        <v>42125.614895833336</v>
      </c>
      <c r="T1205" s="22">
        <f t="shared" si="167"/>
        <v>42155.614895833336</v>
      </c>
      <c r="U1205">
        <f t="shared" si="168"/>
        <v>2015</v>
      </c>
      <c r="V1205" t="str">
        <f t="shared" si="169"/>
        <v>successful</v>
      </c>
      <c r="W1205" t="str">
        <f>IF(OR(O1205&lt;Outliers!$B$8,Data!O1205&gt;Outliers!$B$9),"Yes","No")</f>
        <v>No</v>
      </c>
      <c r="X1205">
        <f t="shared" si="170"/>
        <v>4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62"/>
        <v>1</v>
      </c>
      <c r="P1206" s="9">
        <f t="shared" si="163"/>
        <v>234.79</v>
      </c>
      <c r="Q1206" t="str">
        <f t="shared" si="164"/>
        <v>photography</v>
      </c>
      <c r="R1206" t="str">
        <f t="shared" si="165"/>
        <v>photobooks</v>
      </c>
      <c r="S1206" s="22">
        <f t="shared" si="166"/>
        <v>42297.748067129629</v>
      </c>
      <c r="T1206" s="22">
        <f t="shared" si="167"/>
        <v>42342.208333333328</v>
      </c>
      <c r="U1206">
        <f t="shared" si="168"/>
        <v>2015</v>
      </c>
      <c r="V1206" t="str">
        <f t="shared" si="169"/>
        <v>successful</v>
      </c>
      <c r="W1206" t="str">
        <f>IF(OR(O1206&lt;Outliers!$B$8,Data!O1206&gt;Outliers!$B$9),"Yes","No")</f>
        <v>No</v>
      </c>
      <c r="X1206">
        <f t="shared" si="170"/>
        <v>6</v>
      </c>
    </row>
    <row r="1207" spans="1:24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62"/>
        <v>1</v>
      </c>
      <c r="P1207" s="9">
        <f t="shared" si="163"/>
        <v>211.48</v>
      </c>
      <c r="Q1207" t="str">
        <f t="shared" si="164"/>
        <v>photography</v>
      </c>
      <c r="R1207" t="str">
        <f t="shared" si="165"/>
        <v>photobooks</v>
      </c>
      <c r="S1207" s="22">
        <f t="shared" si="166"/>
        <v>42138.506377314814</v>
      </c>
      <c r="T1207" s="22">
        <f t="shared" si="167"/>
        <v>42168.506377314814</v>
      </c>
      <c r="U1207">
        <f t="shared" si="168"/>
        <v>2015</v>
      </c>
      <c r="V1207" t="str">
        <f t="shared" si="169"/>
        <v>successful</v>
      </c>
      <c r="W1207" t="str">
        <f>IF(OR(O1207&lt;Outliers!$B$8,Data!O1207&gt;Outliers!$B$9),"Yes","No")</f>
        <v>No</v>
      </c>
      <c r="X1207">
        <f t="shared" si="170"/>
        <v>4</v>
      </c>
    </row>
    <row r="1208" spans="1:24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62"/>
        <v>1</v>
      </c>
      <c r="P1208" s="9">
        <f t="shared" si="163"/>
        <v>32.340000000000003</v>
      </c>
      <c r="Q1208" t="str">
        <f t="shared" si="164"/>
        <v>photography</v>
      </c>
      <c r="R1208" t="str">
        <f t="shared" si="165"/>
        <v>photobooks</v>
      </c>
      <c r="S1208" s="22">
        <f t="shared" si="166"/>
        <v>42772.776076388895</v>
      </c>
      <c r="T1208" s="22">
        <f t="shared" si="167"/>
        <v>42805.561805555553</v>
      </c>
      <c r="U1208">
        <f t="shared" si="168"/>
        <v>2017</v>
      </c>
      <c r="V1208" t="str">
        <f t="shared" si="169"/>
        <v>successful</v>
      </c>
      <c r="W1208" t="str">
        <f>IF(OR(O1208&lt;Outliers!$B$8,Data!O1208&gt;Outliers!$B$9),"Yes","No")</f>
        <v>No</v>
      </c>
      <c r="X1208">
        <f t="shared" si="170"/>
        <v>5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62"/>
        <v>1</v>
      </c>
      <c r="P1209" s="9">
        <f t="shared" si="163"/>
        <v>123.38</v>
      </c>
      <c r="Q1209" t="str">
        <f t="shared" si="164"/>
        <v>photography</v>
      </c>
      <c r="R1209" t="str">
        <f t="shared" si="165"/>
        <v>photobooks</v>
      </c>
      <c r="S1209" s="22">
        <f t="shared" si="166"/>
        <v>42430.430243055554</v>
      </c>
      <c r="T1209" s="22">
        <f t="shared" si="167"/>
        <v>42460.416666666672</v>
      </c>
      <c r="U1209">
        <f t="shared" si="168"/>
        <v>2016</v>
      </c>
      <c r="V1209" t="str">
        <f t="shared" si="169"/>
        <v>successful</v>
      </c>
      <c r="W1209" t="str">
        <f>IF(OR(O1209&lt;Outliers!$B$8,Data!O1209&gt;Outliers!$B$9),"Yes","No")</f>
        <v>No</v>
      </c>
      <c r="X1209">
        <f t="shared" si="170"/>
        <v>4</v>
      </c>
    </row>
    <row r="1210" spans="1:24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62"/>
        <v>2</v>
      </c>
      <c r="P1210" s="9">
        <f t="shared" si="163"/>
        <v>207.07</v>
      </c>
      <c r="Q1210" t="str">
        <f t="shared" si="164"/>
        <v>photography</v>
      </c>
      <c r="R1210" t="str">
        <f t="shared" si="165"/>
        <v>photobooks</v>
      </c>
      <c r="S1210" s="22">
        <f t="shared" si="166"/>
        <v>42423.709074074075</v>
      </c>
      <c r="T1210" s="22">
        <f t="shared" si="167"/>
        <v>42453.667407407411</v>
      </c>
      <c r="U1210">
        <f t="shared" si="168"/>
        <v>2016</v>
      </c>
      <c r="V1210" t="str">
        <f t="shared" si="169"/>
        <v>successful</v>
      </c>
      <c r="W1210" t="str">
        <f>IF(OR(O1210&lt;Outliers!$B$8,Data!O1210&gt;Outliers!$B$9),"Yes","No")</f>
        <v>No</v>
      </c>
      <c r="X1210">
        <f t="shared" si="170"/>
        <v>4</v>
      </c>
    </row>
    <row r="1211" spans="1:24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62"/>
        <v>1</v>
      </c>
      <c r="P1211" s="9">
        <f t="shared" si="163"/>
        <v>138.26</v>
      </c>
      <c r="Q1211" t="str">
        <f t="shared" si="164"/>
        <v>photography</v>
      </c>
      <c r="R1211" t="str">
        <f t="shared" si="165"/>
        <v>photobooks</v>
      </c>
      <c r="S1211" s="22">
        <f t="shared" si="166"/>
        <v>42761.846122685187</v>
      </c>
      <c r="T1211" s="22">
        <f t="shared" si="167"/>
        <v>42791.846122685187</v>
      </c>
      <c r="U1211">
        <f t="shared" si="168"/>
        <v>2017</v>
      </c>
      <c r="V1211" t="str">
        <f t="shared" si="169"/>
        <v>successful</v>
      </c>
      <c r="W1211" t="str">
        <f>IF(OR(O1211&lt;Outliers!$B$8,Data!O1211&gt;Outliers!$B$9),"Yes","No")</f>
        <v>No</v>
      </c>
      <c r="X1211">
        <f t="shared" si="170"/>
        <v>4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62"/>
        <v>3</v>
      </c>
      <c r="P1212" s="9">
        <f t="shared" si="163"/>
        <v>493.82</v>
      </c>
      <c r="Q1212" t="str">
        <f t="shared" si="164"/>
        <v>photography</v>
      </c>
      <c r="R1212" t="str">
        <f t="shared" si="165"/>
        <v>photobooks</v>
      </c>
      <c r="S1212" s="22">
        <f t="shared" si="166"/>
        <v>42132.941805555558</v>
      </c>
      <c r="T1212" s="22">
        <f t="shared" si="167"/>
        <v>42155.875</v>
      </c>
      <c r="U1212">
        <f t="shared" si="168"/>
        <v>2015</v>
      </c>
      <c r="V1212" t="str">
        <f t="shared" si="169"/>
        <v>successful</v>
      </c>
      <c r="W1212" t="str">
        <f>IF(OR(O1212&lt;Outliers!$B$8,Data!O1212&gt;Outliers!$B$9),"Yes","No")</f>
        <v>Yes</v>
      </c>
      <c r="X1212">
        <f t="shared" si="170"/>
        <v>3</v>
      </c>
    </row>
    <row r="1213" spans="1:24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62"/>
        <v>1</v>
      </c>
      <c r="P1213" s="9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22">
        <f t="shared" si="166"/>
        <v>42515.866446759261</v>
      </c>
      <c r="T1213" s="22">
        <f t="shared" si="167"/>
        <v>42530.866446759261</v>
      </c>
      <c r="U1213">
        <f t="shared" si="168"/>
        <v>2016</v>
      </c>
      <c r="V1213" t="str">
        <f t="shared" si="169"/>
        <v>successful</v>
      </c>
      <c r="W1213" t="str">
        <f>IF(OR(O1213&lt;Outliers!$B$8,Data!O1213&gt;Outliers!$B$9),"Yes","No")</f>
        <v>No</v>
      </c>
      <c r="X1213">
        <f t="shared" si="170"/>
        <v>2</v>
      </c>
    </row>
    <row r="1214" spans="1:24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62"/>
        <v>1</v>
      </c>
      <c r="P1214" s="9">
        <f t="shared" si="163"/>
        <v>38.869999999999997</v>
      </c>
      <c r="Q1214" t="str">
        <f t="shared" si="164"/>
        <v>photography</v>
      </c>
      <c r="R1214" t="str">
        <f t="shared" si="165"/>
        <v>photobooks</v>
      </c>
      <c r="S1214" s="22">
        <f t="shared" si="166"/>
        <v>42318.950173611112</v>
      </c>
      <c r="T1214" s="22">
        <f t="shared" si="167"/>
        <v>42335.041666666672</v>
      </c>
      <c r="U1214">
        <f t="shared" si="168"/>
        <v>2015</v>
      </c>
      <c r="V1214" t="str">
        <f t="shared" si="169"/>
        <v>successful</v>
      </c>
      <c r="W1214" t="str">
        <f>IF(OR(O1214&lt;Outliers!$B$8,Data!O1214&gt;Outliers!$B$9),"Yes","No")</f>
        <v>No</v>
      </c>
      <c r="X1214">
        <f t="shared" si="170"/>
        <v>2</v>
      </c>
    </row>
    <row r="1215" spans="1:24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62"/>
        <v>1</v>
      </c>
      <c r="P1215" s="9">
        <f t="shared" si="163"/>
        <v>61.53</v>
      </c>
      <c r="Q1215" t="str">
        <f t="shared" si="164"/>
        <v>photography</v>
      </c>
      <c r="R1215" t="str">
        <f t="shared" si="165"/>
        <v>photobooks</v>
      </c>
      <c r="S1215" s="22">
        <f t="shared" si="166"/>
        <v>42731.755787037036</v>
      </c>
      <c r="T1215" s="22">
        <f t="shared" si="167"/>
        <v>42766.755787037036</v>
      </c>
      <c r="U1215">
        <f t="shared" si="168"/>
        <v>2016</v>
      </c>
      <c r="V1215" t="str">
        <f t="shared" si="169"/>
        <v>successful</v>
      </c>
      <c r="W1215" t="str">
        <f>IF(OR(O1215&lt;Outliers!$B$8,Data!O1215&gt;Outliers!$B$9),"Yes","No")</f>
        <v>No</v>
      </c>
      <c r="X1215">
        <f t="shared" si="170"/>
        <v>5</v>
      </c>
    </row>
    <row r="1216" spans="1:24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62"/>
        <v>1</v>
      </c>
      <c r="P1216" s="9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22">
        <f t="shared" si="166"/>
        <v>42104.840335648143</v>
      </c>
      <c r="T1216" s="22">
        <f t="shared" si="167"/>
        <v>42164.840335648143</v>
      </c>
      <c r="U1216">
        <f t="shared" si="168"/>
        <v>2015</v>
      </c>
      <c r="V1216" t="str">
        <f t="shared" si="169"/>
        <v>successful</v>
      </c>
      <c r="W1216" t="str">
        <f>IF(OR(O1216&lt;Outliers!$B$8,Data!O1216&gt;Outliers!$B$9),"Yes","No")</f>
        <v>No</v>
      </c>
      <c r="X1216">
        <f t="shared" si="170"/>
        <v>9</v>
      </c>
    </row>
    <row r="1217" spans="1:24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62"/>
        <v>8</v>
      </c>
      <c r="P1217" s="9">
        <f t="shared" si="163"/>
        <v>71.59</v>
      </c>
      <c r="Q1217" t="str">
        <f t="shared" si="164"/>
        <v>photography</v>
      </c>
      <c r="R1217" t="str">
        <f t="shared" si="165"/>
        <v>photobooks</v>
      </c>
      <c r="S1217" s="22">
        <f t="shared" si="166"/>
        <v>41759.923101851848</v>
      </c>
      <c r="T1217" s="22">
        <f t="shared" si="167"/>
        <v>41789.923101851848</v>
      </c>
      <c r="U1217">
        <f t="shared" si="168"/>
        <v>2014</v>
      </c>
      <c r="V1217" t="str">
        <f t="shared" si="169"/>
        <v>successful</v>
      </c>
      <c r="W1217" t="str">
        <f>IF(OR(O1217&lt;Outliers!$B$8,Data!O1217&gt;Outliers!$B$9),"Yes","No")</f>
        <v>Yes</v>
      </c>
      <c r="X1217">
        <f t="shared" si="170"/>
        <v>4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62"/>
        <v>1</v>
      </c>
      <c r="P1218" s="9">
        <f t="shared" si="163"/>
        <v>91.88</v>
      </c>
      <c r="Q1218" t="str">
        <f t="shared" si="164"/>
        <v>photography</v>
      </c>
      <c r="R1218" t="str">
        <f t="shared" si="165"/>
        <v>photobooks</v>
      </c>
      <c r="S1218" s="22">
        <f t="shared" si="166"/>
        <v>42247.616400462968</v>
      </c>
      <c r="T1218" s="22">
        <f t="shared" si="167"/>
        <v>42279.960416666669</v>
      </c>
      <c r="U1218">
        <f t="shared" si="168"/>
        <v>2015</v>
      </c>
      <c r="V1218" t="str">
        <f t="shared" si="169"/>
        <v>successful</v>
      </c>
      <c r="W1218" t="str">
        <f>IF(OR(O1218&lt;Outliers!$B$8,Data!O1218&gt;Outliers!$B$9),"Yes","No")</f>
        <v>No</v>
      </c>
      <c r="X1218">
        <f t="shared" si="170"/>
        <v>5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71">ROUND(E1219/D1219,0)</f>
        <v>1</v>
      </c>
      <c r="P1219" s="9">
        <f t="shared" ref="P1219:P1282" si="172">ROUND(IFERROR(E1219/L1219,0),2)</f>
        <v>148.57</v>
      </c>
      <c r="Q1219" t="str">
        <f t="shared" ref="Q1219:Q1282" si="173">LEFT(N1219,FIND("/",N1219)-1)</f>
        <v>photography</v>
      </c>
      <c r="R1219" t="str">
        <f t="shared" ref="R1219:R1282" si="174">RIGHT(N1219,LEN(N1219)-FIND("/",N1219))</f>
        <v>photobooks</v>
      </c>
      <c r="S1219" s="22">
        <f t="shared" ref="S1219:S1282" si="175">(((J1219/60)/60)/24)+DATE(1970,1,1)</f>
        <v>42535.809490740736</v>
      </c>
      <c r="T1219" s="22">
        <f t="shared" ref="T1219:T1282" si="176">(((I1219/60)/60)/24)+DATE(1970,1,1)</f>
        <v>42565.809490740736</v>
      </c>
      <c r="U1219">
        <f t="shared" ref="U1219:U1282" si="177">YEAR(S1219)</f>
        <v>2016</v>
      </c>
      <c r="V1219" t="str">
        <f t="shared" ref="V1219:V1282" si="178">IF(OR(F1219="live",F1219="successful"),"successful","unsuccessful")</f>
        <v>successful</v>
      </c>
      <c r="W1219" t="str">
        <f>IF(OR(O1219&lt;Outliers!$B$8,Data!O1219&gt;Outliers!$B$9),"Yes","No")</f>
        <v>No</v>
      </c>
      <c r="X1219">
        <f t="shared" ref="X1219:X1282" si="179">ROUND(_xlfn.DAYS(T1219,S1219)/7,0)</f>
        <v>4</v>
      </c>
    </row>
    <row r="1220" spans="1:24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71"/>
        <v>2</v>
      </c>
      <c r="P1220" s="9">
        <f t="shared" si="172"/>
        <v>174.21</v>
      </c>
      <c r="Q1220" t="str">
        <f t="shared" si="173"/>
        <v>photography</v>
      </c>
      <c r="R1220" t="str">
        <f t="shared" si="174"/>
        <v>photobooks</v>
      </c>
      <c r="S1220" s="22">
        <f t="shared" si="175"/>
        <v>42278.662037037036</v>
      </c>
      <c r="T1220" s="22">
        <f t="shared" si="176"/>
        <v>42309.125</v>
      </c>
      <c r="U1220">
        <f t="shared" si="177"/>
        <v>2015</v>
      </c>
      <c r="V1220" t="str">
        <f t="shared" si="178"/>
        <v>successful</v>
      </c>
      <c r="W1220" t="str">
        <f>IF(OR(O1220&lt;Outliers!$B$8,Data!O1220&gt;Outliers!$B$9),"Yes","No")</f>
        <v>No</v>
      </c>
      <c r="X1220">
        <f t="shared" si="179"/>
        <v>4</v>
      </c>
    </row>
    <row r="1221" spans="1:24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71"/>
        <v>2</v>
      </c>
      <c r="P1221" s="9">
        <f t="shared" si="172"/>
        <v>102.86</v>
      </c>
      <c r="Q1221" t="str">
        <f t="shared" si="173"/>
        <v>photography</v>
      </c>
      <c r="R1221" t="str">
        <f t="shared" si="174"/>
        <v>photobooks</v>
      </c>
      <c r="S1221" s="22">
        <f t="shared" si="175"/>
        <v>42633.461956018517</v>
      </c>
      <c r="T1221" s="22">
        <f t="shared" si="176"/>
        <v>42663.461956018517</v>
      </c>
      <c r="U1221">
        <f t="shared" si="177"/>
        <v>2016</v>
      </c>
      <c r="V1221" t="str">
        <f t="shared" si="178"/>
        <v>successful</v>
      </c>
      <c r="W1221" t="str">
        <f>IF(OR(O1221&lt;Outliers!$B$8,Data!O1221&gt;Outliers!$B$9),"Yes","No")</f>
        <v>No</v>
      </c>
      <c r="X1221">
        <f t="shared" si="179"/>
        <v>4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71"/>
        <v>1</v>
      </c>
      <c r="P1222" s="9">
        <f t="shared" si="172"/>
        <v>111.18</v>
      </c>
      <c r="Q1222" t="str">
        <f t="shared" si="173"/>
        <v>photography</v>
      </c>
      <c r="R1222" t="str">
        <f t="shared" si="174"/>
        <v>photobooks</v>
      </c>
      <c r="S1222" s="22">
        <f t="shared" si="175"/>
        <v>42211.628611111111</v>
      </c>
      <c r="T1222" s="22">
        <f t="shared" si="176"/>
        <v>42241.628611111111</v>
      </c>
      <c r="U1222">
        <f t="shared" si="177"/>
        <v>2015</v>
      </c>
      <c r="V1222" t="str">
        <f t="shared" si="178"/>
        <v>successful</v>
      </c>
      <c r="W1222" t="str">
        <f>IF(OR(O1222&lt;Outliers!$B$8,Data!O1222&gt;Outliers!$B$9),"Yes","No")</f>
        <v>No</v>
      </c>
      <c r="X1222">
        <f t="shared" si="179"/>
        <v>4</v>
      </c>
    </row>
    <row r="1223" spans="1:24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71"/>
        <v>1</v>
      </c>
      <c r="P1223" s="9">
        <f t="shared" si="172"/>
        <v>23.8</v>
      </c>
      <c r="Q1223" t="str">
        <f t="shared" si="173"/>
        <v>photography</v>
      </c>
      <c r="R1223" t="str">
        <f t="shared" si="174"/>
        <v>photobooks</v>
      </c>
      <c r="S1223" s="22">
        <f t="shared" si="175"/>
        <v>42680.47555555556</v>
      </c>
      <c r="T1223" s="22">
        <f t="shared" si="176"/>
        <v>42708</v>
      </c>
      <c r="U1223">
        <f t="shared" si="177"/>
        <v>2016</v>
      </c>
      <c r="V1223" t="str">
        <f t="shared" si="178"/>
        <v>successful</v>
      </c>
      <c r="W1223" t="str">
        <f>IF(OR(O1223&lt;Outliers!$B$8,Data!O1223&gt;Outliers!$B$9),"Yes","No")</f>
        <v>No</v>
      </c>
      <c r="X1223">
        <f t="shared" si="179"/>
        <v>4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71"/>
        <v>3</v>
      </c>
      <c r="P1224" s="9">
        <f t="shared" si="172"/>
        <v>81.27</v>
      </c>
      <c r="Q1224" t="str">
        <f t="shared" si="173"/>
        <v>photography</v>
      </c>
      <c r="R1224" t="str">
        <f t="shared" si="174"/>
        <v>photobooks</v>
      </c>
      <c r="S1224" s="22">
        <f t="shared" si="175"/>
        <v>42430.720451388886</v>
      </c>
      <c r="T1224" s="22">
        <f t="shared" si="176"/>
        <v>42461.166666666672</v>
      </c>
      <c r="U1224">
        <f t="shared" si="177"/>
        <v>2016</v>
      </c>
      <c r="V1224" t="str">
        <f t="shared" si="178"/>
        <v>successful</v>
      </c>
      <c r="W1224" t="str">
        <f>IF(OR(O1224&lt;Outliers!$B$8,Data!O1224&gt;Outliers!$B$9),"Yes","No")</f>
        <v>Yes</v>
      </c>
      <c r="X1224">
        <f t="shared" si="179"/>
        <v>4</v>
      </c>
    </row>
    <row r="1225" spans="1:24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71"/>
        <v>1</v>
      </c>
      <c r="P1225" s="9">
        <f t="shared" si="172"/>
        <v>116.21</v>
      </c>
      <c r="Q1225" t="str">
        <f t="shared" si="173"/>
        <v>photography</v>
      </c>
      <c r="R1225" t="str">
        <f t="shared" si="174"/>
        <v>photobooks</v>
      </c>
      <c r="S1225" s="22">
        <f t="shared" si="175"/>
        <v>42654.177187499998</v>
      </c>
      <c r="T1225" s="22">
        <f t="shared" si="176"/>
        <v>42684.218854166669</v>
      </c>
      <c r="U1225">
        <f t="shared" si="177"/>
        <v>2016</v>
      </c>
      <c r="V1225" t="str">
        <f t="shared" si="178"/>
        <v>successful</v>
      </c>
      <c r="W1225" t="str">
        <f>IF(OR(O1225&lt;Outliers!$B$8,Data!O1225&gt;Outliers!$B$9),"Yes","No")</f>
        <v>No</v>
      </c>
      <c r="X1225">
        <f t="shared" si="179"/>
        <v>4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71"/>
        <v>0</v>
      </c>
      <c r="P1226" s="9">
        <f t="shared" si="172"/>
        <v>58.89</v>
      </c>
      <c r="Q1226" t="str">
        <f t="shared" si="173"/>
        <v>music</v>
      </c>
      <c r="R1226" t="str">
        <f t="shared" si="174"/>
        <v>world music</v>
      </c>
      <c r="S1226" s="22">
        <f t="shared" si="175"/>
        <v>41736.549791666665</v>
      </c>
      <c r="T1226" s="22">
        <f t="shared" si="176"/>
        <v>41796.549791666665</v>
      </c>
      <c r="U1226">
        <f t="shared" si="177"/>
        <v>2014</v>
      </c>
      <c r="V1226" t="str">
        <f t="shared" si="178"/>
        <v>unsuccessful</v>
      </c>
      <c r="W1226" t="str">
        <f>IF(OR(O1226&lt;Outliers!$B$8,Data!O1226&gt;Outliers!$B$9),"Yes","No")</f>
        <v>No</v>
      </c>
      <c r="X1226">
        <f t="shared" si="179"/>
        <v>9</v>
      </c>
    </row>
    <row r="1227" spans="1:24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71"/>
        <v>0</v>
      </c>
      <c r="P1227" s="9">
        <f t="shared" si="172"/>
        <v>44</v>
      </c>
      <c r="Q1227" t="str">
        <f t="shared" si="173"/>
        <v>music</v>
      </c>
      <c r="R1227" t="str">
        <f t="shared" si="174"/>
        <v>world music</v>
      </c>
      <c r="S1227" s="22">
        <f t="shared" si="175"/>
        <v>41509.905995370369</v>
      </c>
      <c r="T1227" s="22">
        <f t="shared" si="176"/>
        <v>41569.905995370369</v>
      </c>
      <c r="U1227">
        <f t="shared" si="177"/>
        <v>2013</v>
      </c>
      <c r="V1227" t="str">
        <f t="shared" si="178"/>
        <v>unsuccessful</v>
      </c>
      <c r="W1227" t="str">
        <f>IF(OR(O1227&lt;Outliers!$B$8,Data!O1227&gt;Outliers!$B$9),"Yes","No")</f>
        <v>No</v>
      </c>
      <c r="X1227">
        <f t="shared" si="179"/>
        <v>9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71"/>
        <v>0</v>
      </c>
      <c r="P1228" s="9">
        <f t="shared" si="172"/>
        <v>48.43</v>
      </c>
      <c r="Q1228" t="str">
        <f t="shared" si="173"/>
        <v>music</v>
      </c>
      <c r="R1228" t="str">
        <f t="shared" si="174"/>
        <v>world music</v>
      </c>
      <c r="S1228" s="22">
        <f t="shared" si="175"/>
        <v>41715.874780092592</v>
      </c>
      <c r="T1228" s="22">
        <f t="shared" si="176"/>
        <v>41750.041666666664</v>
      </c>
      <c r="U1228">
        <f t="shared" si="177"/>
        <v>2014</v>
      </c>
      <c r="V1228" t="str">
        <f t="shared" si="178"/>
        <v>unsuccessful</v>
      </c>
      <c r="W1228" t="str">
        <f>IF(OR(O1228&lt;Outliers!$B$8,Data!O1228&gt;Outliers!$B$9),"Yes","No")</f>
        <v>No</v>
      </c>
      <c r="X1228">
        <f t="shared" si="179"/>
        <v>5</v>
      </c>
    </row>
    <row r="1229" spans="1:24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71"/>
        <v>0</v>
      </c>
      <c r="P1229" s="9">
        <f t="shared" si="172"/>
        <v>0</v>
      </c>
      <c r="Q1229" t="str">
        <f t="shared" si="173"/>
        <v>music</v>
      </c>
      <c r="R1229" t="str">
        <f t="shared" si="174"/>
        <v>world music</v>
      </c>
      <c r="S1229" s="22">
        <f t="shared" si="175"/>
        <v>41827.919166666667</v>
      </c>
      <c r="T1229" s="22">
        <f t="shared" si="176"/>
        <v>41858.291666666664</v>
      </c>
      <c r="U1229">
        <f t="shared" si="177"/>
        <v>2014</v>
      </c>
      <c r="V1229" t="str">
        <f t="shared" si="178"/>
        <v>unsuccessful</v>
      </c>
      <c r="W1229" t="str">
        <f>IF(OR(O1229&lt;Outliers!$B$8,Data!O1229&gt;Outliers!$B$9),"Yes","No")</f>
        <v>No</v>
      </c>
      <c r="X1229">
        <f t="shared" si="179"/>
        <v>4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71"/>
        <v>0</v>
      </c>
      <c r="P1230" s="9">
        <f t="shared" si="172"/>
        <v>61.04</v>
      </c>
      <c r="Q1230" t="str">
        <f t="shared" si="173"/>
        <v>music</v>
      </c>
      <c r="R1230" t="str">
        <f t="shared" si="174"/>
        <v>world music</v>
      </c>
      <c r="S1230" s="22">
        <f t="shared" si="175"/>
        <v>40754.729259259257</v>
      </c>
      <c r="T1230" s="22">
        <f t="shared" si="176"/>
        <v>40814.729259259257</v>
      </c>
      <c r="U1230">
        <f t="shared" si="177"/>
        <v>2011</v>
      </c>
      <c r="V1230" t="str">
        <f t="shared" si="178"/>
        <v>unsuccessful</v>
      </c>
      <c r="W1230" t="str">
        <f>IF(OR(O1230&lt;Outliers!$B$8,Data!O1230&gt;Outliers!$B$9),"Yes","No")</f>
        <v>No</v>
      </c>
      <c r="X1230">
        <f t="shared" si="179"/>
        <v>9</v>
      </c>
    </row>
    <row r="1231" spans="1:24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71"/>
        <v>0</v>
      </c>
      <c r="P1231" s="9">
        <f t="shared" si="172"/>
        <v>25</v>
      </c>
      <c r="Q1231" t="str">
        <f t="shared" si="173"/>
        <v>music</v>
      </c>
      <c r="R1231" t="str">
        <f t="shared" si="174"/>
        <v>world music</v>
      </c>
      <c r="S1231" s="22">
        <f t="shared" si="175"/>
        <v>40985.459803240738</v>
      </c>
      <c r="T1231" s="22">
        <f t="shared" si="176"/>
        <v>41015.666666666664</v>
      </c>
      <c r="U1231">
        <f t="shared" si="177"/>
        <v>2012</v>
      </c>
      <c r="V1231" t="str">
        <f t="shared" si="178"/>
        <v>unsuccessful</v>
      </c>
      <c r="W1231" t="str">
        <f>IF(OR(O1231&lt;Outliers!$B$8,Data!O1231&gt;Outliers!$B$9),"Yes","No")</f>
        <v>No</v>
      </c>
      <c r="X1231">
        <f t="shared" si="179"/>
        <v>4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71"/>
        <v>0</v>
      </c>
      <c r="P1232" s="9">
        <f t="shared" si="172"/>
        <v>0</v>
      </c>
      <c r="Q1232" t="str">
        <f t="shared" si="173"/>
        <v>music</v>
      </c>
      <c r="R1232" t="str">
        <f t="shared" si="174"/>
        <v>world music</v>
      </c>
      <c r="S1232" s="22">
        <f t="shared" si="175"/>
        <v>40568.972569444442</v>
      </c>
      <c r="T1232" s="22">
        <f t="shared" si="176"/>
        <v>40598.972569444442</v>
      </c>
      <c r="U1232">
        <f t="shared" si="177"/>
        <v>2011</v>
      </c>
      <c r="V1232" t="str">
        <f t="shared" si="178"/>
        <v>unsuccessful</v>
      </c>
      <c r="W1232" t="str">
        <f>IF(OR(O1232&lt;Outliers!$B$8,Data!O1232&gt;Outliers!$B$9),"Yes","No")</f>
        <v>No</v>
      </c>
      <c r="X1232">
        <f t="shared" si="179"/>
        <v>4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71"/>
        <v>0</v>
      </c>
      <c r="P1233" s="9">
        <f t="shared" si="172"/>
        <v>0</v>
      </c>
      <c r="Q1233" t="str">
        <f t="shared" si="173"/>
        <v>music</v>
      </c>
      <c r="R1233" t="str">
        <f t="shared" si="174"/>
        <v>world music</v>
      </c>
      <c r="S1233" s="22">
        <f t="shared" si="175"/>
        <v>42193.941759259258</v>
      </c>
      <c r="T1233" s="22">
        <f t="shared" si="176"/>
        <v>42244.041666666672</v>
      </c>
      <c r="U1233">
        <f t="shared" si="177"/>
        <v>2015</v>
      </c>
      <c r="V1233" t="str">
        <f t="shared" si="178"/>
        <v>unsuccessful</v>
      </c>
      <c r="W1233" t="str">
        <f>IF(OR(O1233&lt;Outliers!$B$8,Data!O1233&gt;Outliers!$B$9),"Yes","No")</f>
        <v>No</v>
      </c>
      <c r="X1233">
        <f t="shared" si="179"/>
        <v>7</v>
      </c>
    </row>
    <row r="1234" spans="1:24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71"/>
        <v>0</v>
      </c>
      <c r="P1234" s="9">
        <f t="shared" si="172"/>
        <v>40</v>
      </c>
      <c r="Q1234" t="str">
        <f t="shared" si="173"/>
        <v>music</v>
      </c>
      <c r="R1234" t="str">
        <f t="shared" si="174"/>
        <v>world music</v>
      </c>
      <c r="S1234" s="22">
        <f t="shared" si="175"/>
        <v>41506.848032407412</v>
      </c>
      <c r="T1234" s="22">
        <f t="shared" si="176"/>
        <v>41553.848032407412</v>
      </c>
      <c r="U1234">
        <f t="shared" si="177"/>
        <v>2013</v>
      </c>
      <c r="V1234" t="str">
        <f t="shared" si="178"/>
        <v>unsuccessful</v>
      </c>
      <c r="W1234" t="str">
        <f>IF(OR(O1234&lt;Outliers!$B$8,Data!O1234&gt;Outliers!$B$9),"Yes","No")</f>
        <v>No</v>
      </c>
      <c r="X1234">
        <f t="shared" si="179"/>
        <v>7</v>
      </c>
    </row>
    <row r="1235" spans="1:24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71"/>
        <v>0</v>
      </c>
      <c r="P1235" s="9">
        <f t="shared" si="172"/>
        <v>19.329999999999998</v>
      </c>
      <c r="Q1235" t="str">
        <f t="shared" si="173"/>
        <v>music</v>
      </c>
      <c r="R1235" t="str">
        <f t="shared" si="174"/>
        <v>world music</v>
      </c>
      <c r="S1235" s="22">
        <f t="shared" si="175"/>
        <v>40939.948773148149</v>
      </c>
      <c r="T1235" s="22">
        <f t="shared" si="176"/>
        <v>40960.948773148149</v>
      </c>
      <c r="U1235">
        <f t="shared" si="177"/>
        <v>2012</v>
      </c>
      <c r="V1235" t="str">
        <f t="shared" si="178"/>
        <v>unsuccessful</v>
      </c>
      <c r="W1235" t="str">
        <f>IF(OR(O1235&lt;Outliers!$B$8,Data!O1235&gt;Outliers!$B$9),"Yes","No")</f>
        <v>No</v>
      </c>
      <c r="X1235">
        <f t="shared" si="179"/>
        <v>3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71"/>
        <v>0</v>
      </c>
      <c r="P1236" s="9">
        <f t="shared" si="172"/>
        <v>0</v>
      </c>
      <c r="Q1236" t="str">
        <f t="shared" si="173"/>
        <v>music</v>
      </c>
      <c r="R1236" t="str">
        <f t="shared" si="174"/>
        <v>world music</v>
      </c>
      <c r="S1236" s="22">
        <f t="shared" si="175"/>
        <v>42007.788680555561</v>
      </c>
      <c r="T1236" s="22">
        <f t="shared" si="176"/>
        <v>42037.788680555561</v>
      </c>
      <c r="U1236">
        <f t="shared" si="177"/>
        <v>2015</v>
      </c>
      <c r="V1236" t="str">
        <f t="shared" si="178"/>
        <v>unsuccessful</v>
      </c>
      <c r="W1236" t="str">
        <f>IF(OR(O1236&lt;Outliers!$B$8,Data!O1236&gt;Outliers!$B$9),"Yes","No")</f>
        <v>No</v>
      </c>
      <c r="X1236">
        <f t="shared" si="179"/>
        <v>4</v>
      </c>
    </row>
    <row r="1237" spans="1:24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71"/>
        <v>0</v>
      </c>
      <c r="P1237" s="9">
        <f t="shared" si="172"/>
        <v>35</v>
      </c>
      <c r="Q1237" t="str">
        <f t="shared" si="173"/>
        <v>music</v>
      </c>
      <c r="R1237" t="str">
        <f t="shared" si="174"/>
        <v>world music</v>
      </c>
      <c r="S1237" s="22">
        <f t="shared" si="175"/>
        <v>41583.135405092595</v>
      </c>
      <c r="T1237" s="22">
        <f t="shared" si="176"/>
        <v>41623.135405092595</v>
      </c>
      <c r="U1237">
        <f t="shared" si="177"/>
        <v>2013</v>
      </c>
      <c r="V1237" t="str">
        <f t="shared" si="178"/>
        <v>unsuccessful</v>
      </c>
      <c r="W1237" t="str">
        <f>IF(OR(O1237&lt;Outliers!$B$8,Data!O1237&gt;Outliers!$B$9),"Yes","No")</f>
        <v>No</v>
      </c>
      <c r="X1237">
        <f t="shared" si="179"/>
        <v>6</v>
      </c>
    </row>
    <row r="1238" spans="1:24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71"/>
        <v>0</v>
      </c>
      <c r="P1238" s="9">
        <f t="shared" si="172"/>
        <v>0</v>
      </c>
      <c r="Q1238" t="str">
        <f t="shared" si="173"/>
        <v>music</v>
      </c>
      <c r="R1238" t="str">
        <f t="shared" si="174"/>
        <v>world music</v>
      </c>
      <c r="S1238" s="22">
        <f t="shared" si="175"/>
        <v>41110.680138888885</v>
      </c>
      <c r="T1238" s="22">
        <f t="shared" si="176"/>
        <v>41118.666666666664</v>
      </c>
      <c r="U1238">
        <f t="shared" si="177"/>
        <v>2012</v>
      </c>
      <c r="V1238" t="str">
        <f t="shared" si="178"/>
        <v>unsuccessful</v>
      </c>
      <c r="W1238" t="str">
        <f>IF(OR(O1238&lt;Outliers!$B$8,Data!O1238&gt;Outliers!$B$9),"Yes","No")</f>
        <v>No</v>
      </c>
      <c r="X1238">
        <f t="shared" si="179"/>
        <v>1</v>
      </c>
    </row>
    <row r="1239" spans="1:24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71"/>
        <v>0</v>
      </c>
      <c r="P1239" s="9">
        <f t="shared" si="172"/>
        <v>0</v>
      </c>
      <c r="Q1239" t="str">
        <f t="shared" si="173"/>
        <v>music</v>
      </c>
      <c r="R1239" t="str">
        <f t="shared" si="174"/>
        <v>world music</v>
      </c>
      <c r="S1239" s="22">
        <f t="shared" si="175"/>
        <v>41125.283159722225</v>
      </c>
      <c r="T1239" s="22">
        <f t="shared" si="176"/>
        <v>41145.283159722225</v>
      </c>
      <c r="U1239">
        <f t="shared" si="177"/>
        <v>2012</v>
      </c>
      <c r="V1239" t="str">
        <f t="shared" si="178"/>
        <v>unsuccessful</v>
      </c>
      <c r="W1239" t="str">
        <f>IF(OR(O1239&lt;Outliers!$B$8,Data!O1239&gt;Outliers!$B$9),"Yes","No")</f>
        <v>No</v>
      </c>
      <c r="X1239">
        <f t="shared" si="179"/>
        <v>3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71"/>
        <v>0</v>
      </c>
      <c r="P1240" s="9">
        <f t="shared" si="172"/>
        <v>59.33</v>
      </c>
      <c r="Q1240" t="str">
        <f t="shared" si="173"/>
        <v>music</v>
      </c>
      <c r="R1240" t="str">
        <f t="shared" si="174"/>
        <v>world music</v>
      </c>
      <c r="S1240" s="22">
        <f t="shared" si="175"/>
        <v>40731.61037037037</v>
      </c>
      <c r="T1240" s="22">
        <f t="shared" si="176"/>
        <v>40761.61037037037</v>
      </c>
      <c r="U1240">
        <f t="shared" si="177"/>
        <v>2011</v>
      </c>
      <c r="V1240" t="str">
        <f t="shared" si="178"/>
        <v>unsuccessful</v>
      </c>
      <c r="W1240" t="str">
        <f>IF(OR(O1240&lt;Outliers!$B$8,Data!O1240&gt;Outliers!$B$9),"Yes","No")</f>
        <v>No</v>
      </c>
      <c r="X1240">
        <f t="shared" si="179"/>
        <v>4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71"/>
        <v>0</v>
      </c>
      <c r="P1241" s="9">
        <f t="shared" si="172"/>
        <v>0</v>
      </c>
      <c r="Q1241" t="str">
        <f t="shared" si="173"/>
        <v>music</v>
      </c>
      <c r="R1241" t="str">
        <f t="shared" si="174"/>
        <v>world music</v>
      </c>
      <c r="S1241" s="22">
        <f t="shared" si="175"/>
        <v>40883.962581018517</v>
      </c>
      <c r="T1241" s="22">
        <f t="shared" si="176"/>
        <v>40913.962581018517</v>
      </c>
      <c r="U1241">
        <f t="shared" si="177"/>
        <v>2011</v>
      </c>
      <c r="V1241" t="str">
        <f t="shared" si="178"/>
        <v>unsuccessful</v>
      </c>
      <c r="W1241" t="str">
        <f>IF(OR(O1241&lt;Outliers!$B$8,Data!O1241&gt;Outliers!$B$9),"Yes","No")</f>
        <v>No</v>
      </c>
      <c r="X1241">
        <f t="shared" si="179"/>
        <v>4</v>
      </c>
    </row>
    <row r="1242" spans="1:24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71"/>
        <v>0</v>
      </c>
      <c r="P1242" s="9">
        <f t="shared" si="172"/>
        <v>30.13</v>
      </c>
      <c r="Q1242" t="str">
        <f t="shared" si="173"/>
        <v>music</v>
      </c>
      <c r="R1242" t="str">
        <f t="shared" si="174"/>
        <v>world music</v>
      </c>
      <c r="S1242" s="22">
        <f t="shared" si="175"/>
        <v>41409.040011574078</v>
      </c>
      <c r="T1242" s="22">
        <f t="shared" si="176"/>
        <v>41467.910416666666</v>
      </c>
      <c r="U1242">
        <f t="shared" si="177"/>
        <v>2013</v>
      </c>
      <c r="V1242" t="str">
        <f t="shared" si="178"/>
        <v>unsuccessful</v>
      </c>
      <c r="W1242" t="str">
        <f>IF(OR(O1242&lt;Outliers!$B$8,Data!O1242&gt;Outliers!$B$9),"Yes","No")</f>
        <v>No</v>
      </c>
      <c r="X1242">
        <f t="shared" si="179"/>
        <v>8</v>
      </c>
    </row>
    <row r="1243" spans="1:24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71"/>
        <v>1</v>
      </c>
      <c r="P1243" s="9">
        <f t="shared" si="172"/>
        <v>74.62</v>
      </c>
      <c r="Q1243" t="str">
        <f t="shared" si="173"/>
        <v>music</v>
      </c>
      <c r="R1243" t="str">
        <f t="shared" si="174"/>
        <v>world music</v>
      </c>
      <c r="S1243" s="22">
        <f t="shared" si="175"/>
        <v>41923.837731481479</v>
      </c>
      <c r="T1243" s="22">
        <f t="shared" si="176"/>
        <v>41946.249305555553</v>
      </c>
      <c r="U1243">
        <f t="shared" si="177"/>
        <v>2014</v>
      </c>
      <c r="V1243" t="str">
        <f t="shared" si="178"/>
        <v>unsuccessful</v>
      </c>
      <c r="W1243" t="str">
        <f>IF(OR(O1243&lt;Outliers!$B$8,Data!O1243&gt;Outliers!$B$9),"Yes","No")</f>
        <v>No</v>
      </c>
      <c r="X1243">
        <f t="shared" si="179"/>
        <v>3</v>
      </c>
    </row>
    <row r="1244" spans="1:24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71"/>
        <v>0</v>
      </c>
      <c r="P1244" s="9">
        <f t="shared" si="172"/>
        <v>5</v>
      </c>
      <c r="Q1244" t="str">
        <f t="shared" si="173"/>
        <v>music</v>
      </c>
      <c r="R1244" t="str">
        <f t="shared" si="174"/>
        <v>world music</v>
      </c>
      <c r="S1244" s="22">
        <f t="shared" si="175"/>
        <v>40782.165532407409</v>
      </c>
      <c r="T1244" s="22">
        <f t="shared" si="176"/>
        <v>40797.554166666669</v>
      </c>
      <c r="U1244">
        <f t="shared" si="177"/>
        <v>2011</v>
      </c>
      <c r="V1244" t="str">
        <f t="shared" si="178"/>
        <v>unsuccessful</v>
      </c>
      <c r="W1244" t="str">
        <f>IF(OR(O1244&lt;Outliers!$B$8,Data!O1244&gt;Outliers!$B$9),"Yes","No")</f>
        <v>No</v>
      </c>
      <c r="X1244">
        <f t="shared" si="179"/>
        <v>2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71"/>
        <v>0</v>
      </c>
      <c r="P1245" s="9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22">
        <f t="shared" si="175"/>
        <v>40671.879293981481</v>
      </c>
      <c r="T1245" s="22">
        <f t="shared" si="176"/>
        <v>40732.875</v>
      </c>
      <c r="U1245">
        <f t="shared" si="177"/>
        <v>2011</v>
      </c>
      <c r="V1245" t="str">
        <f t="shared" si="178"/>
        <v>unsuccessful</v>
      </c>
      <c r="W1245" t="str">
        <f>IF(OR(O1245&lt;Outliers!$B$8,Data!O1245&gt;Outliers!$B$9),"Yes","No")</f>
        <v>No</v>
      </c>
      <c r="X1245">
        <f t="shared" si="179"/>
        <v>9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71"/>
        <v>1</v>
      </c>
      <c r="P1246" s="9">
        <f t="shared" si="172"/>
        <v>46.13</v>
      </c>
      <c r="Q1246" t="str">
        <f t="shared" si="173"/>
        <v>music</v>
      </c>
      <c r="R1246" t="str">
        <f t="shared" si="174"/>
        <v>rock</v>
      </c>
      <c r="S1246" s="22">
        <f t="shared" si="175"/>
        <v>41355.825497685182</v>
      </c>
      <c r="T1246" s="22">
        <f t="shared" si="176"/>
        <v>41386.875</v>
      </c>
      <c r="U1246">
        <f t="shared" si="177"/>
        <v>2013</v>
      </c>
      <c r="V1246" t="str">
        <f t="shared" si="178"/>
        <v>successful</v>
      </c>
      <c r="W1246" t="str">
        <f>IF(OR(O1246&lt;Outliers!$B$8,Data!O1246&gt;Outliers!$B$9),"Yes","No")</f>
        <v>No</v>
      </c>
      <c r="X1246">
        <f t="shared" si="179"/>
        <v>4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71"/>
        <v>1</v>
      </c>
      <c r="P1247" s="9">
        <f t="shared" si="172"/>
        <v>141.47</v>
      </c>
      <c r="Q1247" t="str">
        <f t="shared" si="173"/>
        <v>music</v>
      </c>
      <c r="R1247" t="str">
        <f t="shared" si="174"/>
        <v>rock</v>
      </c>
      <c r="S1247" s="22">
        <f t="shared" si="175"/>
        <v>41774.599930555552</v>
      </c>
      <c r="T1247" s="22">
        <f t="shared" si="176"/>
        <v>41804.599930555552</v>
      </c>
      <c r="U1247">
        <f t="shared" si="177"/>
        <v>2014</v>
      </c>
      <c r="V1247" t="str">
        <f t="shared" si="178"/>
        <v>successful</v>
      </c>
      <c r="W1247" t="str">
        <f>IF(OR(O1247&lt;Outliers!$B$8,Data!O1247&gt;Outliers!$B$9),"Yes","No")</f>
        <v>No</v>
      </c>
      <c r="X1247">
        <f t="shared" si="179"/>
        <v>4</v>
      </c>
    </row>
    <row r="1248" spans="1:24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71"/>
        <v>1</v>
      </c>
      <c r="P1248" s="9">
        <f t="shared" si="172"/>
        <v>75.48</v>
      </c>
      <c r="Q1248" t="str">
        <f t="shared" si="173"/>
        <v>music</v>
      </c>
      <c r="R1248" t="str">
        <f t="shared" si="174"/>
        <v>rock</v>
      </c>
      <c r="S1248" s="22">
        <f t="shared" si="175"/>
        <v>40838.043391203704</v>
      </c>
      <c r="T1248" s="22">
        <f t="shared" si="176"/>
        <v>40883.085057870368</v>
      </c>
      <c r="U1248">
        <f t="shared" si="177"/>
        <v>2011</v>
      </c>
      <c r="V1248" t="str">
        <f t="shared" si="178"/>
        <v>successful</v>
      </c>
      <c r="W1248" t="str">
        <f>IF(OR(O1248&lt;Outliers!$B$8,Data!O1248&gt;Outliers!$B$9),"Yes","No")</f>
        <v>No</v>
      </c>
      <c r="X1248">
        <f t="shared" si="179"/>
        <v>6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71"/>
        <v>1</v>
      </c>
      <c r="P1249" s="9">
        <f t="shared" si="172"/>
        <v>85.5</v>
      </c>
      <c r="Q1249" t="str">
        <f t="shared" si="173"/>
        <v>music</v>
      </c>
      <c r="R1249" t="str">
        <f t="shared" si="174"/>
        <v>rock</v>
      </c>
      <c r="S1249" s="22">
        <f t="shared" si="175"/>
        <v>41370.292303240742</v>
      </c>
      <c r="T1249" s="22">
        <f t="shared" si="176"/>
        <v>41400.292303240742</v>
      </c>
      <c r="U1249">
        <f t="shared" si="177"/>
        <v>2013</v>
      </c>
      <c r="V1249" t="str">
        <f t="shared" si="178"/>
        <v>successful</v>
      </c>
      <c r="W1249" t="str">
        <f>IF(OR(O1249&lt;Outliers!$B$8,Data!O1249&gt;Outliers!$B$9),"Yes","No")</f>
        <v>No</v>
      </c>
      <c r="X1249">
        <f t="shared" si="179"/>
        <v>4</v>
      </c>
    </row>
    <row r="1250" spans="1:24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71"/>
        <v>2</v>
      </c>
      <c r="P1250" s="9">
        <f t="shared" si="172"/>
        <v>64.25</v>
      </c>
      <c r="Q1250" t="str">
        <f t="shared" si="173"/>
        <v>music</v>
      </c>
      <c r="R1250" t="str">
        <f t="shared" si="174"/>
        <v>rock</v>
      </c>
      <c r="S1250" s="22">
        <f t="shared" si="175"/>
        <v>41767.656863425924</v>
      </c>
      <c r="T1250" s="22">
        <f t="shared" si="176"/>
        <v>41803.290972222225</v>
      </c>
      <c r="U1250">
        <f t="shared" si="177"/>
        <v>2014</v>
      </c>
      <c r="V1250" t="str">
        <f t="shared" si="178"/>
        <v>successful</v>
      </c>
      <c r="W1250" t="str">
        <f>IF(OR(O1250&lt;Outliers!$B$8,Data!O1250&gt;Outliers!$B$9),"Yes","No")</f>
        <v>No</v>
      </c>
      <c r="X1250">
        <f t="shared" si="179"/>
        <v>5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71"/>
        <v>1</v>
      </c>
      <c r="P1251" s="9">
        <f t="shared" si="172"/>
        <v>64.47</v>
      </c>
      <c r="Q1251" t="str">
        <f t="shared" si="173"/>
        <v>music</v>
      </c>
      <c r="R1251" t="str">
        <f t="shared" si="174"/>
        <v>rock</v>
      </c>
      <c r="S1251" s="22">
        <f t="shared" si="175"/>
        <v>41067.74086805556</v>
      </c>
      <c r="T1251" s="22">
        <f t="shared" si="176"/>
        <v>41097.74086805556</v>
      </c>
      <c r="U1251">
        <f t="shared" si="177"/>
        <v>2012</v>
      </c>
      <c r="V1251" t="str">
        <f t="shared" si="178"/>
        <v>successful</v>
      </c>
      <c r="W1251" t="str">
        <f>IF(OR(O1251&lt;Outliers!$B$8,Data!O1251&gt;Outliers!$B$9),"Yes","No")</f>
        <v>No</v>
      </c>
      <c r="X1251">
        <f t="shared" si="179"/>
        <v>4</v>
      </c>
    </row>
    <row r="1252" spans="1:24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71"/>
        <v>2</v>
      </c>
      <c r="P1252" s="9">
        <f t="shared" si="172"/>
        <v>118.2</v>
      </c>
      <c r="Q1252" t="str">
        <f t="shared" si="173"/>
        <v>music</v>
      </c>
      <c r="R1252" t="str">
        <f t="shared" si="174"/>
        <v>rock</v>
      </c>
      <c r="S1252" s="22">
        <f t="shared" si="175"/>
        <v>41843.64271990741</v>
      </c>
      <c r="T1252" s="22">
        <f t="shared" si="176"/>
        <v>41888.64271990741</v>
      </c>
      <c r="U1252">
        <f t="shared" si="177"/>
        <v>2014</v>
      </c>
      <c r="V1252" t="str">
        <f t="shared" si="178"/>
        <v>successful</v>
      </c>
      <c r="W1252" t="str">
        <f>IF(OR(O1252&lt;Outliers!$B$8,Data!O1252&gt;Outliers!$B$9),"Yes","No")</f>
        <v>No</v>
      </c>
      <c r="X1252">
        <f t="shared" si="179"/>
        <v>6</v>
      </c>
    </row>
    <row r="1253" spans="1:24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71"/>
        <v>1</v>
      </c>
      <c r="P1253" s="9">
        <f t="shared" si="172"/>
        <v>82.54</v>
      </c>
      <c r="Q1253" t="str">
        <f t="shared" si="173"/>
        <v>music</v>
      </c>
      <c r="R1253" t="str">
        <f t="shared" si="174"/>
        <v>rock</v>
      </c>
      <c r="S1253" s="22">
        <f t="shared" si="175"/>
        <v>40751.814432870371</v>
      </c>
      <c r="T1253" s="22">
        <f t="shared" si="176"/>
        <v>40811.814432870371</v>
      </c>
      <c r="U1253">
        <f t="shared" si="177"/>
        <v>2011</v>
      </c>
      <c r="V1253" t="str">
        <f t="shared" si="178"/>
        <v>successful</v>
      </c>
      <c r="W1253" t="str">
        <f>IF(OR(O1253&lt;Outliers!$B$8,Data!O1253&gt;Outliers!$B$9),"Yes","No")</f>
        <v>No</v>
      </c>
      <c r="X1253">
        <f t="shared" si="179"/>
        <v>9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71"/>
        <v>1</v>
      </c>
      <c r="P1254" s="9">
        <f t="shared" si="172"/>
        <v>34.17</v>
      </c>
      <c r="Q1254" t="str">
        <f t="shared" si="173"/>
        <v>music</v>
      </c>
      <c r="R1254" t="str">
        <f t="shared" si="174"/>
        <v>rock</v>
      </c>
      <c r="S1254" s="22">
        <f t="shared" si="175"/>
        <v>41543.988067129627</v>
      </c>
      <c r="T1254" s="22">
        <f t="shared" si="176"/>
        <v>41571.988067129627</v>
      </c>
      <c r="U1254">
        <f t="shared" si="177"/>
        <v>2013</v>
      </c>
      <c r="V1254" t="str">
        <f t="shared" si="178"/>
        <v>successful</v>
      </c>
      <c r="W1254" t="str">
        <f>IF(OR(O1254&lt;Outliers!$B$8,Data!O1254&gt;Outliers!$B$9),"Yes","No")</f>
        <v>No</v>
      </c>
      <c r="X1254">
        <f t="shared" si="179"/>
        <v>4</v>
      </c>
    </row>
    <row r="1255" spans="1:24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71"/>
        <v>3038</v>
      </c>
      <c r="P1255" s="9">
        <f t="shared" si="172"/>
        <v>42.73</v>
      </c>
      <c r="Q1255" t="str">
        <f t="shared" si="173"/>
        <v>music</v>
      </c>
      <c r="R1255" t="str">
        <f t="shared" si="174"/>
        <v>rock</v>
      </c>
      <c r="S1255" s="22">
        <f t="shared" si="175"/>
        <v>41855.783645833333</v>
      </c>
      <c r="T1255" s="22">
        <f t="shared" si="176"/>
        <v>41885.783645833333</v>
      </c>
      <c r="U1255">
        <f t="shared" si="177"/>
        <v>2014</v>
      </c>
      <c r="V1255" t="str">
        <f t="shared" si="178"/>
        <v>successful</v>
      </c>
      <c r="W1255" t="str">
        <f>IF(OR(O1255&lt;Outliers!$B$8,Data!O1255&gt;Outliers!$B$9),"Yes","No")</f>
        <v>Yes</v>
      </c>
      <c r="X1255">
        <f t="shared" si="179"/>
        <v>4</v>
      </c>
    </row>
    <row r="1256" spans="1:24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71"/>
        <v>2</v>
      </c>
      <c r="P1256" s="9">
        <f t="shared" si="172"/>
        <v>94.49</v>
      </c>
      <c r="Q1256" t="str">
        <f t="shared" si="173"/>
        <v>music</v>
      </c>
      <c r="R1256" t="str">
        <f t="shared" si="174"/>
        <v>rock</v>
      </c>
      <c r="S1256" s="22">
        <f t="shared" si="175"/>
        <v>40487.621365740742</v>
      </c>
      <c r="T1256" s="22">
        <f t="shared" si="176"/>
        <v>40544.207638888889</v>
      </c>
      <c r="U1256">
        <f t="shared" si="177"/>
        <v>2010</v>
      </c>
      <c r="V1256" t="str">
        <f t="shared" si="178"/>
        <v>successful</v>
      </c>
      <c r="W1256" t="str">
        <f>IF(OR(O1256&lt;Outliers!$B$8,Data!O1256&gt;Outliers!$B$9),"Yes","No")</f>
        <v>No</v>
      </c>
      <c r="X1256">
        <f t="shared" si="179"/>
        <v>8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71"/>
        <v>2</v>
      </c>
      <c r="P1257" s="9">
        <f t="shared" si="172"/>
        <v>55.7</v>
      </c>
      <c r="Q1257" t="str">
        <f t="shared" si="173"/>
        <v>music</v>
      </c>
      <c r="R1257" t="str">
        <f t="shared" si="174"/>
        <v>rock</v>
      </c>
      <c r="S1257" s="22">
        <f t="shared" si="175"/>
        <v>41579.845509259263</v>
      </c>
      <c r="T1257" s="22">
        <f t="shared" si="176"/>
        <v>41609.887175925927</v>
      </c>
      <c r="U1257">
        <f t="shared" si="177"/>
        <v>2013</v>
      </c>
      <c r="V1257" t="str">
        <f t="shared" si="178"/>
        <v>successful</v>
      </c>
      <c r="W1257" t="str">
        <f>IF(OR(O1257&lt;Outliers!$B$8,Data!O1257&gt;Outliers!$B$9),"Yes","No")</f>
        <v>No</v>
      </c>
      <c r="X1257">
        <f t="shared" si="179"/>
        <v>4</v>
      </c>
    </row>
    <row r="1258" spans="1:24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71"/>
        <v>1</v>
      </c>
      <c r="P1258" s="9">
        <f t="shared" si="172"/>
        <v>98.03</v>
      </c>
      <c r="Q1258" t="str">
        <f t="shared" si="173"/>
        <v>music</v>
      </c>
      <c r="R1258" t="str">
        <f t="shared" si="174"/>
        <v>rock</v>
      </c>
      <c r="S1258" s="22">
        <f t="shared" si="175"/>
        <v>40921.919340277782</v>
      </c>
      <c r="T1258" s="22">
        <f t="shared" si="176"/>
        <v>40951.919340277782</v>
      </c>
      <c r="U1258">
        <f t="shared" si="177"/>
        <v>2012</v>
      </c>
      <c r="V1258" t="str">
        <f t="shared" si="178"/>
        <v>successful</v>
      </c>
      <c r="W1258" t="str">
        <f>IF(OR(O1258&lt;Outliers!$B$8,Data!O1258&gt;Outliers!$B$9),"Yes","No")</f>
        <v>No</v>
      </c>
      <c r="X1258">
        <f t="shared" si="179"/>
        <v>4</v>
      </c>
    </row>
    <row r="1259" spans="1:24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71"/>
        <v>3</v>
      </c>
      <c r="P1259" s="9">
        <f t="shared" si="172"/>
        <v>92.1</v>
      </c>
      <c r="Q1259" t="str">
        <f t="shared" si="173"/>
        <v>music</v>
      </c>
      <c r="R1259" t="str">
        <f t="shared" si="174"/>
        <v>rock</v>
      </c>
      <c r="S1259" s="22">
        <f t="shared" si="175"/>
        <v>40587.085532407407</v>
      </c>
      <c r="T1259" s="22">
        <f t="shared" si="176"/>
        <v>40636.043865740743</v>
      </c>
      <c r="U1259">
        <f t="shared" si="177"/>
        <v>2011</v>
      </c>
      <c r="V1259" t="str">
        <f t="shared" si="178"/>
        <v>successful</v>
      </c>
      <c r="W1259" t="str">
        <f>IF(OR(O1259&lt;Outliers!$B$8,Data!O1259&gt;Outliers!$B$9),"Yes","No")</f>
        <v>Yes</v>
      </c>
      <c r="X1259">
        <f t="shared" si="179"/>
        <v>7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71"/>
        <v>2</v>
      </c>
      <c r="P1260" s="9">
        <f t="shared" si="172"/>
        <v>38.18</v>
      </c>
      <c r="Q1260" t="str">
        <f t="shared" si="173"/>
        <v>music</v>
      </c>
      <c r="R1260" t="str">
        <f t="shared" si="174"/>
        <v>rock</v>
      </c>
      <c r="S1260" s="22">
        <f t="shared" si="175"/>
        <v>41487.611250000002</v>
      </c>
      <c r="T1260" s="22">
        <f t="shared" si="176"/>
        <v>41517.611250000002</v>
      </c>
      <c r="U1260">
        <f t="shared" si="177"/>
        <v>2013</v>
      </c>
      <c r="V1260" t="str">
        <f t="shared" si="178"/>
        <v>successful</v>
      </c>
      <c r="W1260" t="str">
        <f>IF(OR(O1260&lt;Outliers!$B$8,Data!O1260&gt;Outliers!$B$9),"Yes","No")</f>
        <v>No</v>
      </c>
      <c r="X1260">
        <f t="shared" si="179"/>
        <v>4</v>
      </c>
    </row>
    <row r="1261" spans="1:24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71"/>
        <v>1</v>
      </c>
      <c r="P1261" s="9">
        <f t="shared" si="172"/>
        <v>27.15</v>
      </c>
      <c r="Q1261" t="str">
        <f t="shared" si="173"/>
        <v>music</v>
      </c>
      <c r="R1261" t="str">
        <f t="shared" si="174"/>
        <v>rock</v>
      </c>
      <c r="S1261" s="22">
        <f t="shared" si="175"/>
        <v>41766.970648148148</v>
      </c>
      <c r="T1261" s="22">
        <f t="shared" si="176"/>
        <v>41799.165972222225</v>
      </c>
      <c r="U1261">
        <f t="shared" si="177"/>
        <v>2014</v>
      </c>
      <c r="V1261" t="str">
        <f t="shared" si="178"/>
        <v>successful</v>
      </c>
      <c r="W1261" t="str">
        <f>IF(OR(O1261&lt;Outliers!$B$8,Data!O1261&gt;Outliers!$B$9),"Yes","No")</f>
        <v>No</v>
      </c>
      <c r="X1261">
        <f t="shared" si="179"/>
        <v>5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71"/>
        <v>1</v>
      </c>
      <c r="P1262" s="9">
        <f t="shared" si="172"/>
        <v>50.69</v>
      </c>
      <c r="Q1262" t="str">
        <f t="shared" si="173"/>
        <v>music</v>
      </c>
      <c r="R1262" t="str">
        <f t="shared" si="174"/>
        <v>rock</v>
      </c>
      <c r="S1262" s="22">
        <f t="shared" si="175"/>
        <v>41666.842824074076</v>
      </c>
      <c r="T1262" s="22">
        <f t="shared" si="176"/>
        <v>41696.842824074076</v>
      </c>
      <c r="U1262">
        <f t="shared" si="177"/>
        <v>2014</v>
      </c>
      <c r="V1262" t="str">
        <f t="shared" si="178"/>
        <v>successful</v>
      </c>
      <c r="W1262" t="str">
        <f>IF(OR(O1262&lt;Outliers!$B$8,Data!O1262&gt;Outliers!$B$9),"Yes","No")</f>
        <v>No</v>
      </c>
      <c r="X1262">
        <f t="shared" si="179"/>
        <v>4</v>
      </c>
    </row>
    <row r="1263" spans="1:24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71"/>
        <v>1</v>
      </c>
      <c r="P1263" s="9">
        <f t="shared" si="172"/>
        <v>38.94</v>
      </c>
      <c r="Q1263" t="str">
        <f t="shared" si="173"/>
        <v>music</v>
      </c>
      <c r="R1263" t="str">
        <f t="shared" si="174"/>
        <v>rock</v>
      </c>
      <c r="S1263" s="22">
        <f t="shared" si="175"/>
        <v>41638.342905092592</v>
      </c>
      <c r="T1263" s="22">
        <f t="shared" si="176"/>
        <v>41668.342905092592</v>
      </c>
      <c r="U1263">
        <f t="shared" si="177"/>
        <v>2013</v>
      </c>
      <c r="V1263" t="str">
        <f t="shared" si="178"/>
        <v>successful</v>
      </c>
      <c r="W1263" t="str">
        <f>IF(OR(O1263&lt;Outliers!$B$8,Data!O1263&gt;Outliers!$B$9),"Yes","No")</f>
        <v>No</v>
      </c>
      <c r="X1263">
        <f t="shared" si="179"/>
        <v>4</v>
      </c>
    </row>
    <row r="1264" spans="1:24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71"/>
        <v>1</v>
      </c>
      <c r="P1264" s="9">
        <f t="shared" si="172"/>
        <v>77.64</v>
      </c>
      <c r="Q1264" t="str">
        <f t="shared" si="173"/>
        <v>music</v>
      </c>
      <c r="R1264" t="str">
        <f t="shared" si="174"/>
        <v>rock</v>
      </c>
      <c r="S1264" s="22">
        <f t="shared" si="175"/>
        <v>41656.762638888889</v>
      </c>
      <c r="T1264" s="22">
        <f t="shared" si="176"/>
        <v>41686.762638888889</v>
      </c>
      <c r="U1264">
        <f t="shared" si="177"/>
        <v>2014</v>
      </c>
      <c r="V1264" t="str">
        <f t="shared" si="178"/>
        <v>successful</v>
      </c>
      <c r="W1264" t="str">
        <f>IF(OR(O1264&lt;Outliers!$B$8,Data!O1264&gt;Outliers!$B$9),"Yes","No")</f>
        <v>No</v>
      </c>
      <c r="X1264">
        <f t="shared" si="179"/>
        <v>4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71"/>
        <v>1</v>
      </c>
      <c r="P1265" s="9">
        <f t="shared" si="172"/>
        <v>43.54</v>
      </c>
      <c r="Q1265" t="str">
        <f t="shared" si="173"/>
        <v>music</v>
      </c>
      <c r="R1265" t="str">
        <f t="shared" si="174"/>
        <v>rock</v>
      </c>
      <c r="S1265" s="22">
        <f t="shared" si="175"/>
        <v>41692.084143518521</v>
      </c>
      <c r="T1265" s="22">
        <f t="shared" si="176"/>
        <v>41727.041666666664</v>
      </c>
      <c r="U1265">
        <f t="shared" si="177"/>
        <v>2014</v>
      </c>
      <c r="V1265" t="str">
        <f t="shared" si="178"/>
        <v>successful</v>
      </c>
      <c r="W1265" t="str">
        <f>IF(OR(O1265&lt;Outliers!$B$8,Data!O1265&gt;Outliers!$B$9),"Yes","No")</f>
        <v>No</v>
      </c>
      <c r="X1265">
        <f t="shared" si="179"/>
        <v>5</v>
      </c>
    </row>
    <row r="1266" spans="1:24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71"/>
        <v>2</v>
      </c>
      <c r="P1266" s="9">
        <f t="shared" si="172"/>
        <v>31.82</v>
      </c>
      <c r="Q1266" t="str">
        <f t="shared" si="173"/>
        <v>music</v>
      </c>
      <c r="R1266" t="str">
        <f t="shared" si="174"/>
        <v>rock</v>
      </c>
      <c r="S1266" s="22">
        <f t="shared" si="175"/>
        <v>41547.662997685184</v>
      </c>
      <c r="T1266" s="22">
        <f t="shared" si="176"/>
        <v>41576.662997685184</v>
      </c>
      <c r="U1266">
        <f t="shared" si="177"/>
        <v>2013</v>
      </c>
      <c r="V1266" t="str">
        <f t="shared" si="178"/>
        <v>successful</v>
      </c>
      <c r="W1266" t="str">
        <f>IF(OR(O1266&lt;Outliers!$B$8,Data!O1266&gt;Outliers!$B$9),"Yes","No")</f>
        <v>No</v>
      </c>
      <c r="X1266">
        <f t="shared" si="179"/>
        <v>4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71"/>
        <v>1</v>
      </c>
      <c r="P1267" s="9">
        <f t="shared" si="172"/>
        <v>63.18</v>
      </c>
      <c r="Q1267" t="str">
        <f t="shared" si="173"/>
        <v>music</v>
      </c>
      <c r="R1267" t="str">
        <f t="shared" si="174"/>
        <v>rock</v>
      </c>
      <c r="S1267" s="22">
        <f t="shared" si="175"/>
        <v>40465.655266203699</v>
      </c>
      <c r="T1267" s="22">
        <f t="shared" si="176"/>
        <v>40512.655266203699</v>
      </c>
      <c r="U1267">
        <f t="shared" si="177"/>
        <v>2010</v>
      </c>
      <c r="V1267" t="str">
        <f t="shared" si="178"/>
        <v>successful</v>
      </c>
      <c r="W1267" t="str">
        <f>IF(OR(O1267&lt;Outliers!$B$8,Data!O1267&gt;Outliers!$B$9),"Yes","No")</f>
        <v>No</v>
      </c>
      <c r="X1267">
        <f t="shared" si="179"/>
        <v>7</v>
      </c>
    </row>
    <row r="1268" spans="1:24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71"/>
        <v>1</v>
      </c>
      <c r="P1268" s="9">
        <f t="shared" si="172"/>
        <v>190.9</v>
      </c>
      <c r="Q1268" t="str">
        <f t="shared" si="173"/>
        <v>music</v>
      </c>
      <c r="R1268" t="str">
        <f t="shared" si="174"/>
        <v>rock</v>
      </c>
      <c r="S1268" s="22">
        <f t="shared" si="175"/>
        <v>41620.87667824074</v>
      </c>
      <c r="T1268" s="22">
        <f t="shared" si="176"/>
        <v>41650.87667824074</v>
      </c>
      <c r="U1268">
        <f t="shared" si="177"/>
        <v>2013</v>
      </c>
      <c r="V1268" t="str">
        <f t="shared" si="178"/>
        <v>successful</v>
      </c>
      <c r="W1268" t="str">
        <f>IF(OR(O1268&lt;Outliers!$B$8,Data!O1268&gt;Outliers!$B$9),"Yes","No")</f>
        <v>No</v>
      </c>
      <c r="X1268">
        <f t="shared" si="179"/>
        <v>4</v>
      </c>
    </row>
    <row r="1269" spans="1:24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71"/>
        <v>1</v>
      </c>
      <c r="P1269" s="9">
        <f t="shared" si="172"/>
        <v>140.86000000000001</v>
      </c>
      <c r="Q1269" t="str">
        <f t="shared" si="173"/>
        <v>music</v>
      </c>
      <c r="R1269" t="str">
        <f t="shared" si="174"/>
        <v>rock</v>
      </c>
      <c r="S1269" s="22">
        <f t="shared" si="175"/>
        <v>41449.585162037038</v>
      </c>
      <c r="T1269" s="22">
        <f t="shared" si="176"/>
        <v>41479.585162037038</v>
      </c>
      <c r="U1269">
        <f t="shared" si="177"/>
        <v>2013</v>
      </c>
      <c r="V1269" t="str">
        <f t="shared" si="178"/>
        <v>successful</v>
      </c>
      <c r="W1269" t="str">
        <f>IF(OR(O1269&lt;Outliers!$B$8,Data!O1269&gt;Outliers!$B$9),"Yes","No")</f>
        <v>No</v>
      </c>
      <c r="X1269">
        <f t="shared" si="179"/>
        <v>4</v>
      </c>
    </row>
    <row r="1270" spans="1:24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71"/>
        <v>1</v>
      </c>
      <c r="P1270" s="9">
        <f t="shared" si="172"/>
        <v>76.92</v>
      </c>
      <c r="Q1270" t="str">
        <f t="shared" si="173"/>
        <v>music</v>
      </c>
      <c r="R1270" t="str">
        <f t="shared" si="174"/>
        <v>rock</v>
      </c>
      <c r="S1270" s="22">
        <f t="shared" si="175"/>
        <v>41507.845451388886</v>
      </c>
      <c r="T1270" s="22">
        <f t="shared" si="176"/>
        <v>41537.845451388886</v>
      </c>
      <c r="U1270">
        <f t="shared" si="177"/>
        <v>2013</v>
      </c>
      <c r="V1270" t="str">
        <f t="shared" si="178"/>
        <v>successful</v>
      </c>
      <c r="W1270" t="str">
        <f>IF(OR(O1270&lt;Outliers!$B$8,Data!O1270&gt;Outliers!$B$9),"Yes","No")</f>
        <v>No</v>
      </c>
      <c r="X1270">
        <f t="shared" si="179"/>
        <v>4</v>
      </c>
    </row>
    <row r="1271" spans="1:24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71"/>
        <v>1</v>
      </c>
      <c r="P1271" s="9">
        <f t="shared" si="172"/>
        <v>99.16</v>
      </c>
      <c r="Q1271" t="str">
        <f t="shared" si="173"/>
        <v>music</v>
      </c>
      <c r="R1271" t="str">
        <f t="shared" si="174"/>
        <v>rock</v>
      </c>
      <c r="S1271" s="22">
        <f t="shared" si="175"/>
        <v>42445.823055555549</v>
      </c>
      <c r="T1271" s="22">
        <f t="shared" si="176"/>
        <v>42476</v>
      </c>
      <c r="U1271">
        <f t="shared" si="177"/>
        <v>2016</v>
      </c>
      <c r="V1271" t="str">
        <f t="shared" si="178"/>
        <v>successful</v>
      </c>
      <c r="W1271" t="str">
        <f>IF(OR(O1271&lt;Outliers!$B$8,Data!O1271&gt;Outliers!$B$9),"Yes","No")</f>
        <v>No</v>
      </c>
      <c r="X1271">
        <f t="shared" si="179"/>
        <v>4</v>
      </c>
    </row>
    <row r="1272" spans="1:24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71"/>
        <v>1</v>
      </c>
      <c r="P1272" s="9">
        <f t="shared" si="172"/>
        <v>67.88</v>
      </c>
      <c r="Q1272" t="str">
        <f t="shared" si="173"/>
        <v>music</v>
      </c>
      <c r="R1272" t="str">
        <f t="shared" si="174"/>
        <v>rock</v>
      </c>
      <c r="S1272" s="22">
        <f t="shared" si="175"/>
        <v>40933.856967592597</v>
      </c>
      <c r="T1272" s="22">
        <f t="shared" si="176"/>
        <v>40993.815300925926</v>
      </c>
      <c r="U1272">
        <f t="shared" si="177"/>
        <v>2012</v>
      </c>
      <c r="V1272" t="str">
        <f t="shared" si="178"/>
        <v>successful</v>
      </c>
      <c r="W1272" t="str">
        <f>IF(OR(O1272&lt;Outliers!$B$8,Data!O1272&gt;Outliers!$B$9),"Yes","No")</f>
        <v>No</v>
      </c>
      <c r="X1272">
        <f t="shared" si="179"/>
        <v>9</v>
      </c>
    </row>
    <row r="1273" spans="1:24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71"/>
        <v>1</v>
      </c>
      <c r="P1273" s="9">
        <f t="shared" si="172"/>
        <v>246.29</v>
      </c>
      <c r="Q1273" t="str">
        <f t="shared" si="173"/>
        <v>music</v>
      </c>
      <c r="R1273" t="str">
        <f t="shared" si="174"/>
        <v>rock</v>
      </c>
      <c r="S1273" s="22">
        <f t="shared" si="175"/>
        <v>41561.683553240742</v>
      </c>
      <c r="T1273" s="22">
        <f t="shared" si="176"/>
        <v>41591.725219907406</v>
      </c>
      <c r="U1273">
        <f t="shared" si="177"/>
        <v>2013</v>
      </c>
      <c r="V1273" t="str">
        <f t="shared" si="178"/>
        <v>successful</v>
      </c>
      <c r="W1273" t="str">
        <f>IF(OR(O1273&lt;Outliers!$B$8,Data!O1273&gt;Outliers!$B$9),"Yes","No")</f>
        <v>No</v>
      </c>
      <c r="X1273">
        <f t="shared" si="179"/>
        <v>4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71"/>
        <v>1</v>
      </c>
      <c r="P1274" s="9">
        <f t="shared" si="172"/>
        <v>189.29</v>
      </c>
      <c r="Q1274" t="str">
        <f t="shared" si="173"/>
        <v>music</v>
      </c>
      <c r="R1274" t="str">
        <f t="shared" si="174"/>
        <v>rock</v>
      </c>
      <c r="S1274" s="22">
        <f t="shared" si="175"/>
        <v>40274.745127314818</v>
      </c>
      <c r="T1274" s="22">
        <f t="shared" si="176"/>
        <v>40344.166666666664</v>
      </c>
      <c r="U1274">
        <f t="shared" si="177"/>
        <v>2010</v>
      </c>
      <c r="V1274" t="str">
        <f t="shared" si="178"/>
        <v>successful</v>
      </c>
      <c r="W1274" t="str">
        <f>IF(OR(O1274&lt;Outliers!$B$8,Data!O1274&gt;Outliers!$B$9),"Yes","No")</f>
        <v>No</v>
      </c>
      <c r="X1274">
        <f t="shared" si="179"/>
        <v>10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71"/>
        <v>1</v>
      </c>
      <c r="P1275" s="9">
        <f t="shared" si="172"/>
        <v>76.67</v>
      </c>
      <c r="Q1275" t="str">
        <f t="shared" si="173"/>
        <v>music</v>
      </c>
      <c r="R1275" t="str">
        <f t="shared" si="174"/>
        <v>rock</v>
      </c>
      <c r="S1275" s="22">
        <f t="shared" si="175"/>
        <v>41852.730219907404</v>
      </c>
      <c r="T1275" s="22">
        <f t="shared" si="176"/>
        <v>41882.730219907404</v>
      </c>
      <c r="U1275">
        <f t="shared" si="177"/>
        <v>2014</v>
      </c>
      <c r="V1275" t="str">
        <f t="shared" si="178"/>
        <v>successful</v>
      </c>
      <c r="W1275" t="str">
        <f>IF(OR(O1275&lt;Outliers!$B$8,Data!O1275&gt;Outliers!$B$9),"Yes","No")</f>
        <v>No</v>
      </c>
      <c r="X1275">
        <f t="shared" si="179"/>
        <v>4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71"/>
        <v>2</v>
      </c>
      <c r="P1276" s="9">
        <f t="shared" si="172"/>
        <v>82.96</v>
      </c>
      <c r="Q1276" t="str">
        <f t="shared" si="173"/>
        <v>music</v>
      </c>
      <c r="R1276" t="str">
        <f t="shared" si="174"/>
        <v>rock</v>
      </c>
      <c r="S1276" s="22">
        <f t="shared" si="175"/>
        <v>41116.690104166664</v>
      </c>
      <c r="T1276" s="22">
        <f t="shared" si="176"/>
        <v>41151.690104166664</v>
      </c>
      <c r="U1276">
        <f t="shared" si="177"/>
        <v>2012</v>
      </c>
      <c r="V1276" t="str">
        <f t="shared" si="178"/>
        <v>successful</v>
      </c>
      <c r="W1276" t="str">
        <f>IF(OR(O1276&lt;Outliers!$B$8,Data!O1276&gt;Outliers!$B$9),"Yes","No")</f>
        <v>No</v>
      </c>
      <c r="X1276">
        <f t="shared" si="179"/>
        <v>5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71"/>
        <v>2</v>
      </c>
      <c r="P1277" s="9">
        <f t="shared" si="172"/>
        <v>62.52</v>
      </c>
      <c r="Q1277" t="str">
        <f t="shared" si="173"/>
        <v>music</v>
      </c>
      <c r="R1277" t="str">
        <f t="shared" si="174"/>
        <v>rock</v>
      </c>
      <c r="S1277" s="22">
        <f t="shared" si="175"/>
        <v>41458.867905092593</v>
      </c>
      <c r="T1277" s="22">
        <f t="shared" si="176"/>
        <v>41493.867905092593</v>
      </c>
      <c r="U1277">
        <f t="shared" si="177"/>
        <v>2013</v>
      </c>
      <c r="V1277" t="str">
        <f t="shared" si="178"/>
        <v>successful</v>
      </c>
      <c r="W1277" t="str">
        <f>IF(OR(O1277&lt;Outliers!$B$8,Data!O1277&gt;Outliers!$B$9),"Yes","No")</f>
        <v>No</v>
      </c>
      <c r="X1277">
        <f t="shared" si="179"/>
        <v>5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71"/>
        <v>1</v>
      </c>
      <c r="P1278" s="9">
        <f t="shared" si="172"/>
        <v>46.07</v>
      </c>
      <c r="Q1278" t="str">
        <f t="shared" si="173"/>
        <v>music</v>
      </c>
      <c r="R1278" t="str">
        <f t="shared" si="174"/>
        <v>rock</v>
      </c>
      <c r="S1278" s="22">
        <f t="shared" si="175"/>
        <v>40007.704247685186</v>
      </c>
      <c r="T1278" s="22">
        <f t="shared" si="176"/>
        <v>40057.166666666664</v>
      </c>
      <c r="U1278">
        <f t="shared" si="177"/>
        <v>2009</v>
      </c>
      <c r="V1278" t="str">
        <f t="shared" si="178"/>
        <v>successful</v>
      </c>
      <c r="W1278" t="str">
        <f>IF(OR(O1278&lt;Outliers!$B$8,Data!O1278&gt;Outliers!$B$9),"Yes","No")</f>
        <v>No</v>
      </c>
      <c r="X1278">
        <f t="shared" si="179"/>
        <v>7</v>
      </c>
    </row>
    <row r="1279" spans="1:24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71"/>
        <v>1</v>
      </c>
      <c r="P1279" s="9">
        <f t="shared" si="172"/>
        <v>38.54</v>
      </c>
      <c r="Q1279" t="str">
        <f t="shared" si="173"/>
        <v>music</v>
      </c>
      <c r="R1279" t="str">
        <f t="shared" si="174"/>
        <v>rock</v>
      </c>
      <c r="S1279" s="22">
        <f t="shared" si="175"/>
        <v>41121.561886574076</v>
      </c>
      <c r="T1279" s="22">
        <f t="shared" si="176"/>
        <v>41156.561886574076</v>
      </c>
      <c r="U1279">
        <f t="shared" si="177"/>
        <v>2012</v>
      </c>
      <c r="V1279" t="str">
        <f t="shared" si="178"/>
        <v>successful</v>
      </c>
      <c r="W1279" t="str">
        <f>IF(OR(O1279&lt;Outliers!$B$8,Data!O1279&gt;Outliers!$B$9),"Yes","No")</f>
        <v>No</v>
      </c>
      <c r="X1279">
        <f t="shared" si="179"/>
        <v>5</v>
      </c>
    </row>
    <row r="1280" spans="1:24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71"/>
        <v>2</v>
      </c>
      <c r="P1280" s="9">
        <f t="shared" si="172"/>
        <v>53.01</v>
      </c>
      <c r="Q1280" t="str">
        <f t="shared" si="173"/>
        <v>music</v>
      </c>
      <c r="R1280" t="str">
        <f t="shared" si="174"/>
        <v>rock</v>
      </c>
      <c r="S1280" s="22">
        <f t="shared" si="175"/>
        <v>41786.555162037039</v>
      </c>
      <c r="T1280" s="22">
        <f t="shared" si="176"/>
        <v>41815.083333333336</v>
      </c>
      <c r="U1280">
        <f t="shared" si="177"/>
        <v>2014</v>
      </c>
      <c r="V1280" t="str">
        <f t="shared" si="178"/>
        <v>successful</v>
      </c>
      <c r="W1280" t="str">
        <f>IF(OR(O1280&lt;Outliers!$B$8,Data!O1280&gt;Outliers!$B$9),"Yes","No")</f>
        <v>No</v>
      </c>
      <c r="X1280">
        <f t="shared" si="179"/>
        <v>4</v>
      </c>
    </row>
    <row r="1281" spans="1:24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71"/>
        <v>1</v>
      </c>
      <c r="P1281" s="9">
        <f t="shared" si="172"/>
        <v>73.36</v>
      </c>
      <c r="Q1281" t="str">
        <f t="shared" si="173"/>
        <v>music</v>
      </c>
      <c r="R1281" t="str">
        <f t="shared" si="174"/>
        <v>rock</v>
      </c>
      <c r="S1281" s="22">
        <f t="shared" si="175"/>
        <v>41682.099189814813</v>
      </c>
      <c r="T1281" s="22">
        <f t="shared" si="176"/>
        <v>41722.057523148149</v>
      </c>
      <c r="U1281">
        <f t="shared" si="177"/>
        <v>2014</v>
      </c>
      <c r="V1281" t="str">
        <f t="shared" si="178"/>
        <v>successful</v>
      </c>
      <c r="W1281" t="str">
        <f>IF(OR(O1281&lt;Outliers!$B$8,Data!O1281&gt;Outliers!$B$9),"Yes","No")</f>
        <v>No</v>
      </c>
      <c r="X1281">
        <f t="shared" si="179"/>
        <v>6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71"/>
        <v>1</v>
      </c>
      <c r="P1282" s="9">
        <f t="shared" si="172"/>
        <v>127.98</v>
      </c>
      <c r="Q1282" t="str">
        <f t="shared" si="173"/>
        <v>music</v>
      </c>
      <c r="R1282" t="str">
        <f t="shared" si="174"/>
        <v>rock</v>
      </c>
      <c r="S1282" s="22">
        <f t="shared" si="175"/>
        <v>40513.757569444446</v>
      </c>
      <c r="T1282" s="22">
        <f t="shared" si="176"/>
        <v>40603.757569444446</v>
      </c>
      <c r="U1282">
        <f t="shared" si="177"/>
        <v>2010</v>
      </c>
      <c r="V1282" t="str">
        <f t="shared" si="178"/>
        <v>successful</v>
      </c>
      <c r="W1282" t="str">
        <f>IF(OR(O1282&lt;Outliers!$B$8,Data!O1282&gt;Outliers!$B$9),"Yes","No")</f>
        <v>No</v>
      </c>
      <c r="X1282">
        <f t="shared" si="179"/>
        <v>13</v>
      </c>
    </row>
    <row r="1283" spans="1:24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80">ROUND(E1283/D1283,0)</f>
        <v>1</v>
      </c>
      <c r="P1283" s="9">
        <f t="shared" ref="P1283:P1346" si="181">ROUND(IFERROR(E1283/L1283,0),2)</f>
        <v>104.73</v>
      </c>
      <c r="Q1283" t="str">
        <f t="shared" ref="Q1283:Q1346" si="182">LEFT(N1283,FIND("/",N1283)-1)</f>
        <v>music</v>
      </c>
      <c r="R1283" t="str">
        <f t="shared" ref="R1283:R1346" si="183">RIGHT(N1283,LEN(N1283)-FIND("/",N1283))</f>
        <v>rock</v>
      </c>
      <c r="S1283" s="22">
        <f t="shared" ref="S1283:S1346" si="184">(((J1283/60)/60)/24)+DATE(1970,1,1)</f>
        <v>41463.743472222224</v>
      </c>
      <c r="T1283" s="22">
        <f t="shared" ref="T1283:T1346" si="185">(((I1283/60)/60)/24)+DATE(1970,1,1)</f>
        <v>41483.743472222224</v>
      </c>
      <c r="U1283">
        <f t="shared" ref="U1283:U1346" si="186">YEAR(S1283)</f>
        <v>2013</v>
      </c>
      <c r="V1283" t="str">
        <f t="shared" ref="V1283:V1346" si="187">IF(OR(F1283="live",F1283="successful"),"successful","unsuccessful")</f>
        <v>successful</v>
      </c>
      <c r="W1283" t="str">
        <f>IF(OR(O1283&lt;Outliers!$B$8,Data!O1283&gt;Outliers!$B$9),"Yes","No")</f>
        <v>No</v>
      </c>
      <c r="X1283">
        <f t="shared" ref="X1283:X1346" si="188">ROUND(_xlfn.DAYS(T1283,S1283)/7,0)</f>
        <v>3</v>
      </c>
    </row>
    <row r="1284" spans="1:24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80"/>
        <v>1</v>
      </c>
      <c r="P1284" s="9">
        <f t="shared" si="181"/>
        <v>67.67</v>
      </c>
      <c r="Q1284" t="str">
        <f t="shared" si="182"/>
        <v>music</v>
      </c>
      <c r="R1284" t="str">
        <f t="shared" si="183"/>
        <v>rock</v>
      </c>
      <c r="S1284" s="22">
        <f t="shared" si="184"/>
        <v>41586.475173611114</v>
      </c>
      <c r="T1284" s="22">
        <f t="shared" si="185"/>
        <v>41617.207638888889</v>
      </c>
      <c r="U1284">
        <f t="shared" si="186"/>
        <v>2013</v>
      </c>
      <c r="V1284" t="str">
        <f t="shared" si="187"/>
        <v>successful</v>
      </c>
      <c r="W1284" t="str">
        <f>IF(OR(O1284&lt;Outliers!$B$8,Data!O1284&gt;Outliers!$B$9),"Yes","No")</f>
        <v>No</v>
      </c>
      <c r="X1284">
        <f t="shared" si="188"/>
        <v>4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80"/>
        <v>2</v>
      </c>
      <c r="P1285" s="9">
        <f t="shared" si="181"/>
        <v>95.93</v>
      </c>
      <c r="Q1285" t="str">
        <f t="shared" si="182"/>
        <v>music</v>
      </c>
      <c r="R1285" t="str">
        <f t="shared" si="183"/>
        <v>rock</v>
      </c>
      <c r="S1285" s="22">
        <f t="shared" si="184"/>
        <v>41320.717465277776</v>
      </c>
      <c r="T1285" s="22">
        <f t="shared" si="185"/>
        <v>41344.166666666664</v>
      </c>
      <c r="U1285">
        <f t="shared" si="186"/>
        <v>2013</v>
      </c>
      <c r="V1285" t="str">
        <f t="shared" si="187"/>
        <v>successful</v>
      </c>
      <c r="W1285" t="str">
        <f>IF(OR(O1285&lt;Outliers!$B$8,Data!O1285&gt;Outliers!$B$9),"Yes","No")</f>
        <v>No</v>
      </c>
      <c r="X1285">
        <f t="shared" si="188"/>
        <v>3</v>
      </c>
    </row>
    <row r="1286" spans="1:24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80"/>
        <v>1</v>
      </c>
      <c r="P1286" s="9">
        <f t="shared" si="181"/>
        <v>65.16</v>
      </c>
      <c r="Q1286" t="str">
        <f t="shared" si="182"/>
        <v>theater</v>
      </c>
      <c r="R1286" t="str">
        <f t="shared" si="183"/>
        <v>plays</v>
      </c>
      <c r="S1286" s="22">
        <f t="shared" si="184"/>
        <v>42712.23474537037</v>
      </c>
      <c r="T1286" s="22">
        <f t="shared" si="185"/>
        <v>42735.707638888889</v>
      </c>
      <c r="U1286">
        <f t="shared" si="186"/>
        <v>2016</v>
      </c>
      <c r="V1286" t="str">
        <f t="shared" si="187"/>
        <v>successful</v>
      </c>
      <c r="W1286" t="str">
        <f>IF(OR(O1286&lt;Outliers!$B$8,Data!O1286&gt;Outliers!$B$9),"Yes","No")</f>
        <v>No</v>
      </c>
      <c r="X1286">
        <f t="shared" si="188"/>
        <v>3</v>
      </c>
    </row>
    <row r="1287" spans="1:24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80"/>
        <v>1</v>
      </c>
      <c r="P1287" s="9">
        <f t="shared" si="181"/>
        <v>32.270000000000003</v>
      </c>
      <c r="Q1287" t="str">
        <f t="shared" si="182"/>
        <v>theater</v>
      </c>
      <c r="R1287" t="str">
        <f t="shared" si="183"/>
        <v>plays</v>
      </c>
      <c r="S1287" s="22">
        <f t="shared" si="184"/>
        <v>42160.583043981482</v>
      </c>
      <c r="T1287" s="22">
        <f t="shared" si="185"/>
        <v>42175.583043981482</v>
      </c>
      <c r="U1287">
        <f t="shared" si="186"/>
        <v>2015</v>
      </c>
      <c r="V1287" t="str">
        <f t="shared" si="187"/>
        <v>successful</v>
      </c>
      <c r="W1287" t="str">
        <f>IF(OR(O1287&lt;Outliers!$B$8,Data!O1287&gt;Outliers!$B$9),"Yes","No")</f>
        <v>No</v>
      </c>
      <c r="X1287">
        <f t="shared" si="188"/>
        <v>2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80"/>
        <v>1</v>
      </c>
      <c r="P1288" s="9">
        <f t="shared" si="181"/>
        <v>81.25</v>
      </c>
      <c r="Q1288" t="str">
        <f t="shared" si="182"/>
        <v>theater</v>
      </c>
      <c r="R1288" t="str">
        <f t="shared" si="183"/>
        <v>plays</v>
      </c>
      <c r="S1288" s="22">
        <f t="shared" si="184"/>
        <v>42039.384571759263</v>
      </c>
      <c r="T1288" s="22">
        <f t="shared" si="185"/>
        <v>42052.583333333328</v>
      </c>
      <c r="U1288">
        <f t="shared" si="186"/>
        <v>2015</v>
      </c>
      <c r="V1288" t="str">
        <f t="shared" si="187"/>
        <v>successful</v>
      </c>
      <c r="W1288" t="str">
        <f>IF(OR(O1288&lt;Outliers!$B$8,Data!O1288&gt;Outliers!$B$9),"Yes","No")</f>
        <v>No</v>
      </c>
      <c r="X1288">
        <f t="shared" si="188"/>
        <v>2</v>
      </c>
    </row>
    <row r="1289" spans="1:24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80"/>
        <v>2</v>
      </c>
      <c r="P1289" s="9">
        <f t="shared" si="181"/>
        <v>24.2</v>
      </c>
      <c r="Q1289" t="str">
        <f t="shared" si="182"/>
        <v>theater</v>
      </c>
      <c r="R1289" t="str">
        <f t="shared" si="183"/>
        <v>plays</v>
      </c>
      <c r="S1289" s="22">
        <f t="shared" si="184"/>
        <v>42107.621018518519</v>
      </c>
      <c r="T1289" s="22">
        <f t="shared" si="185"/>
        <v>42167.621018518519</v>
      </c>
      <c r="U1289">
        <f t="shared" si="186"/>
        <v>2015</v>
      </c>
      <c r="V1289" t="str">
        <f t="shared" si="187"/>
        <v>successful</v>
      </c>
      <c r="W1289" t="str">
        <f>IF(OR(O1289&lt;Outliers!$B$8,Data!O1289&gt;Outliers!$B$9),"Yes","No")</f>
        <v>No</v>
      </c>
      <c r="X1289">
        <f t="shared" si="188"/>
        <v>9</v>
      </c>
    </row>
    <row r="1290" spans="1:24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80"/>
        <v>1</v>
      </c>
      <c r="P1290" s="9">
        <f t="shared" si="181"/>
        <v>65.87</v>
      </c>
      <c r="Q1290" t="str">
        <f t="shared" si="182"/>
        <v>theater</v>
      </c>
      <c r="R1290" t="str">
        <f t="shared" si="183"/>
        <v>plays</v>
      </c>
      <c r="S1290" s="22">
        <f t="shared" si="184"/>
        <v>42561.154664351852</v>
      </c>
      <c r="T1290" s="22">
        <f t="shared" si="185"/>
        <v>42592.166666666672</v>
      </c>
      <c r="U1290">
        <f t="shared" si="186"/>
        <v>2016</v>
      </c>
      <c r="V1290" t="str">
        <f t="shared" si="187"/>
        <v>successful</v>
      </c>
      <c r="W1290" t="str">
        <f>IF(OR(O1290&lt;Outliers!$B$8,Data!O1290&gt;Outliers!$B$9),"Yes","No")</f>
        <v>No</v>
      </c>
      <c r="X1290">
        <f t="shared" si="188"/>
        <v>4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80"/>
        <v>1</v>
      </c>
      <c r="P1291" s="9">
        <f t="shared" si="181"/>
        <v>36.08</v>
      </c>
      <c r="Q1291" t="str">
        <f t="shared" si="182"/>
        <v>theater</v>
      </c>
      <c r="R1291" t="str">
        <f t="shared" si="183"/>
        <v>plays</v>
      </c>
      <c r="S1291" s="22">
        <f t="shared" si="184"/>
        <v>42709.134780092587</v>
      </c>
      <c r="T1291" s="22">
        <f t="shared" si="185"/>
        <v>42739.134780092587</v>
      </c>
      <c r="U1291">
        <f t="shared" si="186"/>
        <v>2016</v>
      </c>
      <c r="V1291" t="str">
        <f t="shared" si="187"/>
        <v>successful</v>
      </c>
      <c r="W1291" t="str">
        <f>IF(OR(O1291&lt;Outliers!$B$8,Data!O1291&gt;Outliers!$B$9),"Yes","No")</f>
        <v>No</v>
      </c>
      <c r="X1291">
        <f t="shared" si="188"/>
        <v>4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80"/>
        <v>1</v>
      </c>
      <c r="P1292" s="9">
        <f t="shared" si="181"/>
        <v>44.19</v>
      </c>
      <c r="Q1292" t="str">
        <f t="shared" si="182"/>
        <v>theater</v>
      </c>
      <c r="R1292" t="str">
        <f t="shared" si="183"/>
        <v>plays</v>
      </c>
      <c r="S1292" s="22">
        <f t="shared" si="184"/>
        <v>42086.614942129629</v>
      </c>
      <c r="T1292" s="22">
        <f t="shared" si="185"/>
        <v>42117.290972222225</v>
      </c>
      <c r="U1292">
        <f t="shared" si="186"/>
        <v>2015</v>
      </c>
      <c r="V1292" t="str">
        <f t="shared" si="187"/>
        <v>successful</v>
      </c>
      <c r="W1292" t="str">
        <f>IF(OR(O1292&lt;Outliers!$B$8,Data!O1292&gt;Outliers!$B$9),"Yes","No")</f>
        <v>No</v>
      </c>
      <c r="X1292">
        <f t="shared" si="188"/>
        <v>4</v>
      </c>
    </row>
    <row r="1293" spans="1:24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80"/>
        <v>1</v>
      </c>
      <c r="P1293" s="9">
        <f t="shared" si="181"/>
        <v>104.07</v>
      </c>
      <c r="Q1293" t="str">
        <f t="shared" si="182"/>
        <v>theater</v>
      </c>
      <c r="R1293" t="str">
        <f t="shared" si="183"/>
        <v>plays</v>
      </c>
      <c r="S1293" s="22">
        <f t="shared" si="184"/>
        <v>42064.652673611112</v>
      </c>
      <c r="T1293" s="22">
        <f t="shared" si="185"/>
        <v>42101.291666666672</v>
      </c>
      <c r="U1293">
        <f t="shared" si="186"/>
        <v>2015</v>
      </c>
      <c r="V1293" t="str">
        <f t="shared" si="187"/>
        <v>successful</v>
      </c>
      <c r="W1293" t="str">
        <f>IF(OR(O1293&lt;Outliers!$B$8,Data!O1293&gt;Outliers!$B$9),"Yes","No")</f>
        <v>No</v>
      </c>
      <c r="X1293">
        <f t="shared" si="188"/>
        <v>5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80"/>
        <v>1</v>
      </c>
      <c r="P1294" s="9">
        <f t="shared" si="181"/>
        <v>35.96</v>
      </c>
      <c r="Q1294" t="str">
        <f t="shared" si="182"/>
        <v>theater</v>
      </c>
      <c r="R1294" t="str">
        <f t="shared" si="183"/>
        <v>plays</v>
      </c>
      <c r="S1294" s="22">
        <f t="shared" si="184"/>
        <v>42256.764212962968</v>
      </c>
      <c r="T1294" s="22">
        <f t="shared" si="185"/>
        <v>42283.957638888889</v>
      </c>
      <c r="U1294">
        <f t="shared" si="186"/>
        <v>2015</v>
      </c>
      <c r="V1294" t="str">
        <f t="shared" si="187"/>
        <v>successful</v>
      </c>
      <c r="W1294" t="str">
        <f>IF(OR(O1294&lt;Outliers!$B$8,Data!O1294&gt;Outliers!$B$9),"Yes","No")</f>
        <v>No</v>
      </c>
      <c r="X1294">
        <f t="shared" si="188"/>
        <v>4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80"/>
        <v>1</v>
      </c>
      <c r="P1295" s="9">
        <f t="shared" si="181"/>
        <v>127.79</v>
      </c>
      <c r="Q1295" t="str">
        <f t="shared" si="182"/>
        <v>theater</v>
      </c>
      <c r="R1295" t="str">
        <f t="shared" si="183"/>
        <v>plays</v>
      </c>
      <c r="S1295" s="22">
        <f t="shared" si="184"/>
        <v>42292.701053240744</v>
      </c>
      <c r="T1295" s="22">
        <f t="shared" si="185"/>
        <v>42322.742719907401</v>
      </c>
      <c r="U1295">
        <f t="shared" si="186"/>
        <v>2015</v>
      </c>
      <c r="V1295" t="str">
        <f t="shared" si="187"/>
        <v>successful</v>
      </c>
      <c r="W1295" t="str">
        <f>IF(OR(O1295&lt;Outliers!$B$8,Data!O1295&gt;Outliers!$B$9),"Yes","No")</f>
        <v>No</v>
      </c>
      <c r="X1295">
        <f t="shared" si="188"/>
        <v>4</v>
      </c>
    </row>
    <row r="1296" spans="1:24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80"/>
        <v>1</v>
      </c>
      <c r="P1296" s="9">
        <f t="shared" si="181"/>
        <v>27.73</v>
      </c>
      <c r="Q1296" t="str">
        <f t="shared" si="182"/>
        <v>theater</v>
      </c>
      <c r="R1296" t="str">
        <f t="shared" si="183"/>
        <v>plays</v>
      </c>
      <c r="S1296" s="22">
        <f t="shared" si="184"/>
        <v>42278.453668981485</v>
      </c>
      <c r="T1296" s="22">
        <f t="shared" si="185"/>
        <v>42296.458333333328</v>
      </c>
      <c r="U1296">
        <f t="shared" si="186"/>
        <v>2015</v>
      </c>
      <c r="V1296" t="str">
        <f t="shared" si="187"/>
        <v>successful</v>
      </c>
      <c r="W1296" t="str">
        <f>IF(OR(O1296&lt;Outliers!$B$8,Data!O1296&gt;Outliers!$B$9),"Yes","No")</f>
        <v>No</v>
      </c>
      <c r="X1296">
        <f t="shared" si="188"/>
        <v>3</v>
      </c>
    </row>
    <row r="1297" spans="1:24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80"/>
        <v>1</v>
      </c>
      <c r="P1297" s="9">
        <f t="shared" si="181"/>
        <v>39.83</v>
      </c>
      <c r="Q1297" t="str">
        <f t="shared" si="182"/>
        <v>theater</v>
      </c>
      <c r="R1297" t="str">
        <f t="shared" si="183"/>
        <v>plays</v>
      </c>
      <c r="S1297" s="22">
        <f t="shared" si="184"/>
        <v>42184.572881944448</v>
      </c>
      <c r="T1297" s="22">
        <f t="shared" si="185"/>
        <v>42214.708333333328</v>
      </c>
      <c r="U1297">
        <f t="shared" si="186"/>
        <v>2015</v>
      </c>
      <c r="V1297" t="str">
        <f t="shared" si="187"/>
        <v>successful</v>
      </c>
      <c r="W1297" t="str">
        <f>IF(OR(O1297&lt;Outliers!$B$8,Data!O1297&gt;Outliers!$B$9),"Yes","No")</f>
        <v>No</v>
      </c>
      <c r="X1297">
        <f t="shared" si="188"/>
        <v>4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80"/>
        <v>1</v>
      </c>
      <c r="P1298" s="9">
        <f t="shared" si="181"/>
        <v>52.17</v>
      </c>
      <c r="Q1298" t="str">
        <f t="shared" si="182"/>
        <v>theater</v>
      </c>
      <c r="R1298" t="str">
        <f t="shared" si="183"/>
        <v>plays</v>
      </c>
      <c r="S1298" s="22">
        <f t="shared" si="184"/>
        <v>42423.050613425927</v>
      </c>
      <c r="T1298" s="22">
        <f t="shared" si="185"/>
        <v>42443.008946759262</v>
      </c>
      <c r="U1298">
        <f t="shared" si="186"/>
        <v>2016</v>
      </c>
      <c r="V1298" t="str">
        <f t="shared" si="187"/>
        <v>successful</v>
      </c>
      <c r="W1298" t="str">
        <f>IF(OR(O1298&lt;Outliers!$B$8,Data!O1298&gt;Outliers!$B$9),"Yes","No")</f>
        <v>No</v>
      </c>
      <c r="X1298">
        <f t="shared" si="188"/>
        <v>3</v>
      </c>
    </row>
    <row r="1299" spans="1:24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80"/>
        <v>1</v>
      </c>
      <c r="P1299" s="9">
        <f t="shared" si="181"/>
        <v>92.04</v>
      </c>
      <c r="Q1299" t="str">
        <f t="shared" si="182"/>
        <v>theater</v>
      </c>
      <c r="R1299" t="str">
        <f t="shared" si="183"/>
        <v>plays</v>
      </c>
      <c r="S1299" s="22">
        <f t="shared" si="184"/>
        <v>42461.747199074074</v>
      </c>
      <c r="T1299" s="22">
        <f t="shared" si="185"/>
        <v>42491.747199074074</v>
      </c>
      <c r="U1299">
        <f t="shared" si="186"/>
        <v>2016</v>
      </c>
      <c r="V1299" t="str">
        <f t="shared" si="187"/>
        <v>successful</v>
      </c>
      <c r="W1299" t="str">
        <f>IF(OR(O1299&lt;Outliers!$B$8,Data!O1299&gt;Outliers!$B$9),"Yes","No")</f>
        <v>No</v>
      </c>
      <c r="X1299">
        <f t="shared" si="188"/>
        <v>4</v>
      </c>
    </row>
    <row r="1300" spans="1:24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80"/>
        <v>1</v>
      </c>
      <c r="P1300" s="9">
        <f t="shared" si="181"/>
        <v>63.42</v>
      </c>
      <c r="Q1300" t="str">
        <f t="shared" si="182"/>
        <v>theater</v>
      </c>
      <c r="R1300" t="str">
        <f t="shared" si="183"/>
        <v>plays</v>
      </c>
      <c r="S1300" s="22">
        <f t="shared" si="184"/>
        <v>42458.680925925932</v>
      </c>
      <c r="T1300" s="22">
        <f t="shared" si="185"/>
        <v>42488.680925925932</v>
      </c>
      <c r="U1300">
        <f t="shared" si="186"/>
        <v>2016</v>
      </c>
      <c r="V1300" t="str">
        <f t="shared" si="187"/>
        <v>successful</v>
      </c>
      <c r="W1300" t="str">
        <f>IF(OR(O1300&lt;Outliers!$B$8,Data!O1300&gt;Outliers!$B$9),"Yes","No")</f>
        <v>No</v>
      </c>
      <c r="X1300">
        <f t="shared" si="188"/>
        <v>4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80"/>
        <v>1</v>
      </c>
      <c r="P1301" s="9">
        <f t="shared" si="181"/>
        <v>135.63</v>
      </c>
      <c r="Q1301" t="str">
        <f t="shared" si="182"/>
        <v>theater</v>
      </c>
      <c r="R1301" t="str">
        <f t="shared" si="183"/>
        <v>plays</v>
      </c>
      <c r="S1301" s="22">
        <f t="shared" si="184"/>
        <v>42169.814340277779</v>
      </c>
      <c r="T1301" s="22">
        <f t="shared" si="185"/>
        <v>42199.814340277779</v>
      </c>
      <c r="U1301">
        <f t="shared" si="186"/>
        <v>2015</v>
      </c>
      <c r="V1301" t="str">
        <f t="shared" si="187"/>
        <v>successful</v>
      </c>
      <c r="W1301" t="str">
        <f>IF(OR(O1301&lt;Outliers!$B$8,Data!O1301&gt;Outliers!$B$9),"Yes","No")</f>
        <v>No</v>
      </c>
      <c r="X1301">
        <f t="shared" si="188"/>
        <v>4</v>
      </c>
    </row>
    <row r="1302" spans="1:24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80"/>
        <v>1</v>
      </c>
      <c r="P1302" s="9">
        <f t="shared" si="181"/>
        <v>168.75</v>
      </c>
      <c r="Q1302" t="str">
        <f t="shared" si="182"/>
        <v>theater</v>
      </c>
      <c r="R1302" t="str">
        <f t="shared" si="183"/>
        <v>plays</v>
      </c>
      <c r="S1302" s="22">
        <f t="shared" si="184"/>
        <v>42483.675208333334</v>
      </c>
      <c r="T1302" s="22">
        <f t="shared" si="185"/>
        <v>42522.789583333331</v>
      </c>
      <c r="U1302">
        <f t="shared" si="186"/>
        <v>2016</v>
      </c>
      <c r="V1302" t="str">
        <f t="shared" si="187"/>
        <v>successful</v>
      </c>
      <c r="W1302" t="str">
        <f>IF(OR(O1302&lt;Outliers!$B$8,Data!O1302&gt;Outliers!$B$9),"Yes","No")</f>
        <v>No</v>
      </c>
      <c r="X1302">
        <f t="shared" si="188"/>
        <v>6</v>
      </c>
    </row>
    <row r="1303" spans="1:24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80"/>
        <v>1</v>
      </c>
      <c r="P1303" s="9">
        <f t="shared" si="181"/>
        <v>70.86</v>
      </c>
      <c r="Q1303" t="str">
        <f t="shared" si="182"/>
        <v>theater</v>
      </c>
      <c r="R1303" t="str">
        <f t="shared" si="183"/>
        <v>plays</v>
      </c>
      <c r="S1303" s="22">
        <f t="shared" si="184"/>
        <v>42195.749745370369</v>
      </c>
      <c r="T1303" s="22">
        <f t="shared" si="185"/>
        <v>42206.125</v>
      </c>
      <c r="U1303">
        <f t="shared" si="186"/>
        <v>2015</v>
      </c>
      <c r="V1303" t="str">
        <f t="shared" si="187"/>
        <v>successful</v>
      </c>
      <c r="W1303" t="str">
        <f>IF(OR(O1303&lt;Outliers!$B$8,Data!O1303&gt;Outliers!$B$9),"Yes","No")</f>
        <v>No</v>
      </c>
      <c r="X1303">
        <f t="shared" si="188"/>
        <v>2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80"/>
        <v>1</v>
      </c>
      <c r="P1304" s="9">
        <f t="shared" si="181"/>
        <v>50</v>
      </c>
      <c r="Q1304" t="str">
        <f t="shared" si="182"/>
        <v>theater</v>
      </c>
      <c r="R1304" t="str">
        <f t="shared" si="183"/>
        <v>plays</v>
      </c>
      <c r="S1304" s="22">
        <f t="shared" si="184"/>
        <v>42675.057997685188</v>
      </c>
      <c r="T1304" s="22">
        <f t="shared" si="185"/>
        <v>42705.099664351852</v>
      </c>
      <c r="U1304">
        <f t="shared" si="186"/>
        <v>2016</v>
      </c>
      <c r="V1304" t="str">
        <f t="shared" si="187"/>
        <v>successful</v>
      </c>
      <c r="W1304" t="str">
        <f>IF(OR(O1304&lt;Outliers!$B$8,Data!O1304&gt;Outliers!$B$9),"Yes","No")</f>
        <v>No</v>
      </c>
      <c r="X1304">
        <f t="shared" si="188"/>
        <v>4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80"/>
        <v>1</v>
      </c>
      <c r="P1305" s="9">
        <f t="shared" si="181"/>
        <v>42.21</v>
      </c>
      <c r="Q1305" t="str">
        <f t="shared" si="182"/>
        <v>theater</v>
      </c>
      <c r="R1305" t="str">
        <f t="shared" si="183"/>
        <v>plays</v>
      </c>
      <c r="S1305" s="22">
        <f t="shared" si="184"/>
        <v>42566.441203703704</v>
      </c>
      <c r="T1305" s="22">
        <f t="shared" si="185"/>
        <v>42582.458333333328</v>
      </c>
      <c r="U1305">
        <f t="shared" si="186"/>
        <v>2016</v>
      </c>
      <c r="V1305" t="str">
        <f t="shared" si="187"/>
        <v>successful</v>
      </c>
      <c r="W1305" t="str">
        <f>IF(OR(O1305&lt;Outliers!$B$8,Data!O1305&gt;Outliers!$B$9),"Yes","No")</f>
        <v>No</v>
      </c>
      <c r="X1305">
        <f t="shared" si="188"/>
        <v>2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80"/>
        <v>0</v>
      </c>
      <c r="P1306" s="9">
        <f t="shared" si="181"/>
        <v>152.41</v>
      </c>
      <c r="Q1306" t="str">
        <f t="shared" si="182"/>
        <v>technology</v>
      </c>
      <c r="R1306" t="str">
        <f t="shared" si="183"/>
        <v>wearables</v>
      </c>
      <c r="S1306" s="22">
        <f t="shared" si="184"/>
        <v>42747.194502314815</v>
      </c>
      <c r="T1306" s="22">
        <f t="shared" si="185"/>
        <v>42807.152835648143</v>
      </c>
      <c r="U1306">
        <f t="shared" si="186"/>
        <v>2017</v>
      </c>
      <c r="V1306" t="str">
        <f t="shared" si="187"/>
        <v>unsuccessful</v>
      </c>
      <c r="W1306" t="str">
        <f>IF(OR(O1306&lt;Outliers!$B$8,Data!O1306&gt;Outliers!$B$9),"Yes","No")</f>
        <v>No</v>
      </c>
      <c r="X1306">
        <f t="shared" si="188"/>
        <v>9</v>
      </c>
    </row>
    <row r="1307" spans="1:24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80"/>
        <v>0</v>
      </c>
      <c r="P1307" s="9">
        <f t="shared" si="181"/>
        <v>90.62</v>
      </c>
      <c r="Q1307" t="str">
        <f t="shared" si="182"/>
        <v>technology</v>
      </c>
      <c r="R1307" t="str">
        <f t="shared" si="183"/>
        <v>wearables</v>
      </c>
      <c r="S1307" s="22">
        <f t="shared" si="184"/>
        <v>42543.665601851855</v>
      </c>
      <c r="T1307" s="22">
        <f t="shared" si="185"/>
        <v>42572.729166666672</v>
      </c>
      <c r="U1307">
        <f t="shared" si="186"/>
        <v>2016</v>
      </c>
      <c r="V1307" t="str">
        <f t="shared" si="187"/>
        <v>unsuccessful</v>
      </c>
      <c r="W1307" t="str">
        <f>IF(OR(O1307&lt;Outliers!$B$8,Data!O1307&gt;Outliers!$B$9),"Yes","No")</f>
        <v>No</v>
      </c>
      <c r="X1307">
        <f t="shared" si="188"/>
        <v>4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80"/>
        <v>1</v>
      </c>
      <c r="P1308" s="9">
        <f t="shared" si="181"/>
        <v>201.6</v>
      </c>
      <c r="Q1308" t="str">
        <f t="shared" si="182"/>
        <v>technology</v>
      </c>
      <c r="R1308" t="str">
        <f t="shared" si="183"/>
        <v>wearables</v>
      </c>
      <c r="S1308" s="22">
        <f t="shared" si="184"/>
        <v>41947.457569444443</v>
      </c>
      <c r="T1308" s="22">
        <f t="shared" si="185"/>
        <v>41977.457569444443</v>
      </c>
      <c r="U1308">
        <f t="shared" si="186"/>
        <v>2014</v>
      </c>
      <c r="V1308" t="str">
        <f t="shared" si="187"/>
        <v>unsuccessful</v>
      </c>
      <c r="W1308" t="str">
        <f>IF(OR(O1308&lt;Outliers!$B$8,Data!O1308&gt;Outliers!$B$9),"Yes","No")</f>
        <v>No</v>
      </c>
      <c r="X1308">
        <f t="shared" si="188"/>
        <v>4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80"/>
        <v>0</v>
      </c>
      <c r="P1309" s="9">
        <f t="shared" si="181"/>
        <v>127.93</v>
      </c>
      <c r="Q1309" t="str">
        <f t="shared" si="182"/>
        <v>technology</v>
      </c>
      <c r="R1309" t="str">
        <f t="shared" si="183"/>
        <v>wearables</v>
      </c>
      <c r="S1309" s="22">
        <f t="shared" si="184"/>
        <v>42387.503229166665</v>
      </c>
      <c r="T1309" s="22">
        <f t="shared" si="185"/>
        <v>42417.503229166665</v>
      </c>
      <c r="U1309">
        <f t="shared" si="186"/>
        <v>2016</v>
      </c>
      <c r="V1309" t="str">
        <f t="shared" si="187"/>
        <v>unsuccessful</v>
      </c>
      <c r="W1309" t="str">
        <f>IF(OR(O1309&lt;Outliers!$B$8,Data!O1309&gt;Outliers!$B$9),"Yes","No")</f>
        <v>No</v>
      </c>
      <c r="X1309">
        <f t="shared" si="188"/>
        <v>4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80"/>
        <v>0</v>
      </c>
      <c r="P1310" s="9">
        <f t="shared" si="181"/>
        <v>29.89</v>
      </c>
      <c r="Q1310" t="str">
        <f t="shared" si="182"/>
        <v>technology</v>
      </c>
      <c r="R1310" t="str">
        <f t="shared" si="183"/>
        <v>wearables</v>
      </c>
      <c r="S1310" s="22">
        <f t="shared" si="184"/>
        <v>42611.613564814819</v>
      </c>
      <c r="T1310" s="22">
        <f t="shared" si="185"/>
        <v>42651.613564814819</v>
      </c>
      <c r="U1310">
        <f t="shared" si="186"/>
        <v>2016</v>
      </c>
      <c r="V1310" t="str">
        <f t="shared" si="187"/>
        <v>unsuccessful</v>
      </c>
      <c r="W1310" t="str">
        <f>IF(OR(O1310&lt;Outliers!$B$8,Data!O1310&gt;Outliers!$B$9),"Yes","No")</f>
        <v>No</v>
      </c>
      <c r="X1310">
        <f t="shared" si="188"/>
        <v>6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80"/>
        <v>1</v>
      </c>
      <c r="P1311" s="9">
        <f t="shared" si="181"/>
        <v>367.97</v>
      </c>
      <c r="Q1311" t="str">
        <f t="shared" si="182"/>
        <v>technology</v>
      </c>
      <c r="R1311" t="str">
        <f t="shared" si="183"/>
        <v>wearables</v>
      </c>
      <c r="S1311" s="22">
        <f t="shared" si="184"/>
        <v>42257.882731481484</v>
      </c>
      <c r="T1311" s="22">
        <f t="shared" si="185"/>
        <v>42292.882731481484</v>
      </c>
      <c r="U1311">
        <f t="shared" si="186"/>
        <v>2015</v>
      </c>
      <c r="V1311" t="str">
        <f t="shared" si="187"/>
        <v>unsuccessful</v>
      </c>
      <c r="W1311" t="str">
        <f>IF(OR(O1311&lt;Outliers!$B$8,Data!O1311&gt;Outliers!$B$9),"Yes","No")</f>
        <v>No</v>
      </c>
      <c r="X1311">
        <f t="shared" si="188"/>
        <v>5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80"/>
        <v>0</v>
      </c>
      <c r="P1312" s="9">
        <f t="shared" si="181"/>
        <v>129.16999999999999</v>
      </c>
      <c r="Q1312" t="str">
        <f t="shared" si="182"/>
        <v>technology</v>
      </c>
      <c r="R1312" t="str">
        <f t="shared" si="183"/>
        <v>wearables</v>
      </c>
      <c r="S1312" s="22">
        <f t="shared" si="184"/>
        <v>42556.667245370365</v>
      </c>
      <c r="T1312" s="22">
        <f t="shared" si="185"/>
        <v>42601.667245370365</v>
      </c>
      <c r="U1312">
        <f t="shared" si="186"/>
        <v>2016</v>
      </c>
      <c r="V1312" t="str">
        <f t="shared" si="187"/>
        <v>unsuccessful</v>
      </c>
      <c r="W1312" t="str">
        <f>IF(OR(O1312&lt;Outliers!$B$8,Data!O1312&gt;Outliers!$B$9),"Yes","No")</f>
        <v>No</v>
      </c>
      <c r="X1312">
        <f t="shared" si="188"/>
        <v>6</v>
      </c>
    </row>
    <row r="1313" spans="1:24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80"/>
        <v>0</v>
      </c>
      <c r="P1313" s="9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22">
        <f t="shared" si="184"/>
        <v>42669.802303240736</v>
      </c>
      <c r="T1313" s="22">
        <f t="shared" si="185"/>
        <v>42704.843969907408</v>
      </c>
      <c r="U1313">
        <f t="shared" si="186"/>
        <v>2016</v>
      </c>
      <c r="V1313" t="str">
        <f t="shared" si="187"/>
        <v>unsuccessful</v>
      </c>
      <c r="W1313" t="str">
        <f>IF(OR(O1313&lt;Outliers!$B$8,Data!O1313&gt;Outliers!$B$9),"Yes","No")</f>
        <v>No</v>
      </c>
      <c r="X1313">
        <f t="shared" si="188"/>
        <v>5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80"/>
        <v>0</v>
      </c>
      <c r="P1314" s="9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22">
        <f t="shared" si="184"/>
        <v>42082.702800925923</v>
      </c>
      <c r="T1314" s="22">
        <f t="shared" si="185"/>
        <v>42112.702800925923</v>
      </c>
      <c r="U1314">
        <f t="shared" si="186"/>
        <v>2015</v>
      </c>
      <c r="V1314" t="str">
        <f t="shared" si="187"/>
        <v>unsuccessful</v>
      </c>
      <c r="W1314" t="str">
        <f>IF(OR(O1314&lt;Outliers!$B$8,Data!O1314&gt;Outliers!$B$9),"Yes","No")</f>
        <v>No</v>
      </c>
      <c r="X1314">
        <f t="shared" si="188"/>
        <v>4</v>
      </c>
    </row>
    <row r="1315" spans="1:24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80"/>
        <v>0</v>
      </c>
      <c r="P1315" s="9">
        <f t="shared" si="181"/>
        <v>102.02</v>
      </c>
      <c r="Q1315" t="str">
        <f t="shared" si="182"/>
        <v>technology</v>
      </c>
      <c r="R1315" t="str">
        <f t="shared" si="183"/>
        <v>wearables</v>
      </c>
      <c r="S1315" s="22">
        <f t="shared" si="184"/>
        <v>42402.709652777776</v>
      </c>
      <c r="T1315" s="22">
        <f t="shared" si="185"/>
        <v>42432.709652777776</v>
      </c>
      <c r="U1315">
        <f t="shared" si="186"/>
        <v>2016</v>
      </c>
      <c r="V1315" t="str">
        <f t="shared" si="187"/>
        <v>unsuccessful</v>
      </c>
      <c r="W1315" t="str">
        <f>IF(OR(O1315&lt;Outliers!$B$8,Data!O1315&gt;Outliers!$B$9),"Yes","No")</f>
        <v>No</v>
      </c>
      <c r="X1315">
        <f t="shared" si="188"/>
        <v>4</v>
      </c>
    </row>
    <row r="1316" spans="1:24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80"/>
        <v>0</v>
      </c>
      <c r="P1316" s="9">
        <f t="shared" si="181"/>
        <v>184.36</v>
      </c>
      <c r="Q1316" t="str">
        <f t="shared" si="182"/>
        <v>technology</v>
      </c>
      <c r="R1316" t="str">
        <f t="shared" si="183"/>
        <v>wearables</v>
      </c>
      <c r="S1316" s="22">
        <f t="shared" si="184"/>
        <v>42604.669675925921</v>
      </c>
      <c r="T1316" s="22">
        <f t="shared" si="185"/>
        <v>42664.669675925921</v>
      </c>
      <c r="U1316">
        <f t="shared" si="186"/>
        <v>2016</v>
      </c>
      <c r="V1316" t="str">
        <f t="shared" si="187"/>
        <v>unsuccessful</v>
      </c>
      <c r="W1316" t="str">
        <f>IF(OR(O1316&lt;Outliers!$B$8,Data!O1316&gt;Outliers!$B$9),"Yes","No")</f>
        <v>No</v>
      </c>
      <c r="X1316">
        <f t="shared" si="188"/>
        <v>9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80"/>
        <v>0</v>
      </c>
      <c r="P1317" s="9">
        <f t="shared" si="181"/>
        <v>162.91999999999999</v>
      </c>
      <c r="Q1317" t="str">
        <f t="shared" si="182"/>
        <v>technology</v>
      </c>
      <c r="R1317" t="str">
        <f t="shared" si="183"/>
        <v>wearables</v>
      </c>
      <c r="S1317" s="22">
        <f t="shared" si="184"/>
        <v>42278.498240740737</v>
      </c>
      <c r="T1317" s="22">
        <f t="shared" si="185"/>
        <v>42314.041666666672</v>
      </c>
      <c r="U1317">
        <f t="shared" si="186"/>
        <v>2015</v>
      </c>
      <c r="V1317" t="str">
        <f t="shared" si="187"/>
        <v>unsuccessful</v>
      </c>
      <c r="W1317" t="str">
        <f>IF(OR(O1317&lt;Outliers!$B$8,Data!O1317&gt;Outliers!$B$9),"Yes","No")</f>
        <v>No</v>
      </c>
      <c r="X1317">
        <f t="shared" si="188"/>
        <v>5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80"/>
        <v>0</v>
      </c>
      <c r="P1318" s="9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22">
        <f t="shared" si="184"/>
        <v>42393.961909722217</v>
      </c>
      <c r="T1318" s="22">
        <f t="shared" si="185"/>
        <v>42428.961909722217</v>
      </c>
      <c r="U1318">
        <f t="shared" si="186"/>
        <v>2016</v>
      </c>
      <c r="V1318" t="str">
        <f t="shared" si="187"/>
        <v>unsuccessful</v>
      </c>
      <c r="W1318" t="str">
        <f>IF(OR(O1318&lt;Outliers!$B$8,Data!O1318&gt;Outliers!$B$9),"Yes","No")</f>
        <v>No</v>
      </c>
      <c r="X1318">
        <f t="shared" si="188"/>
        <v>5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80"/>
        <v>0</v>
      </c>
      <c r="P1319" s="9">
        <f t="shared" si="181"/>
        <v>603.53</v>
      </c>
      <c r="Q1319" t="str">
        <f t="shared" si="182"/>
        <v>technology</v>
      </c>
      <c r="R1319" t="str">
        <f t="shared" si="183"/>
        <v>wearables</v>
      </c>
      <c r="S1319" s="22">
        <f t="shared" si="184"/>
        <v>42520.235486111109</v>
      </c>
      <c r="T1319" s="22">
        <f t="shared" si="185"/>
        <v>42572.583333333328</v>
      </c>
      <c r="U1319">
        <f t="shared" si="186"/>
        <v>2016</v>
      </c>
      <c r="V1319" t="str">
        <f t="shared" si="187"/>
        <v>unsuccessful</v>
      </c>
      <c r="W1319" t="str">
        <f>IF(OR(O1319&lt;Outliers!$B$8,Data!O1319&gt;Outliers!$B$9),"Yes","No")</f>
        <v>No</v>
      </c>
      <c r="X1319">
        <f t="shared" si="188"/>
        <v>7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80"/>
        <v>0</v>
      </c>
      <c r="P1320" s="9">
        <f t="shared" si="181"/>
        <v>45.41</v>
      </c>
      <c r="Q1320" t="str">
        <f t="shared" si="182"/>
        <v>technology</v>
      </c>
      <c r="R1320" t="str">
        <f t="shared" si="183"/>
        <v>wearables</v>
      </c>
      <c r="S1320" s="22">
        <f t="shared" si="184"/>
        <v>41985.043657407412</v>
      </c>
      <c r="T1320" s="22">
        <f t="shared" si="185"/>
        <v>42015.043657407412</v>
      </c>
      <c r="U1320">
        <f t="shared" si="186"/>
        <v>2014</v>
      </c>
      <c r="V1320" t="str">
        <f t="shared" si="187"/>
        <v>unsuccessful</v>
      </c>
      <c r="W1320" t="str">
        <f>IF(OR(O1320&lt;Outliers!$B$8,Data!O1320&gt;Outliers!$B$9),"Yes","No")</f>
        <v>No</v>
      </c>
      <c r="X1320">
        <f t="shared" si="188"/>
        <v>4</v>
      </c>
    </row>
    <row r="1321" spans="1:24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80"/>
        <v>0</v>
      </c>
      <c r="P1321" s="9">
        <f t="shared" si="181"/>
        <v>97.33</v>
      </c>
      <c r="Q1321" t="str">
        <f t="shared" si="182"/>
        <v>technology</v>
      </c>
      <c r="R1321" t="str">
        <f t="shared" si="183"/>
        <v>wearables</v>
      </c>
      <c r="S1321" s="22">
        <f t="shared" si="184"/>
        <v>41816.812094907407</v>
      </c>
      <c r="T1321" s="22">
        <f t="shared" si="185"/>
        <v>41831.666666666664</v>
      </c>
      <c r="U1321">
        <f t="shared" si="186"/>
        <v>2014</v>
      </c>
      <c r="V1321" t="str">
        <f t="shared" si="187"/>
        <v>unsuccessful</v>
      </c>
      <c r="W1321" t="str">
        <f>IF(OR(O1321&lt;Outliers!$B$8,Data!O1321&gt;Outliers!$B$9),"Yes","No")</f>
        <v>No</v>
      </c>
      <c r="X1321">
        <f t="shared" si="188"/>
        <v>2</v>
      </c>
    </row>
    <row r="1322" spans="1:24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80"/>
        <v>0</v>
      </c>
      <c r="P1322" s="9">
        <f t="shared" si="181"/>
        <v>167.67</v>
      </c>
      <c r="Q1322" t="str">
        <f t="shared" si="182"/>
        <v>technology</v>
      </c>
      <c r="R1322" t="str">
        <f t="shared" si="183"/>
        <v>wearables</v>
      </c>
      <c r="S1322" s="22">
        <f t="shared" si="184"/>
        <v>42705.690347222218</v>
      </c>
      <c r="T1322" s="22">
        <f t="shared" si="185"/>
        <v>42734.958333333328</v>
      </c>
      <c r="U1322">
        <f t="shared" si="186"/>
        <v>2016</v>
      </c>
      <c r="V1322" t="str">
        <f t="shared" si="187"/>
        <v>unsuccessful</v>
      </c>
      <c r="W1322" t="str">
        <f>IF(OR(O1322&lt;Outliers!$B$8,Data!O1322&gt;Outliers!$B$9),"Yes","No")</f>
        <v>No</v>
      </c>
      <c r="X1322">
        <f t="shared" si="188"/>
        <v>4</v>
      </c>
    </row>
    <row r="1323" spans="1:24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80"/>
        <v>0</v>
      </c>
      <c r="P1323" s="9">
        <f t="shared" si="181"/>
        <v>859.86</v>
      </c>
      <c r="Q1323" t="str">
        <f t="shared" si="182"/>
        <v>technology</v>
      </c>
      <c r="R1323" t="str">
        <f t="shared" si="183"/>
        <v>wearables</v>
      </c>
      <c r="S1323" s="22">
        <f t="shared" si="184"/>
        <v>42697.74927083333</v>
      </c>
      <c r="T1323" s="22">
        <f t="shared" si="185"/>
        <v>42727.74927083333</v>
      </c>
      <c r="U1323">
        <f t="shared" si="186"/>
        <v>2016</v>
      </c>
      <c r="V1323" t="str">
        <f t="shared" si="187"/>
        <v>unsuccessful</v>
      </c>
      <c r="W1323" t="str">
        <f>IF(OR(O1323&lt;Outliers!$B$8,Data!O1323&gt;Outliers!$B$9),"Yes","No")</f>
        <v>No</v>
      </c>
      <c r="X1323">
        <f t="shared" si="188"/>
        <v>4</v>
      </c>
    </row>
    <row r="1324" spans="1:24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80"/>
        <v>0</v>
      </c>
      <c r="P1324" s="9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22">
        <f t="shared" si="184"/>
        <v>42115.656539351854</v>
      </c>
      <c r="T1324" s="22">
        <f t="shared" si="185"/>
        <v>42145.656539351854</v>
      </c>
      <c r="U1324">
        <f t="shared" si="186"/>
        <v>2015</v>
      </c>
      <c r="V1324" t="str">
        <f t="shared" si="187"/>
        <v>unsuccessful</v>
      </c>
      <c r="W1324" t="str">
        <f>IF(OR(O1324&lt;Outliers!$B$8,Data!O1324&gt;Outliers!$B$9),"Yes","No")</f>
        <v>No</v>
      </c>
      <c r="X1324">
        <f t="shared" si="188"/>
        <v>4</v>
      </c>
    </row>
    <row r="1325" spans="1:24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80"/>
        <v>0</v>
      </c>
      <c r="P1325" s="9">
        <f t="shared" si="181"/>
        <v>30.27</v>
      </c>
      <c r="Q1325" t="str">
        <f t="shared" si="182"/>
        <v>technology</v>
      </c>
      <c r="R1325" t="str">
        <f t="shared" si="183"/>
        <v>wearables</v>
      </c>
      <c r="S1325" s="22">
        <f t="shared" si="184"/>
        <v>42451.698449074072</v>
      </c>
      <c r="T1325" s="22">
        <f t="shared" si="185"/>
        <v>42486.288194444445</v>
      </c>
      <c r="U1325">
        <f t="shared" si="186"/>
        <v>2016</v>
      </c>
      <c r="V1325" t="str">
        <f t="shared" si="187"/>
        <v>unsuccessful</v>
      </c>
      <c r="W1325" t="str">
        <f>IF(OR(O1325&lt;Outliers!$B$8,Data!O1325&gt;Outliers!$B$9),"Yes","No")</f>
        <v>No</v>
      </c>
      <c r="X1325">
        <f t="shared" si="188"/>
        <v>5</v>
      </c>
    </row>
    <row r="1326" spans="1:24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80"/>
        <v>0</v>
      </c>
      <c r="P1326" s="9">
        <f t="shared" si="181"/>
        <v>54.67</v>
      </c>
      <c r="Q1326" t="str">
        <f t="shared" si="182"/>
        <v>technology</v>
      </c>
      <c r="R1326" t="str">
        <f t="shared" si="183"/>
        <v>wearables</v>
      </c>
      <c r="S1326" s="22">
        <f t="shared" si="184"/>
        <v>42626.633703703701</v>
      </c>
      <c r="T1326" s="22">
        <f t="shared" si="185"/>
        <v>42656.633703703701</v>
      </c>
      <c r="U1326">
        <f t="shared" si="186"/>
        <v>2016</v>
      </c>
      <c r="V1326" t="str">
        <f t="shared" si="187"/>
        <v>unsuccessful</v>
      </c>
      <c r="W1326" t="str">
        <f>IF(OR(O1326&lt;Outliers!$B$8,Data!O1326&gt;Outliers!$B$9),"Yes","No")</f>
        <v>No</v>
      </c>
      <c r="X1326">
        <f t="shared" si="188"/>
        <v>4</v>
      </c>
    </row>
    <row r="1327" spans="1:24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80"/>
        <v>0</v>
      </c>
      <c r="P1327" s="9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22">
        <f t="shared" si="184"/>
        <v>42704.086053240739</v>
      </c>
      <c r="T1327" s="22">
        <f t="shared" si="185"/>
        <v>42734.086053240739</v>
      </c>
      <c r="U1327">
        <f t="shared" si="186"/>
        <v>2016</v>
      </c>
      <c r="V1327" t="str">
        <f t="shared" si="187"/>
        <v>unsuccessful</v>
      </c>
      <c r="W1327" t="str">
        <f>IF(OR(O1327&lt;Outliers!$B$8,Data!O1327&gt;Outliers!$B$9),"Yes","No")</f>
        <v>No</v>
      </c>
      <c r="X1327">
        <f t="shared" si="188"/>
        <v>4</v>
      </c>
    </row>
    <row r="1328" spans="1:24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80"/>
        <v>0</v>
      </c>
      <c r="P1328" s="9">
        <f t="shared" si="181"/>
        <v>102.73</v>
      </c>
      <c r="Q1328" t="str">
        <f t="shared" si="182"/>
        <v>technology</v>
      </c>
      <c r="R1328" t="str">
        <f t="shared" si="183"/>
        <v>wearables</v>
      </c>
      <c r="S1328" s="22">
        <f t="shared" si="184"/>
        <v>41974.791990740734</v>
      </c>
      <c r="T1328" s="22">
        <f t="shared" si="185"/>
        <v>42019.791990740734</v>
      </c>
      <c r="U1328">
        <f t="shared" si="186"/>
        <v>2014</v>
      </c>
      <c r="V1328" t="str">
        <f t="shared" si="187"/>
        <v>unsuccessful</v>
      </c>
      <c r="W1328" t="str">
        <f>IF(OR(O1328&lt;Outliers!$B$8,Data!O1328&gt;Outliers!$B$9),"Yes","No")</f>
        <v>No</v>
      </c>
      <c r="X1328">
        <f t="shared" si="188"/>
        <v>6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80"/>
        <v>0</v>
      </c>
      <c r="P1329" s="9">
        <f t="shared" si="181"/>
        <v>41.59</v>
      </c>
      <c r="Q1329" t="str">
        <f t="shared" si="182"/>
        <v>technology</v>
      </c>
      <c r="R1329" t="str">
        <f t="shared" si="183"/>
        <v>wearables</v>
      </c>
      <c r="S1329" s="22">
        <f t="shared" si="184"/>
        <v>42123.678645833337</v>
      </c>
      <c r="T1329" s="22">
        <f t="shared" si="185"/>
        <v>42153.678645833337</v>
      </c>
      <c r="U1329">
        <f t="shared" si="186"/>
        <v>2015</v>
      </c>
      <c r="V1329" t="str">
        <f t="shared" si="187"/>
        <v>unsuccessful</v>
      </c>
      <c r="W1329" t="str">
        <f>IF(OR(O1329&lt;Outliers!$B$8,Data!O1329&gt;Outliers!$B$9),"Yes","No")</f>
        <v>No</v>
      </c>
      <c r="X1329">
        <f t="shared" si="188"/>
        <v>4</v>
      </c>
    </row>
    <row r="1330" spans="1:24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80"/>
        <v>0</v>
      </c>
      <c r="P1330" s="9">
        <f t="shared" si="181"/>
        <v>116.53</v>
      </c>
      <c r="Q1330" t="str">
        <f t="shared" si="182"/>
        <v>technology</v>
      </c>
      <c r="R1330" t="str">
        <f t="shared" si="183"/>
        <v>wearables</v>
      </c>
      <c r="S1330" s="22">
        <f t="shared" si="184"/>
        <v>42612.642754629633</v>
      </c>
      <c r="T1330" s="22">
        <f t="shared" si="185"/>
        <v>42657.642754629633</v>
      </c>
      <c r="U1330">
        <f t="shared" si="186"/>
        <v>2016</v>
      </c>
      <c r="V1330" t="str">
        <f t="shared" si="187"/>
        <v>unsuccessful</v>
      </c>
      <c r="W1330" t="str">
        <f>IF(OR(O1330&lt;Outliers!$B$8,Data!O1330&gt;Outliers!$B$9),"Yes","No")</f>
        <v>No</v>
      </c>
      <c r="X1330">
        <f t="shared" si="188"/>
        <v>6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80"/>
        <v>0</v>
      </c>
      <c r="P1331" s="9">
        <f t="shared" si="181"/>
        <v>45.33</v>
      </c>
      <c r="Q1331" t="str">
        <f t="shared" si="182"/>
        <v>technology</v>
      </c>
      <c r="R1331" t="str">
        <f t="shared" si="183"/>
        <v>wearables</v>
      </c>
      <c r="S1331" s="22">
        <f t="shared" si="184"/>
        <v>41935.221585648149</v>
      </c>
      <c r="T1331" s="22">
        <f t="shared" si="185"/>
        <v>41975.263252314813</v>
      </c>
      <c r="U1331">
        <f t="shared" si="186"/>
        <v>2014</v>
      </c>
      <c r="V1331" t="str">
        <f t="shared" si="187"/>
        <v>unsuccessful</v>
      </c>
      <c r="W1331" t="str">
        <f>IF(OR(O1331&lt;Outliers!$B$8,Data!O1331&gt;Outliers!$B$9),"Yes","No")</f>
        <v>No</v>
      </c>
      <c r="X1331">
        <f t="shared" si="188"/>
        <v>6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80"/>
        <v>0</v>
      </c>
      <c r="P1332" s="9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22">
        <f t="shared" si="184"/>
        <v>42522.276724537034</v>
      </c>
      <c r="T1332" s="22">
        <f t="shared" si="185"/>
        <v>42553.166666666672</v>
      </c>
      <c r="U1332">
        <f t="shared" si="186"/>
        <v>2016</v>
      </c>
      <c r="V1332" t="str">
        <f t="shared" si="187"/>
        <v>unsuccessful</v>
      </c>
      <c r="W1332" t="str">
        <f>IF(OR(O1332&lt;Outliers!$B$8,Data!O1332&gt;Outliers!$B$9),"Yes","No")</f>
        <v>No</v>
      </c>
      <c r="X1332">
        <f t="shared" si="188"/>
        <v>4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80"/>
        <v>0</v>
      </c>
      <c r="P1333" s="9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22">
        <f t="shared" si="184"/>
        <v>42569.50409722222</v>
      </c>
      <c r="T1333" s="22">
        <f t="shared" si="185"/>
        <v>42599.50409722222</v>
      </c>
      <c r="U1333">
        <f t="shared" si="186"/>
        <v>2016</v>
      </c>
      <c r="V1333" t="str">
        <f t="shared" si="187"/>
        <v>unsuccessful</v>
      </c>
      <c r="W1333" t="str">
        <f>IF(OR(O1333&lt;Outliers!$B$8,Data!O1333&gt;Outliers!$B$9),"Yes","No")</f>
        <v>No</v>
      </c>
      <c r="X1333">
        <f t="shared" si="188"/>
        <v>4</v>
      </c>
    </row>
    <row r="1334" spans="1:24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80"/>
        <v>0</v>
      </c>
      <c r="P1334" s="9">
        <f t="shared" si="181"/>
        <v>0</v>
      </c>
      <c r="Q1334" t="str">
        <f t="shared" si="182"/>
        <v>technology</v>
      </c>
      <c r="R1334" t="str">
        <f t="shared" si="183"/>
        <v>wearables</v>
      </c>
      <c r="S1334" s="22">
        <f t="shared" si="184"/>
        <v>42732.060277777782</v>
      </c>
      <c r="T1334" s="22">
        <f t="shared" si="185"/>
        <v>42762.060277777782</v>
      </c>
      <c r="U1334">
        <f t="shared" si="186"/>
        <v>2016</v>
      </c>
      <c r="V1334" t="str">
        <f t="shared" si="187"/>
        <v>unsuccessful</v>
      </c>
      <c r="W1334" t="str">
        <f>IF(OR(O1334&lt;Outliers!$B$8,Data!O1334&gt;Outliers!$B$9),"Yes","No")</f>
        <v>No</v>
      </c>
      <c r="X1334">
        <f t="shared" si="188"/>
        <v>4</v>
      </c>
    </row>
    <row r="1335" spans="1:24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80"/>
        <v>0</v>
      </c>
      <c r="P1335" s="9">
        <f t="shared" si="181"/>
        <v>0</v>
      </c>
      <c r="Q1335" t="str">
        <f t="shared" si="182"/>
        <v>technology</v>
      </c>
      <c r="R1335" t="str">
        <f t="shared" si="183"/>
        <v>wearables</v>
      </c>
      <c r="S1335" s="22">
        <f t="shared" si="184"/>
        <v>41806.106770833336</v>
      </c>
      <c r="T1335" s="22">
        <f t="shared" si="185"/>
        <v>41836.106770833336</v>
      </c>
      <c r="U1335">
        <f t="shared" si="186"/>
        <v>2014</v>
      </c>
      <c r="V1335" t="str">
        <f t="shared" si="187"/>
        <v>unsuccessful</v>
      </c>
      <c r="W1335" t="str">
        <f>IF(OR(O1335&lt;Outliers!$B$8,Data!O1335&gt;Outliers!$B$9),"Yes","No")</f>
        <v>No</v>
      </c>
      <c r="X1335">
        <f t="shared" si="188"/>
        <v>4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80"/>
        <v>0</v>
      </c>
      <c r="P1336" s="9">
        <f t="shared" si="181"/>
        <v>51.82</v>
      </c>
      <c r="Q1336" t="str">
        <f t="shared" si="182"/>
        <v>technology</v>
      </c>
      <c r="R1336" t="str">
        <f t="shared" si="183"/>
        <v>wearables</v>
      </c>
      <c r="S1336" s="22">
        <f t="shared" si="184"/>
        <v>42410.774155092593</v>
      </c>
      <c r="T1336" s="22">
        <f t="shared" si="185"/>
        <v>42440.774155092593</v>
      </c>
      <c r="U1336">
        <f t="shared" si="186"/>
        <v>2016</v>
      </c>
      <c r="V1336" t="str">
        <f t="shared" si="187"/>
        <v>unsuccessful</v>
      </c>
      <c r="W1336" t="str">
        <f>IF(OR(O1336&lt;Outliers!$B$8,Data!O1336&gt;Outliers!$B$9),"Yes","No")</f>
        <v>No</v>
      </c>
      <c r="X1336">
        <f t="shared" si="188"/>
        <v>4</v>
      </c>
    </row>
    <row r="1337" spans="1:24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80"/>
        <v>0</v>
      </c>
      <c r="P1337" s="9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22">
        <f t="shared" si="184"/>
        <v>42313.936365740738</v>
      </c>
      <c r="T1337" s="22">
        <f t="shared" si="185"/>
        <v>42343.936365740738</v>
      </c>
      <c r="U1337">
        <f t="shared" si="186"/>
        <v>2015</v>
      </c>
      <c r="V1337" t="str">
        <f t="shared" si="187"/>
        <v>unsuccessful</v>
      </c>
      <c r="W1337" t="str">
        <f>IF(OR(O1337&lt;Outliers!$B$8,Data!O1337&gt;Outliers!$B$9),"Yes","No")</f>
        <v>No</v>
      </c>
      <c r="X1337">
        <f t="shared" si="188"/>
        <v>4</v>
      </c>
    </row>
    <row r="1338" spans="1:24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80"/>
        <v>1</v>
      </c>
      <c r="P1338" s="9">
        <f t="shared" si="181"/>
        <v>379.23</v>
      </c>
      <c r="Q1338" t="str">
        <f t="shared" si="182"/>
        <v>technology</v>
      </c>
      <c r="R1338" t="str">
        <f t="shared" si="183"/>
        <v>wearables</v>
      </c>
      <c r="S1338" s="22">
        <f t="shared" si="184"/>
        <v>41955.863750000004</v>
      </c>
      <c r="T1338" s="22">
        <f t="shared" si="185"/>
        <v>41990.863750000004</v>
      </c>
      <c r="U1338">
        <f t="shared" si="186"/>
        <v>2014</v>
      </c>
      <c r="V1338" t="str">
        <f t="shared" si="187"/>
        <v>unsuccessful</v>
      </c>
      <c r="W1338" t="str">
        <f>IF(OR(O1338&lt;Outliers!$B$8,Data!O1338&gt;Outliers!$B$9),"Yes","No")</f>
        <v>No</v>
      </c>
      <c r="X1338">
        <f t="shared" si="188"/>
        <v>5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80"/>
        <v>0</v>
      </c>
      <c r="P1339" s="9">
        <f t="shared" si="181"/>
        <v>176.36</v>
      </c>
      <c r="Q1339" t="str">
        <f t="shared" si="182"/>
        <v>technology</v>
      </c>
      <c r="R1339" t="str">
        <f t="shared" si="183"/>
        <v>wearables</v>
      </c>
      <c r="S1339" s="22">
        <f t="shared" si="184"/>
        <v>42767.577303240745</v>
      </c>
      <c r="T1339" s="22">
        <f t="shared" si="185"/>
        <v>42797.577303240745</v>
      </c>
      <c r="U1339">
        <f t="shared" si="186"/>
        <v>2017</v>
      </c>
      <c r="V1339" t="str">
        <f t="shared" si="187"/>
        <v>unsuccessful</v>
      </c>
      <c r="W1339" t="str">
        <f>IF(OR(O1339&lt;Outliers!$B$8,Data!O1339&gt;Outliers!$B$9),"Yes","No")</f>
        <v>No</v>
      </c>
      <c r="X1339">
        <f t="shared" si="188"/>
        <v>4</v>
      </c>
    </row>
    <row r="1340" spans="1:24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80"/>
        <v>0</v>
      </c>
      <c r="P1340" s="9">
        <f t="shared" si="181"/>
        <v>66.069999999999993</v>
      </c>
      <c r="Q1340" t="str">
        <f t="shared" si="182"/>
        <v>technology</v>
      </c>
      <c r="R1340" t="str">
        <f t="shared" si="183"/>
        <v>wearables</v>
      </c>
      <c r="S1340" s="22">
        <f t="shared" si="184"/>
        <v>42188.803622685184</v>
      </c>
      <c r="T1340" s="22">
        <f t="shared" si="185"/>
        <v>42218.803622685184</v>
      </c>
      <c r="U1340">
        <f t="shared" si="186"/>
        <v>2015</v>
      </c>
      <c r="V1340" t="str">
        <f t="shared" si="187"/>
        <v>unsuccessful</v>
      </c>
      <c r="W1340" t="str">
        <f>IF(OR(O1340&lt;Outliers!$B$8,Data!O1340&gt;Outliers!$B$9),"Yes","No")</f>
        <v>No</v>
      </c>
      <c r="X1340">
        <f t="shared" si="188"/>
        <v>4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80"/>
        <v>0</v>
      </c>
      <c r="P1341" s="9">
        <f t="shared" si="181"/>
        <v>89.65</v>
      </c>
      <c r="Q1341" t="str">
        <f t="shared" si="182"/>
        <v>technology</v>
      </c>
      <c r="R1341" t="str">
        <f t="shared" si="183"/>
        <v>wearables</v>
      </c>
      <c r="S1341" s="22">
        <f t="shared" si="184"/>
        <v>41936.647164351853</v>
      </c>
      <c r="T1341" s="22">
        <f t="shared" si="185"/>
        <v>41981.688831018517</v>
      </c>
      <c r="U1341">
        <f t="shared" si="186"/>
        <v>2014</v>
      </c>
      <c r="V1341" t="str">
        <f t="shared" si="187"/>
        <v>unsuccessful</v>
      </c>
      <c r="W1341" t="str">
        <f>IF(OR(O1341&lt;Outliers!$B$8,Data!O1341&gt;Outliers!$B$9),"Yes","No")</f>
        <v>No</v>
      </c>
      <c r="X1341">
        <f t="shared" si="188"/>
        <v>6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80"/>
        <v>0</v>
      </c>
      <c r="P1342" s="9">
        <f t="shared" si="181"/>
        <v>0</v>
      </c>
      <c r="Q1342" t="str">
        <f t="shared" si="182"/>
        <v>technology</v>
      </c>
      <c r="R1342" t="str">
        <f t="shared" si="183"/>
        <v>wearables</v>
      </c>
      <c r="S1342" s="22">
        <f t="shared" si="184"/>
        <v>41836.595520833333</v>
      </c>
      <c r="T1342" s="22">
        <f t="shared" si="185"/>
        <v>41866.595520833333</v>
      </c>
      <c r="U1342">
        <f t="shared" si="186"/>
        <v>2014</v>
      </c>
      <c r="V1342" t="str">
        <f t="shared" si="187"/>
        <v>unsuccessful</v>
      </c>
      <c r="W1342" t="str">
        <f>IF(OR(O1342&lt;Outliers!$B$8,Data!O1342&gt;Outliers!$B$9),"Yes","No")</f>
        <v>No</v>
      </c>
      <c r="X1342">
        <f t="shared" si="188"/>
        <v>4</v>
      </c>
    </row>
    <row r="1343" spans="1:24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80"/>
        <v>1</v>
      </c>
      <c r="P1343" s="9">
        <f t="shared" si="181"/>
        <v>382.39</v>
      </c>
      <c r="Q1343" t="str">
        <f t="shared" si="182"/>
        <v>technology</v>
      </c>
      <c r="R1343" t="str">
        <f t="shared" si="183"/>
        <v>wearables</v>
      </c>
      <c r="S1343" s="22">
        <f t="shared" si="184"/>
        <v>42612.624039351853</v>
      </c>
      <c r="T1343" s="22">
        <f t="shared" si="185"/>
        <v>42644.624039351853</v>
      </c>
      <c r="U1343">
        <f t="shared" si="186"/>
        <v>2016</v>
      </c>
      <c r="V1343" t="str">
        <f t="shared" si="187"/>
        <v>unsuccessful</v>
      </c>
      <c r="W1343" t="str">
        <f>IF(OR(O1343&lt;Outliers!$B$8,Data!O1343&gt;Outliers!$B$9),"Yes","No")</f>
        <v>No</v>
      </c>
      <c r="X1343">
        <f t="shared" si="188"/>
        <v>5</v>
      </c>
    </row>
    <row r="1344" spans="1:24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80"/>
        <v>0</v>
      </c>
      <c r="P1344" s="9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22">
        <f t="shared" si="184"/>
        <v>42172.816423611104</v>
      </c>
      <c r="T1344" s="22">
        <f t="shared" si="185"/>
        <v>42202.816423611104</v>
      </c>
      <c r="U1344">
        <f t="shared" si="186"/>
        <v>2015</v>
      </c>
      <c r="V1344" t="str">
        <f t="shared" si="187"/>
        <v>unsuccessful</v>
      </c>
      <c r="W1344" t="str">
        <f>IF(OR(O1344&lt;Outliers!$B$8,Data!O1344&gt;Outliers!$B$9),"Yes","No")</f>
        <v>No</v>
      </c>
      <c r="X1344">
        <f t="shared" si="188"/>
        <v>4</v>
      </c>
    </row>
    <row r="1345" spans="1:24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80"/>
        <v>1</v>
      </c>
      <c r="P1345" s="9">
        <f t="shared" si="181"/>
        <v>158.36000000000001</v>
      </c>
      <c r="Q1345" t="str">
        <f t="shared" si="182"/>
        <v>technology</v>
      </c>
      <c r="R1345" t="str">
        <f t="shared" si="183"/>
        <v>wearables</v>
      </c>
      <c r="S1345" s="22">
        <f t="shared" si="184"/>
        <v>42542.526423611111</v>
      </c>
      <c r="T1345" s="22">
        <f t="shared" si="185"/>
        <v>42601.165972222225</v>
      </c>
      <c r="U1345">
        <f t="shared" si="186"/>
        <v>2016</v>
      </c>
      <c r="V1345" t="str">
        <f t="shared" si="187"/>
        <v>unsuccessful</v>
      </c>
      <c r="W1345" t="str">
        <f>IF(OR(O1345&lt;Outliers!$B$8,Data!O1345&gt;Outliers!$B$9),"Yes","No")</f>
        <v>No</v>
      </c>
      <c r="X1345">
        <f t="shared" si="188"/>
        <v>8</v>
      </c>
    </row>
    <row r="1346" spans="1:24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80"/>
        <v>4</v>
      </c>
      <c r="P1346" s="9">
        <f t="shared" si="181"/>
        <v>40.76</v>
      </c>
      <c r="Q1346" t="str">
        <f t="shared" si="182"/>
        <v>publishing</v>
      </c>
      <c r="R1346" t="str">
        <f t="shared" si="183"/>
        <v>nonfiction</v>
      </c>
      <c r="S1346" s="22">
        <f t="shared" si="184"/>
        <v>42522.789803240739</v>
      </c>
      <c r="T1346" s="22">
        <f t="shared" si="185"/>
        <v>42551.789803240739</v>
      </c>
      <c r="U1346">
        <f t="shared" si="186"/>
        <v>2016</v>
      </c>
      <c r="V1346" t="str">
        <f t="shared" si="187"/>
        <v>successful</v>
      </c>
      <c r="W1346" t="str">
        <f>IF(OR(O1346&lt;Outliers!$B$8,Data!O1346&gt;Outliers!$B$9),"Yes","No")</f>
        <v>Yes</v>
      </c>
      <c r="X1346">
        <f t="shared" si="188"/>
        <v>4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89">ROUND(E1347/D1347,0)</f>
        <v>1</v>
      </c>
      <c r="P1347" s="9">
        <f t="shared" ref="P1347:P1410" si="190">ROUND(IFERROR(E1347/L1347,0),2)</f>
        <v>53.57</v>
      </c>
      <c r="Q1347" t="str">
        <f t="shared" ref="Q1347:Q1410" si="191">LEFT(N1347,FIND("/",N1347)-1)</f>
        <v>publishing</v>
      </c>
      <c r="R1347" t="str">
        <f t="shared" ref="R1347:R1410" si="192">RIGHT(N1347,LEN(N1347)-FIND("/",N1347))</f>
        <v>nonfiction</v>
      </c>
      <c r="S1347" s="22">
        <f t="shared" ref="S1347:S1410" si="193">(((J1347/60)/60)/24)+DATE(1970,1,1)</f>
        <v>41799.814340277779</v>
      </c>
      <c r="T1347" s="22">
        <f t="shared" ref="T1347:T1410" si="194">(((I1347/60)/60)/24)+DATE(1970,1,1)</f>
        <v>41834.814340277779</v>
      </c>
      <c r="U1347">
        <f t="shared" ref="U1347:U1410" si="195">YEAR(S1347)</f>
        <v>2014</v>
      </c>
      <c r="V1347" t="str">
        <f t="shared" ref="V1347:V1410" si="196">IF(OR(F1347="live",F1347="successful"),"successful","unsuccessful")</f>
        <v>successful</v>
      </c>
      <c r="W1347" t="str">
        <f>IF(OR(O1347&lt;Outliers!$B$8,Data!O1347&gt;Outliers!$B$9),"Yes","No")</f>
        <v>No</v>
      </c>
      <c r="X1347">
        <f t="shared" ref="X1347:X1410" si="197">ROUND(_xlfn.DAYS(T1347,S1347)/7,0)</f>
        <v>5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89"/>
        <v>1</v>
      </c>
      <c r="P1348" s="9">
        <f t="shared" si="190"/>
        <v>48.45</v>
      </c>
      <c r="Q1348" t="str">
        <f t="shared" si="191"/>
        <v>publishing</v>
      </c>
      <c r="R1348" t="str">
        <f t="shared" si="192"/>
        <v>nonfiction</v>
      </c>
      <c r="S1348" s="22">
        <f t="shared" si="193"/>
        <v>41422.075821759259</v>
      </c>
      <c r="T1348" s="22">
        <f t="shared" si="194"/>
        <v>41452.075821759259</v>
      </c>
      <c r="U1348">
        <f t="shared" si="195"/>
        <v>2013</v>
      </c>
      <c r="V1348" t="str">
        <f t="shared" si="196"/>
        <v>successful</v>
      </c>
      <c r="W1348" t="str">
        <f>IF(OR(O1348&lt;Outliers!$B$8,Data!O1348&gt;Outliers!$B$9),"Yes","No")</f>
        <v>No</v>
      </c>
      <c r="X1348">
        <f t="shared" si="197"/>
        <v>4</v>
      </c>
    </row>
    <row r="1349" spans="1:24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89"/>
        <v>1</v>
      </c>
      <c r="P1349" s="9">
        <f t="shared" si="190"/>
        <v>82.42</v>
      </c>
      <c r="Q1349" t="str">
        <f t="shared" si="191"/>
        <v>publishing</v>
      </c>
      <c r="R1349" t="str">
        <f t="shared" si="192"/>
        <v>nonfiction</v>
      </c>
      <c r="S1349" s="22">
        <f t="shared" si="193"/>
        <v>42040.638020833328</v>
      </c>
      <c r="T1349" s="22">
        <f t="shared" si="194"/>
        <v>42070.638020833328</v>
      </c>
      <c r="U1349">
        <f t="shared" si="195"/>
        <v>2015</v>
      </c>
      <c r="V1349" t="str">
        <f t="shared" si="196"/>
        <v>successful</v>
      </c>
      <c r="W1349" t="str">
        <f>IF(OR(O1349&lt;Outliers!$B$8,Data!O1349&gt;Outliers!$B$9),"Yes","No")</f>
        <v>No</v>
      </c>
      <c r="X1349">
        <f t="shared" si="197"/>
        <v>4</v>
      </c>
    </row>
    <row r="1350" spans="1:24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89"/>
        <v>1</v>
      </c>
      <c r="P1350" s="9">
        <f t="shared" si="190"/>
        <v>230.19</v>
      </c>
      <c r="Q1350" t="str">
        <f t="shared" si="191"/>
        <v>publishing</v>
      </c>
      <c r="R1350" t="str">
        <f t="shared" si="192"/>
        <v>nonfiction</v>
      </c>
      <c r="S1350" s="22">
        <f t="shared" si="193"/>
        <v>41963.506168981476</v>
      </c>
      <c r="T1350" s="22">
        <f t="shared" si="194"/>
        <v>41991.506168981476</v>
      </c>
      <c r="U1350">
        <f t="shared" si="195"/>
        <v>2014</v>
      </c>
      <c r="V1350" t="str">
        <f t="shared" si="196"/>
        <v>successful</v>
      </c>
      <c r="W1350" t="str">
        <f>IF(OR(O1350&lt;Outliers!$B$8,Data!O1350&gt;Outliers!$B$9),"Yes","No")</f>
        <v>No</v>
      </c>
      <c r="X1350">
        <f t="shared" si="197"/>
        <v>4</v>
      </c>
    </row>
    <row r="1351" spans="1:24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89"/>
        <v>2</v>
      </c>
      <c r="P1351" s="9">
        <f t="shared" si="190"/>
        <v>59.36</v>
      </c>
      <c r="Q1351" t="str">
        <f t="shared" si="191"/>
        <v>publishing</v>
      </c>
      <c r="R1351" t="str">
        <f t="shared" si="192"/>
        <v>nonfiction</v>
      </c>
      <c r="S1351" s="22">
        <f t="shared" si="193"/>
        <v>42317.33258101852</v>
      </c>
      <c r="T1351" s="22">
        <f t="shared" si="194"/>
        <v>42354.290972222225</v>
      </c>
      <c r="U1351">
        <f t="shared" si="195"/>
        <v>2015</v>
      </c>
      <c r="V1351" t="str">
        <f t="shared" si="196"/>
        <v>successful</v>
      </c>
      <c r="W1351" t="str">
        <f>IF(OR(O1351&lt;Outliers!$B$8,Data!O1351&gt;Outliers!$B$9),"Yes","No")</f>
        <v>No</v>
      </c>
      <c r="X1351">
        <f t="shared" si="197"/>
        <v>5</v>
      </c>
    </row>
    <row r="1352" spans="1:24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89"/>
        <v>1</v>
      </c>
      <c r="P1352" s="9">
        <f t="shared" si="190"/>
        <v>66.7</v>
      </c>
      <c r="Q1352" t="str">
        <f t="shared" si="191"/>
        <v>publishing</v>
      </c>
      <c r="R1352" t="str">
        <f t="shared" si="192"/>
        <v>nonfiction</v>
      </c>
      <c r="S1352" s="22">
        <f t="shared" si="193"/>
        <v>42334.013124999998</v>
      </c>
      <c r="T1352" s="22">
        <f t="shared" si="194"/>
        <v>42364.013124999998</v>
      </c>
      <c r="U1352">
        <f t="shared" si="195"/>
        <v>2015</v>
      </c>
      <c r="V1352" t="str">
        <f t="shared" si="196"/>
        <v>successful</v>
      </c>
      <c r="W1352" t="str">
        <f>IF(OR(O1352&lt;Outliers!$B$8,Data!O1352&gt;Outliers!$B$9),"Yes","No")</f>
        <v>No</v>
      </c>
      <c r="X1352">
        <f t="shared" si="197"/>
        <v>4</v>
      </c>
    </row>
    <row r="1353" spans="1:24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89"/>
        <v>1</v>
      </c>
      <c r="P1353" s="9">
        <f t="shared" si="190"/>
        <v>168.78</v>
      </c>
      <c r="Q1353" t="str">
        <f t="shared" si="191"/>
        <v>publishing</v>
      </c>
      <c r="R1353" t="str">
        <f t="shared" si="192"/>
        <v>nonfiction</v>
      </c>
      <c r="S1353" s="22">
        <f t="shared" si="193"/>
        <v>42382.74009259259</v>
      </c>
      <c r="T1353" s="22">
        <f t="shared" si="194"/>
        <v>42412.74009259259</v>
      </c>
      <c r="U1353">
        <f t="shared" si="195"/>
        <v>2016</v>
      </c>
      <c r="V1353" t="str">
        <f t="shared" si="196"/>
        <v>successful</v>
      </c>
      <c r="W1353" t="str">
        <f>IF(OR(O1353&lt;Outliers!$B$8,Data!O1353&gt;Outliers!$B$9),"Yes","No")</f>
        <v>No</v>
      </c>
      <c r="X1353">
        <f t="shared" si="197"/>
        <v>4</v>
      </c>
    </row>
    <row r="1354" spans="1:24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89"/>
        <v>1</v>
      </c>
      <c r="P1354" s="9">
        <f t="shared" si="190"/>
        <v>59.97</v>
      </c>
      <c r="Q1354" t="str">
        <f t="shared" si="191"/>
        <v>publishing</v>
      </c>
      <c r="R1354" t="str">
        <f t="shared" si="192"/>
        <v>nonfiction</v>
      </c>
      <c r="S1354" s="22">
        <f t="shared" si="193"/>
        <v>42200.578310185185</v>
      </c>
      <c r="T1354" s="22">
        <f t="shared" si="194"/>
        <v>42252.165972222225</v>
      </c>
      <c r="U1354">
        <f t="shared" si="195"/>
        <v>2015</v>
      </c>
      <c r="V1354" t="str">
        <f t="shared" si="196"/>
        <v>successful</v>
      </c>
      <c r="W1354" t="str">
        <f>IF(OR(O1354&lt;Outliers!$B$8,Data!O1354&gt;Outliers!$B$9),"Yes","No")</f>
        <v>No</v>
      </c>
      <c r="X1354">
        <f t="shared" si="197"/>
        <v>7</v>
      </c>
    </row>
    <row r="1355" spans="1:24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89"/>
        <v>1</v>
      </c>
      <c r="P1355" s="9">
        <f t="shared" si="190"/>
        <v>31.81</v>
      </c>
      <c r="Q1355" t="str">
        <f t="shared" si="191"/>
        <v>publishing</v>
      </c>
      <c r="R1355" t="str">
        <f t="shared" si="192"/>
        <v>nonfiction</v>
      </c>
      <c r="S1355" s="22">
        <f t="shared" si="193"/>
        <v>41309.11791666667</v>
      </c>
      <c r="T1355" s="22">
        <f t="shared" si="194"/>
        <v>41344</v>
      </c>
      <c r="U1355">
        <f t="shared" si="195"/>
        <v>2013</v>
      </c>
      <c r="V1355" t="str">
        <f t="shared" si="196"/>
        <v>successful</v>
      </c>
      <c r="W1355" t="str">
        <f>IF(OR(O1355&lt;Outliers!$B$8,Data!O1355&gt;Outliers!$B$9),"Yes","No")</f>
        <v>No</v>
      </c>
      <c r="X1355">
        <f t="shared" si="197"/>
        <v>5</v>
      </c>
    </row>
    <row r="1356" spans="1:24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89"/>
        <v>1</v>
      </c>
      <c r="P1356" s="9">
        <f t="shared" si="190"/>
        <v>24.42</v>
      </c>
      <c r="Q1356" t="str">
        <f t="shared" si="191"/>
        <v>publishing</v>
      </c>
      <c r="R1356" t="str">
        <f t="shared" si="192"/>
        <v>nonfiction</v>
      </c>
      <c r="S1356" s="22">
        <f t="shared" si="193"/>
        <v>42502.807627314818</v>
      </c>
      <c r="T1356" s="22">
        <f t="shared" si="194"/>
        <v>42532.807627314818</v>
      </c>
      <c r="U1356">
        <f t="shared" si="195"/>
        <v>2016</v>
      </c>
      <c r="V1356" t="str">
        <f t="shared" si="196"/>
        <v>successful</v>
      </c>
      <c r="W1356" t="str">
        <f>IF(OR(O1356&lt;Outliers!$B$8,Data!O1356&gt;Outliers!$B$9),"Yes","No")</f>
        <v>No</v>
      </c>
      <c r="X1356">
        <f t="shared" si="197"/>
        <v>4</v>
      </c>
    </row>
    <row r="1357" spans="1:24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89"/>
        <v>1</v>
      </c>
      <c r="P1357" s="9">
        <f t="shared" si="190"/>
        <v>25.35</v>
      </c>
      <c r="Q1357" t="str">
        <f t="shared" si="191"/>
        <v>publishing</v>
      </c>
      <c r="R1357" t="str">
        <f t="shared" si="192"/>
        <v>nonfiction</v>
      </c>
      <c r="S1357" s="22">
        <f t="shared" si="193"/>
        <v>41213.254687499997</v>
      </c>
      <c r="T1357" s="22">
        <f t="shared" si="194"/>
        <v>41243.416666666664</v>
      </c>
      <c r="U1357">
        <f t="shared" si="195"/>
        <v>2012</v>
      </c>
      <c r="V1357" t="str">
        <f t="shared" si="196"/>
        <v>successful</v>
      </c>
      <c r="W1357" t="str">
        <f>IF(OR(O1357&lt;Outliers!$B$8,Data!O1357&gt;Outliers!$B$9),"Yes","No")</f>
        <v>No</v>
      </c>
      <c r="X1357">
        <f t="shared" si="197"/>
        <v>4</v>
      </c>
    </row>
    <row r="1358" spans="1:24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89"/>
        <v>2</v>
      </c>
      <c r="P1358" s="9">
        <f t="shared" si="190"/>
        <v>71.44</v>
      </c>
      <c r="Q1358" t="str">
        <f t="shared" si="191"/>
        <v>publishing</v>
      </c>
      <c r="R1358" t="str">
        <f t="shared" si="192"/>
        <v>nonfiction</v>
      </c>
      <c r="S1358" s="22">
        <f t="shared" si="193"/>
        <v>41430.038888888892</v>
      </c>
      <c r="T1358" s="22">
        <f t="shared" si="194"/>
        <v>41460.038888888892</v>
      </c>
      <c r="U1358">
        <f t="shared" si="195"/>
        <v>2013</v>
      </c>
      <c r="V1358" t="str">
        <f t="shared" si="196"/>
        <v>successful</v>
      </c>
      <c r="W1358" t="str">
        <f>IF(OR(O1358&lt;Outliers!$B$8,Data!O1358&gt;Outliers!$B$9),"Yes","No")</f>
        <v>No</v>
      </c>
      <c r="X1358">
        <f t="shared" si="197"/>
        <v>4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89"/>
        <v>1</v>
      </c>
      <c r="P1359" s="9">
        <f t="shared" si="190"/>
        <v>38.549999999999997</v>
      </c>
      <c r="Q1359" t="str">
        <f t="shared" si="191"/>
        <v>publishing</v>
      </c>
      <c r="R1359" t="str">
        <f t="shared" si="192"/>
        <v>nonfiction</v>
      </c>
      <c r="S1359" s="22">
        <f t="shared" si="193"/>
        <v>41304.962233796294</v>
      </c>
      <c r="T1359" s="22">
        <f t="shared" si="194"/>
        <v>41334.249305555553</v>
      </c>
      <c r="U1359">
        <f t="shared" si="195"/>
        <v>2013</v>
      </c>
      <c r="V1359" t="str">
        <f t="shared" si="196"/>
        <v>successful</v>
      </c>
      <c r="W1359" t="str">
        <f>IF(OR(O1359&lt;Outliers!$B$8,Data!O1359&gt;Outliers!$B$9),"Yes","No")</f>
        <v>No</v>
      </c>
      <c r="X1359">
        <f t="shared" si="197"/>
        <v>4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89"/>
        <v>1</v>
      </c>
      <c r="P1360" s="9">
        <f t="shared" si="190"/>
        <v>68.37</v>
      </c>
      <c r="Q1360" t="str">
        <f t="shared" si="191"/>
        <v>publishing</v>
      </c>
      <c r="R1360" t="str">
        <f t="shared" si="192"/>
        <v>nonfiction</v>
      </c>
      <c r="S1360" s="22">
        <f t="shared" si="193"/>
        <v>40689.570868055554</v>
      </c>
      <c r="T1360" s="22">
        <f t="shared" si="194"/>
        <v>40719.570868055554</v>
      </c>
      <c r="U1360">
        <f t="shared" si="195"/>
        <v>2011</v>
      </c>
      <c r="V1360" t="str">
        <f t="shared" si="196"/>
        <v>successful</v>
      </c>
      <c r="W1360" t="str">
        <f>IF(OR(O1360&lt;Outliers!$B$8,Data!O1360&gt;Outliers!$B$9),"Yes","No")</f>
        <v>No</v>
      </c>
      <c r="X1360">
        <f t="shared" si="197"/>
        <v>4</v>
      </c>
    </row>
    <row r="1361" spans="1:24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89"/>
        <v>1</v>
      </c>
      <c r="P1361" s="9">
        <f t="shared" si="190"/>
        <v>40.21</v>
      </c>
      <c r="Q1361" t="str">
        <f t="shared" si="191"/>
        <v>publishing</v>
      </c>
      <c r="R1361" t="str">
        <f t="shared" si="192"/>
        <v>nonfiction</v>
      </c>
      <c r="S1361" s="22">
        <f t="shared" si="193"/>
        <v>40668.814699074072</v>
      </c>
      <c r="T1361" s="22">
        <f t="shared" si="194"/>
        <v>40730.814699074072</v>
      </c>
      <c r="U1361">
        <f t="shared" si="195"/>
        <v>2011</v>
      </c>
      <c r="V1361" t="str">
        <f t="shared" si="196"/>
        <v>successful</v>
      </c>
      <c r="W1361" t="str">
        <f>IF(OR(O1361&lt;Outliers!$B$8,Data!O1361&gt;Outliers!$B$9),"Yes","No")</f>
        <v>No</v>
      </c>
      <c r="X1361">
        <f t="shared" si="197"/>
        <v>9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89"/>
        <v>2</v>
      </c>
      <c r="P1362" s="9">
        <f t="shared" si="190"/>
        <v>32.07</v>
      </c>
      <c r="Q1362" t="str">
        <f t="shared" si="191"/>
        <v>publishing</v>
      </c>
      <c r="R1362" t="str">
        <f t="shared" si="192"/>
        <v>nonfiction</v>
      </c>
      <c r="S1362" s="22">
        <f t="shared" si="193"/>
        <v>41095.900694444441</v>
      </c>
      <c r="T1362" s="22">
        <f t="shared" si="194"/>
        <v>41123.900694444441</v>
      </c>
      <c r="U1362">
        <f t="shared" si="195"/>
        <v>2012</v>
      </c>
      <c r="V1362" t="str">
        <f t="shared" si="196"/>
        <v>successful</v>
      </c>
      <c r="W1362" t="str">
        <f>IF(OR(O1362&lt;Outliers!$B$8,Data!O1362&gt;Outliers!$B$9),"Yes","No")</f>
        <v>No</v>
      </c>
      <c r="X1362">
        <f t="shared" si="197"/>
        <v>4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89"/>
        <v>1</v>
      </c>
      <c r="P1363" s="9">
        <f t="shared" si="190"/>
        <v>28.63</v>
      </c>
      <c r="Q1363" t="str">
        <f t="shared" si="191"/>
        <v>publishing</v>
      </c>
      <c r="R1363" t="str">
        <f t="shared" si="192"/>
        <v>nonfiction</v>
      </c>
      <c r="S1363" s="22">
        <f t="shared" si="193"/>
        <v>41781.717268518521</v>
      </c>
      <c r="T1363" s="22">
        <f t="shared" si="194"/>
        <v>41811.717268518521</v>
      </c>
      <c r="U1363">
        <f t="shared" si="195"/>
        <v>2014</v>
      </c>
      <c r="V1363" t="str">
        <f t="shared" si="196"/>
        <v>successful</v>
      </c>
      <c r="W1363" t="str">
        <f>IF(OR(O1363&lt;Outliers!$B$8,Data!O1363&gt;Outliers!$B$9),"Yes","No")</f>
        <v>No</v>
      </c>
      <c r="X1363">
        <f t="shared" si="197"/>
        <v>4</v>
      </c>
    </row>
    <row r="1364" spans="1:24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89"/>
        <v>1</v>
      </c>
      <c r="P1364" s="9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22">
        <f t="shared" si="193"/>
        <v>41464.934386574074</v>
      </c>
      <c r="T1364" s="22">
        <f t="shared" si="194"/>
        <v>41524.934386574074</v>
      </c>
      <c r="U1364">
        <f t="shared" si="195"/>
        <v>2013</v>
      </c>
      <c r="V1364" t="str">
        <f t="shared" si="196"/>
        <v>successful</v>
      </c>
      <c r="W1364" t="str">
        <f>IF(OR(O1364&lt;Outliers!$B$8,Data!O1364&gt;Outliers!$B$9),"Yes","No")</f>
        <v>No</v>
      </c>
      <c r="X1364">
        <f t="shared" si="197"/>
        <v>9</v>
      </c>
    </row>
    <row r="1365" spans="1:24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89"/>
        <v>1</v>
      </c>
      <c r="P1365" s="9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22">
        <f t="shared" si="193"/>
        <v>42396.8440625</v>
      </c>
      <c r="T1365" s="22">
        <f t="shared" si="194"/>
        <v>42415.332638888889</v>
      </c>
      <c r="U1365">
        <f t="shared" si="195"/>
        <v>2016</v>
      </c>
      <c r="V1365" t="str">
        <f t="shared" si="196"/>
        <v>successful</v>
      </c>
      <c r="W1365" t="str">
        <f>IF(OR(O1365&lt;Outliers!$B$8,Data!O1365&gt;Outliers!$B$9),"Yes","No")</f>
        <v>No</v>
      </c>
      <c r="X1365">
        <f t="shared" si="197"/>
        <v>3</v>
      </c>
    </row>
    <row r="1366" spans="1:24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89"/>
        <v>1</v>
      </c>
      <c r="P1366" s="9">
        <f t="shared" si="190"/>
        <v>346.04</v>
      </c>
      <c r="Q1366" t="str">
        <f t="shared" si="191"/>
        <v>music</v>
      </c>
      <c r="R1366" t="str">
        <f t="shared" si="192"/>
        <v>rock</v>
      </c>
      <c r="S1366" s="22">
        <f t="shared" si="193"/>
        <v>41951.695671296293</v>
      </c>
      <c r="T1366" s="22">
        <f t="shared" si="194"/>
        <v>42011.6956712963</v>
      </c>
      <c r="U1366">
        <f t="shared" si="195"/>
        <v>2014</v>
      </c>
      <c r="V1366" t="str">
        <f t="shared" si="196"/>
        <v>successful</v>
      </c>
      <c r="W1366" t="str">
        <f>IF(OR(O1366&lt;Outliers!$B$8,Data!O1366&gt;Outliers!$B$9),"Yes","No")</f>
        <v>No</v>
      </c>
      <c r="X1366">
        <f t="shared" si="197"/>
        <v>9</v>
      </c>
    </row>
    <row r="1367" spans="1:24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89"/>
        <v>1</v>
      </c>
      <c r="P1367" s="9">
        <f t="shared" si="190"/>
        <v>81.739999999999995</v>
      </c>
      <c r="Q1367" t="str">
        <f t="shared" si="191"/>
        <v>music</v>
      </c>
      <c r="R1367" t="str">
        <f t="shared" si="192"/>
        <v>rock</v>
      </c>
      <c r="S1367" s="22">
        <f t="shared" si="193"/>
        <v>42049.733240740738</v>
      </c>
      <c r="T1367" s="22">
        <f t="shared" si="194"/>
        <v>42079.691574074073</v>
      </c>
      <c r="U1367">
        <f t="shared" si="195"/>
        <v>2015</v>
      </c>
      <c r="V1367" t="str">
        <f t="shared" si="196"/>
        <v>successful</v>
      </c>
      <c r="W1367" t="str">
        <f>IF(OR(O1367&lt;Outliers!$B$8,Data!O1367&gt;Outliers!$B$9),"Yes","No")</f>
        <v>No</v>
      </c>
      <c r="X1367">
        <f t="shared" si="197"/>
        <v>4</v>
      </c>
    </row>
    <row r="1368" spans="1:2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89"/>
        <v>1</v>
      </c>
      <c r="P1368" s="9">
        <f t="shared" si="190"/>
        <v>64.540000000000006</v>
      </c>
      <c r="Q1368" t="str">
        <f t="shared" si="191"/>
        <v>music</v>
      </c>
      <c r="R1368" t="str">
        <f t="shared" si="192"/>
        <v>rock</v>
      </c>
      <c r="S1368" s="22">
        <f t="shared" si="193"/>
        <v>41924.996099537035</v>
      </c>
      <c r="T1368" s="22">
        <f t="shared" si="194"/>
        <v>41970.037766203706</v>
      </c>
      <c r="U1368">
        <f t="shared" si="195"/>
        <v>2014</v>
      </c>
      <c r="V1368" t="str">
        <f t="shared" si="196"/>
        <v>successful</v>
      </c>
      <c r="W1368" t="str">
        <f>IF(OR(O1368&lt;Outliers!$B$8,Data!O1368&gt;Outliers!$B$9),"Yes","No")</f>
        <v>No</v>
      </c>
      <c r="X1368">
        <f t="shared" si="197"/>
        <v>7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89"/>
        <v>1</v>
      </c>
      <c r="P1369" s="9">
        <f t="shared" si="190"/>
        <v>63.48</v>
      </c>
      <c r="Q1369" t="str">
        <f t="shared" si="191"/>
        <v>music</v>
      </c>
      <c r="R1369" t="str">
        <f t="shared" si="192"/>
        <v>rock</v>
      </c>
      <c r="S1369" s="22">
        <f t="shared" si="193"/>
        <v>42292.002893518518</v>
      </c>
      <c r="T1369" s="22">
        <f t="shared" si="194"/>
        <v>42322.044560185182</v>
      </c>
      <c r="U1369">
        <f t="shared" si="195"/>
        <v>2015</v>
      </c>
      <c r="V1369" t="str">
        <f t="shared" si="196"/>
        <v>successful</v>
      </c>
      <c r="W1369" t="str">
        <f>IF(OR(O1369&lt;Outliers!$B$8,Data!O1369&gt;Outliers!$B$9),"Yes","No")</f>
        <v>No</v>
      </c>
      <c r="X1369">
        <f t="shared" si="197"/>
        <v>4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89"/>
        <v>1</v>
      </c>
      <c r="P1370" s="9">
        <f t="shared" si="190"/>
        <v>63.62</v>
      </c>
      <c r="Q1370" t="str">
        <f t="shared" si="191"/>
        <v>music</v>
      </c>
      <c r="R1370" t="str">
        <f t="shared" si="192"/>
        <v>rock</v>
      </c>
      <c r="S1370" s="22">
        <f t="shared" si="193"/>
        <v>42146.190902777773</v>
      </c>
      <c r="T1370" s="22">
        <f t="shared" si="194"/>
        <v>42170.190902777773</v>
      </c>
      <c r="U1370">
        <f t="shared" si="195"/>
        <v>2015</v>
      </c>
      <c r="V1370" t="str">
        <f t="shared" si="196"/>
        <v>successful</v>
      </c>
      <c r="W1370" t="str">
        <f>IF(OR(O1370&lt;Outliers!$B$8,Data!O1370&gt;Outliers!$B$9),"Yes","No")</f>
        <v>No</v>
      </c>
      <c r="X1370">
        <f t="shared" si="197"/>
        <v>3</v>
      </c>
    </row>
    <row r="1371" spans="1:24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89"/>
        <v>1</v>
      </c>
      <c r="P1371" s="9">
        <f t="shared" si="190"/>
        <v>83.97</v>
      </c>
      <c r="Q1371" t="str">
        <f t="shared" si="191"/>
        <v>music</v>
      </c>
      <c r="R1371" t="str">
        <f t="shared" si="192"/>
        <v>rock</v>
      </c>
      <c r="S1371" s="22">
        <f t="shared" si="193"/>
        <v>41710.594282407408</v>
      </c>
      <c r="T1371" s="22">
        <f t="shared" si="194"/>
        <v>41740.594282407408</v>
      </c>
      <c r="U1371">
        <f t="shared" si="195"/>
        <v>2014</v>
      </c>
      <c r="V1371" t="str">
        <f t="shared" si="196"/>
        <v>successful</v>
      </c>
      <c r="W1371" t="str">
        <f>IF(OR(O1371&lt;Outliers!$B$8,Data!O1371&gt;Outliers!$B$9),"Yes","No")</f>
        <v>No</v>
      </c>
      <c r="X1371">
        <f t="shared" si="197"/>
        <v>4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89"/>
        <v>1</v>
      </c>
      <c r="P1372" s="9">
        <f t="shared" si="190"/>
        <v>77.75</v>
      </c>
      <c r="Q1372" t="str">
        <f t="shared" si="191"/>
        <v>music</v>
      </c>
      <c r="R1372" t="str">
        <f t="shared" si="192"/>
        <v>rock</v>
      </c>
      <c r="S1372" s="22">
        <f t="shared" si="193"/>
        <v>41548.00335648148</v>
      </c>
      <c r="T1372" s="22">
        <f t="shared" si="194"/>
        <v>41563.00335648148</v>
      </c>
      <c r="U1372">
        <f t="shared" si="195"/>
        <v>2013</v>
      </c>
      <c r="V1372" t="str">
        <f t="shared" si="196"/>
        <v>successful</v>
      </c>
      <c r="W1372" t="str">
        <f>IF(OR(O1372&lt;Outliers!$B$8,Data!O1372&gt;Outliers!$B$9),"Yes","No")</f>
        <v>No</v>
      </c>
      <c r="X1372">
        <f t="shared" si="197"/>
        <v>2</v>
      </c>
    </row>
    <row r="1373" spans="1:24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89"/>
        <v>1</v>
      </c>
      <c r="P1373" s="9">
        <f t="shared" si="190"/>
        <v>107.07</v>
      </c>
      <c r="Q1373" t="str">
        <f t="shared" si="191"/>
        <v>music</v>
      </c>
      <c r="R1373" t="str">
        <f t="shared" si="192"/>
        <v>rock</v>
      </c>
      <c r="S1373" s="22">
        <f t="shared" si="193"/>
        <v>42101.758587962962</v>
      </c>
      <c r="T1373" s="22">
        <f t="shared" si="194"/>
        <v>42131.758587962962</v>
      </c>
      <c r="U1373">
        <f t="shared" si="195"/>
        <v>2015</v>
      </c>
      <c r="V1373" t="str">
        <f t="shared" si="196"/>
        <v>successful</v>
      </c>
      <c r="W1373" t="str">
        <f>IF(OR(O1373&lt;Outliers!$B$8,Data!O1373&gt;Outliers!$B$9),"Yes","No")</f>
        <v>No</v>
      </c>
      <c r="X1373">
        <f t="shared" si="197"/>
        <v>4</v>
      </c>
    </row>
    <row r="1374" spans="1:24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89"/>
        <v>1</v>
      </c>
      <c r="P1374" s="9">
        <f t="shared" si="190"/>
        <v>38.75</v>
      </c>
      <c r="Q1374" t="str">
        <f t="shared" si="191"/>
        <v>music</v>
      </c>
      <c r="R1374" t="str">
        <f t="shared" si="192"/>
        <v>rock</v>
      </c>
      <c r="S1374" s="22">
        <f t="shared" si="193"/>
        <v>41072.739953703705</v>
      </c>
      <c r="T1374" s="22">
        <f t="shared" si="194"/>
        <v>41102.739953703705</v>
      </c>
      <c r="U1374">
        <f t="shared" si="195"/>
        <v>2012</v>
      </c>
      <c r="V1374" t="str">
        <f t="shared" si="196"/>
        <v>successful</v>
      </c>
      <c r="W1374" t="str">
        <f>IF(OR(O1374&lt;Outliers!$B$8,Data!O1374&gt;Outliers!$B$9),"Yes","No")</f>
        <v>No</v>
      </c>
      <c r="X1374">
        <f t="shared" si="197"/>
        <v>4</v>
      </c>
    </row>
    <row r="1375" spans="1:24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89"/>
        <v>1</v>
      </c>
      <c r="P1375" s="9">
        <f t="shared" si="190"/>
        <v>201.94</v>
      </c>
      <c r="Q1375" t="str">
        <f t="shared" si="191"/>
        <v>music</v>
      </c>
      <c r="R1375" t="str">
        <f t="shared" si="192"/>
        <v>rock</v>
      </c>
      <c r="S1375" s="22">
        <f t="shared" si="193"/>
        <v>42704.95177083333</v>
      </c>
      <c r="T1375" s="22">
        <f t="shared" si="194"/>
        <v>42734.95177083333</v>
      </c>
      <c r="U1375">
        <f t="shared" si="195"/>
        <v>2016</v>
      </c>
      <c r="V1375" t="str">
        <f t="shared" si="196"/>
        <v>successful</v>
      </c>
      <c r="W1375" t="str">
        <f>IF(OR(O1375&lt;Outliers!$B$8,Data!O1375&gt;Outliers!$B$9),"Yes","No")</f>
        <v>No</v>
      </c>
      <c r="X1375">
        <f t="shared" si="197"/>
        <v>4</v>
      </c>
    </row>
    <row r="1376" spans="1:24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89"/>
        <v>2</v>
      </c>
      <c r="P1376" s="9">
        <f t="shared" si="190"/>
        <v>43.06</v>
      </c>
      <c r="Q1376" t="str">
        <f t="shared" si="191"/>
        <v>music</v>
      </c>
      <c r="R1376" t="str">
        <f t="shared" si="192"/>
        <v>rock</v>
      </c>
      <c r="S1376" s="22">
        <f t="shared" si="193"/>
        <v>42424.161898148144</v>
      </c>
      <c r="T1376" s="22">
        <f t="shared" si="194"/>
        <v>42454.12023148148</v>
      </c>
      <c r="U1376">
        <f t="shared" si="195"/>
        <v>2016</v>
      </c>
      <c r="V1376" t="str">
        <f t="shared" si="196"/>
        <v>successful</v>
      </c>
      <c r="W1376" t="str">
        <f>IF(OR(O1376&lt;Outliers!$B$8,Data!O1376&gt;Outliers!$B$9),"Yes","No")</f>
        <v>No</v>
      </c>
      <c r="X1376">
        <f t="shared" si="197"/>
        <v>4</v>
      </c>
    </row>
    <row r="1377" spans="1:24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89"/>
        <v>2</v>
      </c>
      <c r="P1377" s="9">
        <f t="shared" si="190"/>
        <v>62.87</v>
      </c>
      <c r="Q1377" t="str">
        <f t="shared" si="191"/>
        <v>music</v>
      </c>
      <c r="R1377" t="str">
        <f t="shared" si="192"/>
        <v>rock</v>
      </c>
      <c r="S1377" s="22">
        <f t="shared" si="193"/>
        <v>42720.066192129627</v>
      </c>
      <c r="T1377" s="22">
        <f t="shared" si="194"/>
        <v>42750.066192129627</v>
      </c>
      <c r="U1377">
        <f t="shared" si="195"/>
        <v>2016</v>
      </c>
      <c r="V1377" t="str">
        <f t="shared" si="196"/>
        <v>successful</v>
      </c>
      <c r="W1377" t="str">
        <f>IF(OR(O1377&lt;Outliers!$B$8,Data!O1377&gt;Outliers!$B$9),"Yes","No")</f>
        <v>No</v>
      </c>
      <c r="X1377">
        <f t="shared" si="197"/>
        <v>4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89"/>
        <v>3</v>
      </c>
      <c r="P1378" s="9">
        <f t="shared" si="190"/>
        <v>55.61</v>
      </c>
      <c r="Q1378" t="str">
        <f t="shared" si="191"/>
        <v>music</v>
      </c>
      <c r="R1378" t="str">
        <f t="shared" si="192"/>
        <v>rock</v>
      </c>
      <c r="S1378" s="22">
        <f t="shared" si="193"/>
        <v>42677.669050925921</v>
      </c>
      <c r="T1378" s="22">
        <f t="shared" si="194"/>
        <v>42707.710717592592</v>
      </c>
      <c r="U1378">
        <f t="shared" si="195"/>
        <v>2016</v>
      </c>
      <c r="V1378" t="str">
        <f t="shared" si="196"/>
        <v>successful</v>
      </c>
      <c r="W1378" t="str">
        <f>IF(OR(O1378&lt;Outliers!$B$8,Data!O1378&gt;Outliers!$B$9),"Yes","No")</f>
        <v>Yes</v>
      </c>
      <c r="X1378">
        <f t="shared" si="197"/>
        <v>4</v>
      </c>
    </row>
    <row r="1379" spans="1:24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89"/>
        <v>1</v>
      </c>
      <c r="P1379" s="9">
        <f t="shared" si="190"/>
        <v>48.71</v>
      </c>
      <c r="Q1379" t="str">
        <f t="shared" si="191"/>
        <v>music</v>
      </c>
      <c r="R1379" t="str">
        <f t="shared" si="192"/>
        <v>rock</v>
      </c>
      <c r="S1379" s="22">
        <f t="shared" si="193"/>
        <v>42747.219560185185</v>
      </c>
      <c r="T1379" s="22">
        <f t="shared" si="194"/>
        <v>42769.174305555556</v>
      </c>
      <c r="U1379">
        <f t="shared" si="195"/>
        <v>2017</v>
      </c>
      <c r="V1379" t="str">
        <f t="shared" si="196"/>
        <v>successful</v>
      </c>
      <c r="W1379" t="str">
        <f>IF(OR(O1379&lt;Outliers!$B$8,Data!O1379&gt;Outliers!$B$9),"Yes","No")</f>
        <v>No</v>
      </c>
      <c r="X1379">
        <f t="shared" si="197"/>
        <v>3</v>
      </c>
    </row>
    <row r="1380" spans="1:2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89"/>
        <v>2</v>
      </c>
      <c r="P1380" s="9">
        <f t="shared" si="190"/>
        <v>30.58</v>
      </c>
      <c r="Q1380" t="str">
        <f t="shared" si="191"/>
        <v>music</v>
      </c>
      <c r="R1380" t="str">
        <f t="shared" si="192"/>
        <v>rock</v>
      </c>
      <c r="S1380" s="22">
        <f t="shared" si="193"/>
        <v>42568.759374999994</v>
      </c>
      <c r="T1380" s="22">
        <f t="shared" si="194"/>
        <v>42583.759374999994</v>
      </c>
      <c r="U1380">
        <f t="shared" si="195"/>
        <v>2016</v>
      </c>
      <c r="V1380" t="str">
        <f t="shared" si="196"/>
        <v>successful</v>
      </c>
      <c r="W1380" t="str">
        <f>IF(OR(O1380&lt;Outliers!$B$8,Data!O1380&gt;Outliers!$B$9),"Yes","No")</f>
        <v>No</v>
      </c>
      <c r="X1380">
        <f t="shared" si="197"/>
        <v>2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89"/>
        <v>1</v>
      </c>
      <c r="P1381" s="9">
        <f t="shared" si="190"/>
        <v>73.91</v>
      </c>
      <c r="Q1381" t="str">
        <f t="shared" si="191"/>
        <v>music</v>
      </c>
      <c r="R1381" t="str">
        <f t="shared" si="192"/>
        <v>rock</v>
      </c>
      <c r="S1381" s="22">
        <f t="shared" si="193"/>
        <v>42130.491620370376</v>
      </c>
      <c r="T1381" s="22">
        <f t="shared" si="194"/>
        <v>42160.491620370376</v>
      </c>
      <c r="U1381">
        <f t="shared" si="195"/>
        <v>2015</v>
      </c>
      <c r="V1381" t="str">
        <f t="shared" si="196"/>
        <v>successful</v>
      </c>
      <c r="W1381" t="str">
        <f>IF(OR(O1381&lt;Outliers!$B$8,Data!O1381&gt;Outliers!$B$9),"Yes","No")</f>
        <v>No</v>
      </c>
      <c r="X1381">
        <f t="shared" si="197"/>
        <v>4</v>
      </c>
    </row>
    <row r="1382" spans="1:24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89"/>
        <v>4</v>
      </c>
      <c r="P1382" s="9">
        <f t="shared" si="190"/>
        <v>21.2</v>
      </c>
      <c r="Q1382" t="str">
        <f t="shared" si="191"/>
        <v>music</v>
      </c>
      <c r="R1382" t="str">
        <f t="shared" si="192"/>
        <v>rock</v>
      </c>
      <c r="S1382" s="22">
        <f t="shared" si="193"/>
        <v>42141.762800925921</v>
      </c>
      <c r="T1382" s="22">
        <f t="shared" si="194"/>
        <v>42164.083333333328</v>
      </c>
      <c r="U1382">
        <f t="shared" si="195"/>
        <v>2015</v>
      </c>
      <c r="V1382" t="str">
        <f t="shared" si="196"/>
        <v>successful</v>
      </c>
      <c r="W1382" t="str">
        <f>IF(OR(O1382&lt;Outliers!$B$8,Data!O1382&gt;Outliers!$B$9),"Yes","No")</f>
        <v>Yes</v>
      </c>
      <c r="X1382">
        <f t="shared" si="197"/>
        <v>3</v>
      </c>
    </row>
    <row r="1383" spans="1:24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89"/>
        <v>1</v>
      </c>
      <c r="P1383" s="9">
        <f t="shared" si="190"/>
        <v>73.36</v>
      </c>
      <c r="Q1383" t="str">
        <f t="shared" si="191"/>
        <v>music</v>
      </c>
      <c r="R1383" t="str">
        <f t="shared" si="192"/>
        <v>rock</v>
      </c>
      <c r="S1383" s="22">
        <f t="shared" si="193"/>
        <v>42703.214409722219</v>
      </c>
      <c r="T1383" s="22">
        <f t="shared" si="194"/>
        <v>42733.214409722219</v>
      </c>
      <c r="U1383">
        <f t="shared" si="195"/>
        <v>2016</v>
      </c>
      <c r="V1383" t="str">
        <f t="shared" si="196"/>
        <v>successful</v>
      </c>
      <c r="W1383" t="str">
        <f>IF(OR(O1383&lt;Outliers!$B$8,Data!O1383&gt;Outliers!$B$9),"Yes","No")</f>
        <v>No</v>
      </c>
      <c r="X1383">
        <f t="shared" si="197"/>
        <v>4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89"/>
        <v>1</v>
      </c>
      <c r="P1384" s="9">
        <f t="shared" si="190"/>
        <v>56.41</v>
      </c>
      <c r="Q1384" t="str">
        <f t="shared" si="191"/>
        <v>music</v>
      </c>
      <c r="R1384" t="str">
        <f t="shared" si="192"/>
        <v>rock</v>
      </c>
      <c r="S1384" s="22">
        <f t="shared" si="193"/>
        <v>41370.800185185188</v>
      </c>
      <c r="T1384" s="22">
        <f t="shared" si="194"/>
        <v>41400.800185185188</v>
      </c>
      <c r="U1384">
        <f t="shared" si="195"/>
        <v>2013</v>
      </c>
      <c r="V1384" t="str">
        <f t="shared" si="196"/>
        <v>successful</v>
      </c>
      <c r="W1384" t="str">
        <f>IF(OR(O1384&lt;Outliers!$B$8,Data!O1384&gt;Outliers!$B$9),"Yes","No")</f>
        <v>No</v>
      </c>
      <c r="X1384">
        <f t="shared" si="197"/>
        <v>4</v>
      </c>
    </row>
    <row r="1385" spans="1:24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89"/>
        <v>2</v>
      </c>
      <c r="P1385" s="9">
        <f t="shared" si="190"/>
        <v>50.25</v>
      </c>
      <c r="Q1385" t="str">
        <f t="shared" si="191"/>
        <v>music</v>
      </c>
      <c r="R1385" t="str">
        <f t="shared" si="192"/>
        <v>rock</v>
      </c>
      <c r="S1385" s="22">
        <f t="shared" si="193"/>
        <v>42707.074976851851</v>
      </c>
      <c r="T1385" s="22">
        <f t="shared" si="194"/>
        <v>42727.074976851851</v>
      </c>
      <c r="U1385">
        <f t="shared" si="195"/>
        <v>2016</v>
      </c>
      <c r="V1385" t="str">
        <f t="shared" si="196"/>
        <v>successful</v>
      </c>
      <c r="W1385" t="str">
        <f>IF(OR(O1385&lt;Outliers!$B$8,Data!O1385&gt;Outliers!$B$9),"Yes","No")</f>
        <v>No</v>
      </c>
      <c r="X1385">
        <f t="shared" si="197"/>
        <v>3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89"/>
        <v>1</v>
      </c>
      <c r="P1386" s="9">
        <f t="shared" si="190"/>
        <v>68.94</v>
      </c>
      <c r="Q1386" t="str">
        <f t="shared" si="191"/>
        <v>music</v>
      </c>
      <c r="R1386" t="str">
        <f t="shared" si="192"/>
        <v>rock</v>
      </c>
      <c r="S1386" s="22">
        <f t="shared" si="193"/>
        <v>42160.735208333332</v>
      </c>
      <c r="T1386" s="22">
        <f t="shared" si="194"/>
        <v>42190.735208333332</v>
      </c>
      <c r="U1386">
        <f t="shared" si="195"/>
        <v>2015</v>
      </c>
      <c r="V1386" t="str">
        <f t="shared" si="196"/>
        <v>successful</v>
      </c>
      <c r="W1386" t="str">
        <f>IF(OR(O1386&lt;Outliers!$B$8,Data!O1386&gt;Outliers!$B$9),"Yes","No")</f>
        <v>No</v>
      </c>
      <c r="X1386">
        <f t="shared" si="197"/>
        <v>4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89"/>
        <v>1</v>
      </c>
      <c r="P1387" s="9">
        <f t="shared" si="190"/>
        <v>65.91</v>
      </c>
      <c r="Q1387" t="str">
        <f t="shared" si="191"/>
        <v>music</v>
      </c>
      <c r="R1387" t="str">
        <f t="shared" si="192"/>
        <v>rock</v>
      </c>
      <c r="S1387" s="22">
        <f t="shared" si="193"/>
        <v>42433.688900462963</v>
      </c>
      <c r="T1387" s="22">
        <f t="shared" si="194"/>
        <v>42489.507638888885</v>
      </c>
      <c r="U1387">
        <f t="shared" si="195"/>
        <v>2016</v>
      </c>
      <c r="V1387" t="str">
        <f t="shared" si="196"/>
        <v>successful</v>
      </c>
      <c r="W1387" t="str">
        <f>IF(OR(O1387&lt;Outliers!$B$8,Data!O1387&gt;Outliers!$B$9),"Yes","No")</f>
        <v>No</v>
      </c>
      <c r="X1387">
        <f t="shared" si="197"/>
        <v>8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89"/>
        <v>2</v>
      </c>
      <c r="P1388" s="9">
        <f t="shared" si="190"/>
        <v>62.5</v>
      </c>
      <c r="Q1388" t="str">
        <f t="shared" si="191"/>
        <v>music</v>
      </c>
      <c r="R1388" t="str">
        <f t="shared" si="192"/>
        <v>rock</v>
      </c>
      <c r="S1388" s="22">
        <f t="shared" si="193"/>
        <v>42184.646863425922</v>
      </c>
      <c r="T1388" s="22">
        <f t="shared" si="194"/>
        <v>42214.646863425922</v>
      </c>
      <c r="U1388">
        <f t="shared" si="195"/>
        <v>2015</v>
      </c>
      <c r="V1388" t="str">
        <f t="shared" si="196"/>
        <v>successful</v>
      </c>
      <c r="W1388" t="str">
        <f>IF(OR(O1388&lt;Outliers!$B$8,Data!O1388&gt;Outliers!$B$9),"Yes","No")</f>
        <v>No</v>
      </c>
      <c r="X1388">
        <f t="shared" si="197"/>
        <v>4</v>
      </c>
    </row>
    <row r="1389" spans="1:24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89"/>
        <v>1</v>
      </c>
      <c r="P1389" s="9">
        <f t="shared" si="190"/>
        <v>70.06</v>
      </c>
      <c r="Q1389" t="str">
        <f t="shared" si="191"/>
        <v>music</v>
      </c>
      <c r="R1389" t="str">
        <f t="shared" si="192"/>
        <v>rock</v>
      </c>
      <c r="S1389" s="22">
        <f t="shared" si="193"/>
        <v>42126.92123842593</v>
      </c>
      <c r="T1389" s="22">
        <f t="shared" si="194"/>
        <v>42158.1875</v>
      </c>
      <c r="U1389">
        <f t="shared" si="195"/>
        <v>2015</v>
      </c>
      <c r="V1389" t="str">
        <f t="shared" si="196"/>
        <v>successful</v>
      </c>
      <c r="W1389" t="str">
        <f>IF(OR(O1389&lt;Outliers!$B$8,Data!O1389&gt;Outliers!$B$9),"Yes","No")</f>
        <v>No</v>
      </c>
      <c r="X1389">
        <f t="shared" si="197"/>
        <v>5</v>
      </c>
    </row>
    <row r="1390" spans="1:24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89"/>
        <v>1</v>
      </c>
      <c r="P1390" s="9">
        <f t="shared" si="190"/>
        <v>60.18</v>
      </c>
      <c r="Q1390" t="str">
        <f t="shared" si="191"/>
        <v>music</v>
      </c>
      <c r="R1390" t="str">
        <f t="shared" si="192"/>
        <v>rock</v>
      </c>
      <c r="S1390" s="22">
        <f t="shared" si="193"/>
        <v>42634.614780092597</v>
      </c>
      <c r="T1390" s="22">
        <f t="shared" si="194"/>
        <v>42660.676388888889</v>
      </c>
      <c r="U1390">
        <f t="shared" si="195"/>
        <v>2016</v>
      </c>
      <c r="V1390" t="str">
        <f t="shared" si="196"/>
        <v>successful</v>
      </c>
      <c r="W1390" t="str">
        <f>IF(OR(O1390&lt;Outliers!$B$8,Data!O1390&gt;Outliers!$B$9),"Yes","No")</f>
        <v>No</v>
      </c>
      <c r="X1390">
        <f t="shared" si="197"/>
        <v>4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89"/>
        <v>1</v>
      </c>
      <c r="P1391" s="9">
        <f t="shared" si="190"/>
        <v>21.38</v>
      </c>
      <c r="Q1391" t="str">
        <f t="shared" si="191"/>
        <v>music</v>
      </c>
      <c r="R1391" t="str">
        <f t="shared" si="192"/>
        <v>rock</v>
      </c>
      <c r="S1391" s="22">
        <f t="shared" si="193"/>
        <v>42565.480983796297</v>
      </c>
      <c r="T1391" s="22">
        <f t="shared" si="194"/>
        <v>42595.480983796297</v>
      </c>
      <c r="U1391">
        <f t="shared" si="195"/>
        <v>2016</v>
      </c>
      <c r="V1391" t="str">
        <f t="shared" si="196"/>
        <v>successful</v>
      </c>
      <c r="W1391" t="str">
        <f>IF(OR(O1391&lt;Outliers!$B$8,Data!O1391&gt;Outliers!$B$9),"Yes","No")</f>
        <v>No</v>
      </c>
      <c r="X1391">
        <f t="shared" si="197"/>
        <v>4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89"/>
        <v>1</v>
      </c>
      <c r="P1392" s="9">
        <f t="shared" si="190"/>
        <v>160.79</v>
      </c>
      <c r="Q1392" t="str">
        <f t="shared" si="191"/>
        <v>music</v>
      </c>
      <c r="R1392" t="str">
        <f t="shared" si="192"/>
        <v>rock</v>
      </c>
      <c r="S1392" s="22">
        <f t="shared" si="193"/>
        <v>42087.803310185183</v>
      </c>
      <c r="T1392" s="22">
        <f t="shared" si="194"/>
        <v>42121.716666666667</v>
      </c>
      <c r="U1392">
        <f t="shared" si="195"/>
        <v>2015</v>
      </c>
      <c r="V1392" t="str">
        <f t="shared" si="196"/>
        <v>successful</v>
      </c>
      <c r="W1392" t="str">
        <f>IF(OR(O1392&lt;Outliers!$B$8,Data!O1392&gt;Outliers!$B$9),"Yes","No")</f>
        <v>No</v>
      </c>
      <c r="X1392">
        <f t="shared" si="197"/>
        <v>5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89"/>
        <v>1</v>
      </c>
      <c r="P1393" s="9">
        <f t="shared" si="190"/>
        <v>42.38</v>
      </c>
      <c r="Q1393" t="str">
        <f t="shared" si="191"/>
        <v>music</v>
      </c>
      <c r="R1393" t="str">
        <f t="shared" si="192"/>
        <v>rock</v>
      </c>
      <c r="S1393" s="22">
        <f t="shared" si="193"/>
        <v>42193.650671296295</v>
      </c>
      <c r="T1393" s="22">
        <f t="shared" si="194"/>
        <v>42238.207638888889</v>
      </c>
      <c r="U1393">
        <f t="shared" si="195"/>
        <v>2015</v>
      </c>
      <c r="V1393" t="str">
        <f t="shared" si="196"/>
        <v>successful</v>
      </c>
      <c r="W1393" t="str">
        <f>IF(OR(O1393&lt;Outliers!$B$8,Data!O1393&gt;Outliers!$B$9),"Yes","No")</f>
        <v>No</v>
      </c>
      <c r="X1393">
        <f t="shared" si="197"/>
        <v>6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89"/>
        <v>1</v>
      </c>
      <c r="P1394" s="9">
        <f t="shared" si="190"/>
        <v>27.32</v>
      </c>
      <c r="Q1394" t="str">
        <f t="shared" si="191"/>
        <v>music</v>
      </c>
      <c r="R1394" t="str">
        <f t="shared" si="192"/>
        <v>rock</v>
      </c>
      <c r="S1394" s="22">
        <f t="shared" si="193"/>
        <v>42401.154930555553</v>
      </c>
      <c r="T1394" s="22">
        <f t="shared" si="194"/>
        <v>42432.154930555553</v>
      </c>
      <c r="U1394">
        <f t="shared" si="195"/>
        <v>2016</v>
      </c>
      <c r="V1394" t="str">
        <f t="shared" si="196"/>
        <v>successful</v>
      </c>
      <c r="W1394" t="str">
        <f>IF(OR(O1394&lt;Outliers!$B$8,Data!O1394&gt;Outliers!$B$9),"Yes","No")</f>
        <v>No</v>
      </c>
      <c r="X1394">
        <f t="shared" si="197"/>
        <v>4</v>
      </c>
    </row>
    <row r="1395" spans="1:24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89"/>
        <v>1</v>
      </c>
      <c r="P1395" s="9">
        <f t="shared" si="190"/>
        <v>196.83</v>
      </c>
      <c r="Q1395" t="str">
        <f t="shared" si="191"/>
        <v>music</v>
      </c>
      <c r="R1395" t="str">
        <f t="shared" si="192"/>
        <v>rock</v>
      </c>
      <c r="S1395" s="22">
        <f t="shared" si="193"/>
        <v>42553.681979166664</v>
      </c>
      <c r="T1395" s="22">
        <f t="shared" si="194"/>
        <v>42583.681979166664</v>
      </c>
      <c r="U1395">
        <f t="shared" si="195"/>
        <v>2016</v>
      </c>
      <c r="V1395" t="str">
        <f t="shared" si="196"/>
        <v>successful</v>
      </c>
      <c r="W1395" t="str">
        <f>IF(OR(O1395&lt;Outliers!$B$8,Data!O1395&gt;Outliers!$B$9),"Yes","No")</f>
        <v>No</v>
      </c>
      <c r="X1395">
        <f t="shared" si="197"/>
        <v>4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89"/>
        <v>1</v>
      </c>
      <c r="P1396" s="9">
        <f t="shared" si="190"/>
        <v>53.88</v>
      </c>
      <c r="Q1396" t="str">
        <f t="shared" si="191"/>
        <v>music</v>
      </c>
      <c r="R1396" t="str">
        <f t="shared" si="192"/>
        <v>rock</v>
      </c>
      <c r="S1396" s="22">
        <f t="shared" si="193"/>
        <v>42752.144976851851</v>
      </c>
      <c r="T1396" s="22">
        <f t="shared" si="194"/>
        <v>42795.125</v>
      </c>
      <c r="U1396">
        <f t="shared" si="195"/>
        <v>2017</v>
      </c>
      <c r="V1396" t="str">
        <f t="shared" si="196"/>
        <v>successful</v>
      </c>
      <c r="W1396" t="str">
        <f>IF(OR(O1396&lt;Outliers!$B$8,Data!O1396&gt;Outliers!$B$9),"Yes","No")</f>
        <v>No</v>
      </c>
      <c r="X1396">
        <f t="shared" si="197"/>
        <v>6</v>
      </c>
    </row>
    <row r="1397" spans="1:24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89"/>
        <v>1</v>
      </c>
      <c r="P1397" s="9">
        <f t="shared" si="190"/>
        <v>47.76</v>
      </c>
      <c r="Q1397" t="str">
        <f t="shared" si="191"/>
        <v>music</v>
      </c>
      <c r="R1397" t="str">
        <f t="shared" si="192"/>
        <v>rock</v>
      </c>
      <c r="S1397" s="22">
        <f t="shared" si="193"/>
        <v>42719.90834490741</v>
      </c>
      <c r="T1397" s="22">
        <f t="shared" si="194"/>
        <v>42749.90834490741</v>
      </c>
      <c r="U1397">
        <f t="shared" si="195"/>
        <v>2016</v>
      </c>
      <c r="V1397" t="str">
        <f t="shared" si="196"/>
        <v>successful</v>
      </c>
      <c r="W1397" t="str">
        <f>IF(OR(O1397&lt;Outliers!$B$8,Data!O1397&gt;Outliers!$B$9),"Yes","No")</f>
        <v>No</v>
      </c>
      <c r="X1397">
        <f t="shared" si="197"/>
        <v>4</v>
      </c>
    </row>
    <row r="1398" spans="1:24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89"/>
        <v>1</v>
      </c>
      <c r="P1398" s="9">
        <f t="shared" si="190"/>
        <v>88.19</v>
      </c>
      <c r="Q1398" t="str">
        <f t="shared" si="191"/>
        <v>music</v>
      </c>
      <c r="R1398" t="str">
        <f t="shared" si="192"/>
        <v>rock</v>
      </c>
      <c r="S1398" s="22">
        <f t="shared" si="193"/>
        <v>42018.99863425926</v>
      </c>
      <c r="T1398" s="22">
        <f t="shared" si="194"/>
        <v>42048.99863425926</v>
      </c>
      <c r="U1398">
        <f t="shared" si="195"/>
        <v>2015</v>
      </c>
      <c r="V1398" t="str">
        <f t="shared" si="196"/>
        <v>successful</v>
      </c>
      <c r="W1398" t="str">
        <f>IF(OR(O1398&lt;Outliers!$B$8,Data!O1398&gt;Outliers!$B$9),"Yes","No")</f>
        <v>No</v>
      </c>
      <c r="X1398">
        <f t="shared" si="197"/>
        <v>4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89"/>
        <v>1</v>
      </c>
      <c r="P1399" s="9">
        <f t="shared" si="190"/>
        <v>72.06</v>
      </c>
      <c r="Q1399" t="str">
        <f t="shared" si="191"/>
        <v>music</v>
      </c>
      <c r="R1399" t="str">
        <f t="shared" si="192"/>
        <v>rock</v>
      </c>
      <c r="S1399" s="22">
        <f t="shared" si="193"/>
        <v>42640.917939814812</v>
      </c>
      <c r="T1399" s="22">
        <f t="shared" si="194"/>
        <v>42670.888194444444</v>
      </c>
      <c r="U1399">
        <f t="shared" si="195"/>
        <v>2016</v>
      </c>
      <c r="V1399" t="str">
        <f t="shared" si="196"/>
        <v>successful</v>
      </c>
      <c r="W1399" t="str">
        <f>IF(OR(O1399&lt;Outliers!$B$8,Data!O1399&gt;Outliers!$B$9),"Yes","No")</f>
        <v>No</v>
      </c>
      <c r="X1399">
        <f t="shared" si="197"/>
        <v>4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89"/>
        <v>1</v>
      </c>
      <c r="P1400" s="9">
        <f t="shared" si="190"/>
        <v>74.25</v>
      </c>
      <c r="Q1400" t="str">
        <f t="shared" si="191"/>
        <v>music</v>
      </c>
      <c r="R1400" t="str">
        <f t="shared" si="192"/>
        <v>rock</v>
      </c>
      <c r="S1400" s="22">
        <f t="shared" si="193"/>
        <v>42526.874236111107</v>
      </c>
      <c r="T1400" s="22">
        <f t="shared" si="194"/>
        <v>42556.874236111107</v>
      </c>
      <c r="U1400">
        <f t="shared" si="195"/>
        <v>2016</v>
      </c>
      <c r="V1400" t="str">
        <f t="shared" si="196"/>
        <v>successful</v>
      </c>
      <c r="W1400" t="str">
        <f>IF(OR(O1400&lt;Outliers!$B$8,Data!O1400&gt;Outliers!$B$9),"Yes","No")</f>
        <v>No</v>
      </c>
      <c r="X1400">
        <f t="shared" si="197"/>
        <v>4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89"/>
        <v>1</v>
      </c>
      <c r="P1401" s="9">
        <f t="shared" si="190"/>
        <v>61.7</v>
      </c>
      <c r="Q1401" t="str">
        <f t="shared" si="191"/>
        <v>music</v>
      </c>
      <c r="R1401" t="str">
        <f t="shared" si="192"/>
        <v>rock</v>
      </c>
      <c r="S1401" s="22">
        <f t="shared" si="193"/>
        <v>41889.004317129627</v>
      </c>
      <c r="T1401" s="22">
        <f t="shared" si="194"/>
        <v>41919.004317129627</v>
      </c>
      <c r="U1401">
        <f t="shared" si="195"/>
        <v>2014</v>
      </c>
      <c r="V1401" t="str">
        <f t="shared" si="196"/>
        <v>successful</v>
      </c>
      <c r="W1401" t="str">
        <f>IF(OR(O1401&lt;Outliers!$B$8,Data!O1401&gt;Outliers!$B$9),"Yes","No")</f>
        <v>No</v>
      </c>
      <c r="X1401">
        <f t="shared" si="197"/>
        <v>4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89"/>
        <v>2</v>
      </c>
      <c r="P1402" s="9">
        <f t="shared" si="190"/>
        <v>17.239999999999998</v>
      </c>
      <c r="Q1402" t="str">
        <f t="shared" si="191"/>
        <v>music</v>
      </c>
      <c r="R1402" t="str">
        <f t="shared" si="192"/>
        <v>rock</v>
      </c>
      <c r="S1402" s="22">
        <f t="shared" si="193"/>
        <v>42498.341122685189</v>
      </c>
      <c r="T1402" s="22">
        <f t="shared" si="194"/>
        <v>42533.229166666672</v>
      </c>
      <c r="U1402">
        <f t="shared" si="195"/>
        <v>2016</v>
      </c>
      <c r="V1402" t="str">
        <f t="shared" si="196"/>
        <v>successful</v>
      </c>
      <c r="W1402" t="str">
        <f>IF(OR(O1402&lt;Outliers!$B$8,Data!O1402&gt;Outliers!$B$9),"Yes","No")</f>
        <v>No</v>
      </c>
      <c r="X1402">
        <f t="shared" si="197"/>
        <v>5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89"/>
        <v>5</v>
      </c>
      <c r="P1403" s="9">
        <f t="shared" si="190"/>
        <v>51.72</v>
      </c>
      <c r="Q1403" t="str">
        <f t="shared" si="191"/>
        <v>music</v>
      </c>
      <c r="R1403" t="str">
        <f t="shared" si="192"/>
        <v>rock</v>
      </c>
      <c r="S1403" s="22">
        <f t="shared" si="193"/>
        <v>41399.99622685185</v>
      </c>
      <c r="T1403" s="22">
        <f t="shared" si="194"/>
        <v>41420.99622685185</v>
      </c>
      <c r="U1403">
        <f t="shared" si="195"/>
        <v>2013</v>
      </c>
      <c r="V1403" t="str">
        <f t="shared" si="196"/>
        <v>successful</v>
      </c>
      <c r="W1403" t="str">
        <f>IF(OR(O1403&lt;Outliers!$B$8,Data!O1403&gt;Outliers!$B$9),"Yes","No")</f>
        <v>Yes</v>
      </c>
      <c r="X1403">
        <f t="shared" si="197"/>
        <v>3</v>
      </c>
    </row>
    <row r="1404" spans="1:24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89"/>
        <v>1</v>
      </c>
      <c r="P1404" s="9">
        <f t="shared" si="190"/>
        <v>24.15</v>
      </c>
      <c r="Q1404" t="str">
        <f t="shared" si="191"/>
        <v>music</v>
      </c>
      <c r="R1404" t="str">
        <f t="shared" si="192"/>
        <v>rock</v>
      </c>
      <c r="S1404" s="22">
        <f t="shared" si="193"/>
        <v>42065.053368055553</v>
      </c>
      <c r="T1404" s="22">
        <f t="shared" si="194"/>
        <v>42125.011701388896</v>
      </c>
      <c r="U1404">
        <f t="shared" si="195"/>
        <v>2015</v>
      </c>
      <c r="V1404" t="str">
        <f t="shared" si="196"/>
        <v>successful</v>
      </c>
      <c r="W1404" t="str">
        <f>IF(OR(O1404&lt;Outliers!$B$8,Data!O1404&gt;Outliers!$B$9),"Yes","No")</f>
        <v>No</v>
      </c>
      <c r="X1404">
        <f t="shared" si="197"/>
        <v>9</v>
      </c>
    </row>
    <row r="1405" spans="1:24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89"/>
        <v>1</v>
      </c>
      <c r="P1405" s="9">
        <f t="shared" si="190"/>
        <v>62.17</v>
      </c>
      <c r="Q1405" t="str">
        <f t="shared" si="191"/>
        <v>music</v>
      </c>
      <c r="R1405" t="str">
        <f t="shared" si="192"/>
        <v>rock</v>
      </c>
      <c r="S1405" s="22">
        <f t="shared" si="193"/>
        <v>41451.062905092593</v>
      </c>
      <c r="T1405" s="22">
        <f t="shared" si="194"/>
        <v>41481.062905092593</v>
      </c>
      <c r="U1405">
        <f t="shared" si="195"/>
        <v>2013</v>
      </c>
      <c r="V1405" t="str">
        <f t="shared" si="196"/>
        <v>successful</v>
      </c>
      <c r="W1405" t="str">
        <f>IF(OR(O1405&lt;Outliers!$B$8,Data!O1405&gt;Outliers!$B$9),"Yes","No")</f>
        <v>No</v>
      </c>
      <c r="X1405">
        <f t="shared" si="197"/>
        <v>4</v>
      </c>
    </row>
    <row r="1406" spans="1:24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89"/>
        <v>0</v>
      </c>
      <c r="P1406" s="9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22">
        <f t="shared" si="193"/>
        <v>42032.510243055556</v>
      </c>
      <c r="T1406" s="22">
        <f t="shared" si="194"/>
        <v>42057.510243055556</v>
      </c>
      <c r="U1406">
        <f t="shared" si="195"/>
        <v>2015</v>
      </c>
      <c r="V1406" t="str">
        <f t="shared" si="196"/>
        <v>unsuccessful</v>
      </c>
      <c r="W1406" t="str">
        <f>IF(OR(O1406&lt;Outliers!$B$8,Data!O1406&gt;Outliers!$B$9),"Yes","No")</f>
        <v>No</v>
      </c>
      <c r="X1406">
        <f t="shared" si="197"/>
        <v>4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89"/>
        <v>0</v>
      </c>
      <c r="P1407" s="9">
        <f t="shared" si="190"/>
        <v>6.18</v>
      </c>
      <c r="Q1407" t="str">
        <f t="shared" si="191"/>
        <v>publishing</v>
      </c>
      <c r="R1407" t="str">
        <f t="shared" si="192"/>
        <v>translations</v>
      </c>
      <c r="S1407" s="22">
        <f t="shared" si="193"/>
        <v>41941.680567129632</v>
      </c>
      <c r="T1407" s="22">
        <f t="shared" si="194"/>
        <v>41971.722233796296</v>
      </c>
      <c r="U1407">
        <f t="shared" si="195"/>
        <v>2014</v>
      </c>
      <c r="V1407" t="str">
        <f t="shared" si="196"/>
        <v>unsuccessful</v>
      </c>
      <c r="W1407" t="str">
        <f>IF(OR(O1407&lt;Outliers!$B$8,Data!O1407&gt;Outliers!$B$9),"Yes","No")</f>
        <v>No</v>
      </c>
      <c r="X1407">
        <f t="shared" si="197"/>
        <v>4</v>
      </c>
    </row>
    <row r="1408" spans="1:24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89"/>
        <v>0</v>
      </c>
      <c r="P1408" s="9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22">
        <f t="shared" si="193"/>
        <v>42297.432951388888</v>
      </c>
      <c r="T1408" s="22">
        <f t="shared" si="194"/>
        <v>42350.416666666672</v>
      </c>
      <c r="U1408">
        <f t="shared" si="195"/>
        <v>2015</v>
      </c>
      <c r="V1408" t="str">
        <f t="shared" si="196"/>
        <v>unsuccessful</v>
      </c>
      <c r="W1408" t="str">
        <f>IF(OR(O1408&lt;Outliers!$B$8,Data!O1408&gt;Outliers!$B$9),"Yes","No")</f>
        <v>No</v>
      </c>
      <c r="X1408">
        <f t="shared" si="197"/>
        <v>8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89"/>
        <v>0</v>
      </c>
      <c r="P1409" s="9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22">
        <f t="shared" si="193"/>
        <v>41838.536782407406</v>
      </c>
      <c r="T1409" s="22">
        <f t="shared" si="194"/>
        <v>41863.536782407406</v>
      </c>
      <c r="U1409">
        <f t="shared" si="195"/>
        <v>2014</v>
      </c>
      <c r="V1409" t="str">
        <f t="shared" si="196"/>
        <v>unsuccessful</v>
      </c>
      <c r="W1409" t="str">
        <f>IF(OR(O1409&lt;Outliers!$B$8,Data!O1409&gt;Outliers!$B$9),"Yes","No")</f>
        <v>No</v>
      </c>
      <c r="X1409">
        <f t="shared" si="197"/>
        <v>4</v>
      </c>
    </row>
    <row r="1410" spans="1:24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89"/>
        <v>0</v>
      </c>
      <c r="P1410" s="9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22">
        <f t="shared" si="193"/>
        <v>42291.872175925921</v>
      </c>
      <c r="T1410" s="22">
        <f t="shared" si="194"/>
        <v>42321.913842592592</v>
      </c>
      <c r="U1410">
        <f t="shared" si="195"/>
        <v>2015</v>
      </c>
      <c r="V1410" t="str">
        <f t="shared" si="196"/>
        <v>unsuccessful</v>
      </c>
      <c r="W1410" t="str">
        <f>IF(OR(O1410&lt;Outliers!$B$8,Data!O1410&gt;Outliers!$B$9),"Yes","No")</f>
        <v>No</v>
      </c>
      <c r="X1410">
        <f t="shared" si="197"/>
        <v>4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98">ROUND(E1411/D1411,0)</f>
        <v>0</v>
      </c>
      <c r="P1411" s="9">
        <f t="shared" ref="P1411:P1474" si="199">ROUND(IFERROR(E1411/L1411,0),2)</f>
        <v>0</v>
      </c>
      <c r="Q1411" t="str">
        <f t="shared" ref="Q1411:Q1474" si="200">LEFT(N1411,FIND("/",N1411)-1)</f>
        <v>publishing</v>
      </c>
      <c r="R1411" t="str">
        <f t="shared" ref="R1411:R1474" si="201">RIGHT(N1411,LEN(N1411)-FIND("/",N1411))</f>
        <v>translations</v>
      </c>
      <c r="S1411" s="22">
        <f t="shared" ref="S1411:S1474" si="202">(((J1411/60)/60)/24)+DATE(1970,1,1)</f>
        <v>41945.133506944447</v>
      </c>
      <c r="T1411" s="22">
        <f t="shared" ref="T1411:T1474" si="203">(((I1411/60)/60)/24)+DATE(1970,1,1)</f>
        <v>42005.175173611111</v>
      </c>
      <c r="U1411">
        <f t="shared" ref="U1411:U1474" si="204">YEAR(S1411)</f>
        <v>2014</v>
      </c>
      <c r="V1411" t="str">
        <f t="shared" ref="V1411:V1474" si="205">IF(OR(F1411="live",F1411="successful"),"successful","unsuccessful")</f>
        <v>unsuccessful</v>
      </c>
      <c r="W1411" t="str">
        <f>IF(OR(O1411&lt;Outliers!$B$8,Data!O1411&gt;Outliers!$B$9),"Yes","No")</f>
        <v>No</v>
      </c>
      <c r="X1411">
        <f t="shared" ref="X1411:X1474" si="206">ROUND(_xlfn.DAYS(T1411,S1411)/7,0)</f>
        <v>9</v>
      </c>
    </row>
    <row r="1412" spans="1:24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98"/>
        <v>0</v>
      </c>
      <c r="P1412" s="9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22">
        <f t="shared" si="202"/>
        <v>42479.318518518514</v>
      </c>
      <c r="T1412" s="22">
        <f t="shared" si="203"/>
        <v>42524.318518518514</v>
      </c>
      <c r="U1412">
        <f t="shared" si="204"/>
        <v>2016</v>
      </c>
      <c r="V1412" t="str">
        <f t="shared" si="205"/>
        <v>unsuccessful</v>
      </c>
      <c r="W1412" t="str">
        <f>IF(OR(O1412&lt;Outliers!$B$8,Data!O1412&gt;Outliers!$B$9),"Yes","No")</f>
        <v>No</v>
      </c>
      <c r="X1412">
        <f t="shared" si="206"/>
        <v>6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98"/>
        <v>0</v>
      </c>
      <c r="P1413" s="9">
        <f t="shared" si="199"/>
        <v>2.33</v>
      </c>
      <c r="Q1413" t="str">
        <f t="shared" si="200"/>
        <v>publishing</v>
      </c>
      <c r="R1413" t="str">
        <f t="shared" si="201"/>
        <v>translations</v>
      </c>
      <c r="S1413" s="22">
        <f t="shared" si="202"/>
        <v>42013.059027777781</v>
      </c>
      <c r="T1413" s="22">
        <f t="shared" si="203"/>
        <v>42041.059027777781</v>
      </c>
      <c r="U1413">
        <f t="shared" si="204"/>
        <v>2015</v>
      </c>
      <c r="V1413" t="str">
        <f t="shared" si="205"/>
        <v>unsuccessful</v>
      </c>
      <c r="W1413" t="str">
        <f>IF(OR(O1413&lt;Outliers!$B$8,Data!O1413&gt;Outliers!$B$9),"Yes","No")</f>
        <v>No</v>
      </c>
      <c r="X1413">
        <f t="shared" si="206"/>
        <v>4</v>
      </c>
    </row>
    <row r="1414" spans="1:24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98"/>
        <v>0</v>
      </c>
      <c r="P1414" s="9">
        <f t="shared" si="199"/>
        <v>24.62</v>
      </c>
      <c r="Q1414" t="str">
        <f t="shared" si="200"/>
        <v>publishing</v>
      </c>
      <c r="R1414" t="str">
        <f t="shared" si="201"/>
        <v>translations</v>
      </c>
      <c r="S1414" s="22">
        <f t="shared" si="202"/>
        <v>41947.063645833332</v>
      </c>
      <c r="T1414" s="22">
        <f t="shared" si="203"/>
        <v>41977.063645833332</v>
      </c>
      <c r="U1414">
        <f t="shared" si="204"/>
        <v>2014</v>
      </c>
      <c r="V1414" t="str">
        <f t="shared" si="205"/>
        <v>unsuccessful</v>
      </c>
      <c r="W1414" t="str">
        <f>IF(OR(O1414&lt;Outliers!$B$8,Data!O1414&gt;Outliers!$B$9),"Yes","No")</f>
        <v>No</v>
      </c>
      <c r="X1414">
        <f t="shared" si="206"/>
        <v>4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98"/>
        <v>0</v>
      </c>
      <c r="P1415" s="9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22">
        <f t="shared" si="202"/>
        <v>42360.437152777777</v>
      </c>
      <c r="T1415" s="22">
        <f t="shared" si="203"/>
        <v>42420.437152777777</v>
      </c>
      <c r="U1415">
        <f t="shared" si="204"/>
        <v>2015</v>
      </c>
      <c r="V1415" t="str">
        <f t="shared" si="205"/>
        <v>unsuccessful</v>
      </c>
      <c r="W1415" t="str">
        <f>IF(OR(O1415&lt;Outliers!$B$8,Data!O1415&gt;Outliers!$B$9),"Yes","No")</f>
        <v>No</v>
      </c>
      <c r="X1415">
        <f t="shared" si="206"/>
        <v>9</v>
      </c>
    </row>
    <row r="1416" spans="1:24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98"/>
        <v>0</v>
      </c>
      <c r="P1416" s="9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22">
        <f t="shared" si="202"/>
        <v>42708.25309027778</v>
      </c>
      <c r="T1416" s="22">
        <f t="shared" si="203"/>
        <v>42738.25309027778</v>
      </c>
      <c r="U1416">
        <f t="shared" si="204"/>
        <v>2016</v>
      </c>
      <c r="V1416" t="str">
        <f t="shared" si="205"/>
        <v>unsuccessful</v>
      </c>
      <c r="W1416" t="str">
        <f>IF(OR(O1416&lt;Outliers!$B$8,Data!O1416&gt;Outliers!$B$9),"Yes","No")</f>
        <v>No</v>
      </c>
      <c r="X1416">
        <f t="shared" si="206"/>
        <v>4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98"/>
        <v>0</v>
      </c>
      <c r="P1417" s="9">
        <f t="shared" si="199"/>
        <v>88.89</v>
      </c>
      <c r="Q1417" t="str">
        <f t="shared" si="200"/>
        <v>publishing</v>
      </c>
      <c r="R1417" t="str">
        <f t="shared" si="201"/>
        <v>translations</v>
      </c>
      <c r="S1417" s="22">
        <f t="shared" si="202"/>
        <v>42192.675821759258</v>
      </c>
      <c r="T1417" s="22">
        <f t="shared" si="203"/>
        <v>42232.675821759258</v>
      </c>
      <c r="U1417">
        <f t="shared" si="204"/>
        <v>2015</v>
      </c>
      <c r="V1417" t="str">
        <f t="shared" si="205"/>
        <v>unsuccessful</v>
      </c>
      <c r="W1417" t="str">
        <f>IF(OR(O1417&lt;Outliers!$B$8,Data!O1417&gt;Outliers!$B$9),"Yes","No")</f>
        <v>No</v>
      </c>
      <c r="X1417">
        <f t="shared" si="206"/>
        <v>6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98"/>
        <v>0</v>
      </c>
      <c r="P1418" s="9">
        <f t="shared" si="199"/>
        <v>0</v>
      </c>
      <c r="Q1418" t="str">
        <f t="shared" si="200"/>
        <v>publishing</v>
      </c>
      <c r="R1418" t="str">
        <f t="shared" si="201"/>
        <v>translations</v>
      </c>
      <c r="S1418" s="22">
        <f t="shared" si="202"/>
        <v>42299.926145833335</v>
      </c>
      <c r="T1418" s="22">
        <f t="shared" si="203"/>
        <v>42329.967812499999</v>
      </c>
      <c r="U1418">
        <f t="shared" si="204"/>
        <v>2015</v>
      </c>
      <c r="V1418" t="str">
        <f t="shared" si="205"/>
        <v>unsuccessful</v>
      </c>
      <c r="W1418" t="str">
        <f>IF(OR(O1418&lt;Outliers!$B$8,Data!O1418&gt;Outliers!$B$9),"Yes","No")</f>
        <v>No</v>
      </c>
      <c r="X1418">
        <f t="shared" si="206"/>
        <v>4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98"/>
        <v>0</v>
      </c>
      <c r="P1419" s="9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22">
        <f t="shared" si="202"/>
        <v>42232.15016203704</v>
      </c>
      <c r="T1419" s="22">
        <f t="shared" si="203"/>
        <v>42262.465972222228</v>
      </c>
      <c r="U1419">
        <f t="shared" si="204"/>
        <v>2015</v>
      </c>
      <c r="V1419" t="str">
        <f t="shared" si="205"/>
        <v>unsuccessful</v>
      </c>
      <c r="W1419" t="str">
        <f>IF(OR(O1419&lt;Outliers!$B$8,Data!O1419&gt;Outliers!$B$9),"Yes","No")</f>
        <v>No</v>
      </c>
      <c r="X1419">
        <f t="shared" si="206"/>
        <v>4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98"/>
        <v>0</v>
      </c>
      <c r="P1420" s="9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22">
        <f t="shared" si="202"/>
        <v>42395.456412037034</v>
      </c>
      <c r="T1420" s="22">
        <f t="shared" si="203"/>
        <v>42425.456412037034</v>
      </c>
      <c r="U1420">
        <f t="shared" si="204"/>
        <v>2016</v>
      </c>
      <c r="V1420" t="str">
        <f t="shared" si="205"/>
        <v>unsuccessful</v>
      </c>
      <c r="W1420" t="str">
        <f>IF(OR(O1420&lt;Outliers!$B$8,Data!O1420&gt;Outliers!$B$9),"Yes","No")</f>
        <v>No</v>
      </c>
      <c r="X1420">
        <f t="shared" si="206"/>
        <v>4</v>
      </c>
    </row>
    <row r="1421" spans="1:24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98"/>
        <v>0</v>
      </c>
      <c r="P1421" s="9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22">
        <f t="shared" si="202"/>
        <v>42622.456238425926</v>
      </c>
      <c r="T1421" s="22">
        <f t="shared" si="203"/>
        <v>42652.456238425926</v>
      </c>
      <c r="U1421">
        <f t="shared" si="204"/>
        <v>2016</v>
      </c>
      <c r="V1421" t="str">
        <f t="shared" si="205"/>
        <v>unsuccessful</v>
      </c>
      <c r="W1421" t="str">
        <f>IF(OR(O1421&lt;Outliers!$B$8,Data!O1421&gt;Outliers!$B$9),"Yes","No")</f>
        <v>No</v>
      </c>
      <c r="X1421">
        <f t="shared" si="206"/>
        <v>4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98"/>
        <v>0</v>
      </c>
      <c r="P1422" s="9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22">
        <f t="shared" si="202"/>
        <v>42524.667662037042</v>
      </c>
      <c r="T1422" s="22">
        <f t="shared" si="203"/>
        <v>42549.667662037042</v>
      </c>
      <c r="U1422">
        <f t="shared" si="204"/>
        <v>2016</v>
      </c>
      <c r="V1422" t="str">
        <f t="shared" si="205"/>
        <v>unsuccessful</v>
      </c>
      <c r="W1422" t="str">
        <f>IF(OR(O1422&lt;Outliers!$B$8,Data!O1422&gt;Outliers!$B$9),"Yes","No")</f>
        <v>No</v>
      </c>
      <c r="X1422">
        <f t="shared" si="206"/>
        <v>4</v>
      </c>
    </row>
    <row r="1423" spans="1:24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98"/>
        <v>0</v>
      </c>
      <c r="P1423" s="9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22">
        <f t="shared" si="202"/>
        <v>42013.915613425925</v>
      </c>
      <c r="T1423" s="22">
        <f t="shared" si="203"/>
        <v>42043.915613425925</v>
      </c>
      <c r="U1423">
        <f t="shared" si="204"/>
        <v>2015</v>
      </c>
      <c r="V1423" t="str">
        <f t="shared" si="205"/>
        <v>unsuccessful</v>
      </c>
      <c r="W1423" t="str">
        <f>IF(OR(O1423&lt;Outliers!$B$8,Data!O1423&gt;Outliers!$B$9),"Yes","No")</f>
        <v>No</v>
      </c>
      <c r="X1423">
        <f t="shared" si="206"/>
        <v>4</v>
      </c>
    </row>
    <row r="1424" spans="1:24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98"/>
        <v>0</v>
      </c>
      <c r="P1424" s="9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22">
        <f t="shared" si="202"/>
        <v>42604.239629629628</v>
      </c>
      <c r="T1424" s="22">
        <f t="shared" si="203"/>
        <v>42634.239629629628</v>
      </c>
      <c r="U1424">
        <f t="shared" si="204"/>
        <v>2016</v>
      </c>
      <c r="V1424" t="str">
        <f t="shared" si="205"/>
        <v>unsuccessful</v>
      </c>
      <c r="W1424" t="str">
        <f>IF(OR(O1424&lt;Outliers!$B$8,Data!O1424&gt;Outliers!$B$9),"Yes","No")</f>
        <v>No</v>
      </c>
      <c r="X1424">
        <f t="shared" si="206"/>
        <v>4</v>
      </c>
    </row>
    <row r="1425" spans="1:24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98"/>
        <v>0</v>
      </c>
      <c r="P1425" s="9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22">
        <f t="shared" si="202"/>
        <v>42340.360312500001</v>
      </c>
      <c r="T1425" s="22">
        <f t="shared" si="203"/>
        <v>42370.360312500001</v>
      </c>
      <c r="U1425">
        <f t="shared" si="204"/>
        <v>2015</v>
      </c>
      <c r="V1425" t="str">
        <f t="shared" si="205"/>
        <v>unsuccessful</v>
      </c>
      <c r="W1425" t="str">
        <f>IF(OR(O1425&lt;Outliers!$B$8,Data!O1425&gt;Outliers!$B$9),"Yes","No")</f>
        <v>No</v>
      </c>
      <c r="X1425">
        <f t="shared" si="206"/>
        <v>4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98"/>
        <v>0</v>
      </c>
      <c r="P1426" s="9">
        <f t="shared" si="199"/>
        <v>109.07</v>
      </c>
      <c r="Q1426" t="str">
        <f t="shared" si="200"/>
        <v>publishing</v>
      </c>
      <c r="R1426" t="str">
        <f t="shared" si="201"/>
        <v>translations</v>
      </c>
      <c r="S1426" s="22">
        <f t="shared" si="202"/>
        <v>42676.717615740738</v>
      </c>
      <c r="T1426" s="22">
        <f t="shared" si="203"/>
        <v>42689.759282407409</v>
      </c>
      <c r="U1426">
        <f t="shared" si="204"/>
        <v>2016</v>
      </c>
      <c r="V1426" t="str">
        <f t="shared" si="205"/>
        <v>unsuccessful</v>
      </c>
      <c r="W1426" t="str">
        <f>IF(OR(O1426&lt;Outliers!$B$8,Data!O1426&gt;Outliers!$B$9),"Yes","No")</f>
        <v>No</v>
      </c>
      <c r="X1426">
        <f t="shared" si="206"/>
        <v>2</v>
      </c>
    </row>
    <row r="1427" spans="1:24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98"/>
        <v>0</v>
      </c>
      <c r="P1427" s="9">
        <f t="shared" si="199"/>
        <v>0</v>
      </c>
      <c r="Q1427" t="str">
        <f t="shared" si="200"/>
        <v>publishing</v>
      </c>
      <c r="R1427" t="str">
        <f t="shared" si="201"/>
        <v>translations</v>
      </c>
      <c r="S1427" s="22">
        <f t="shared" si="202"/>
        <v>42093.131469907406</v>
      </c>
      <c r="T1427" s="22">
        <f t="shared" si="203"/>
        <v>42123.131469907406</v>
      </c>
      <c r="U1427">
        <f t="shared" si="204"/>
        <v>2015</v>
      </c>
      <c r="V1427" t="str">
        <f t="shared" si="205"/>
        <v>unsuccessful</v>
      </c>
      <c r="W1427" t="str">
        <f>IF(OR(O1427&lt;Outliers!$B$8,Data!O1427&gt;Outliers!$B$9),"Yes","No")</f>
        <v>No</v>
      </c>
      <c r="X1427">
        <f t="shared" si="206"/>
        <v>4</v>
      </c>
    </row>
    <row r="1428" spans="1:24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98"/>
        <v>0</v>
      </c>
      <c r="P1428" s="9">
        <f t="shared" si="199"/>
        <v>0</v>
      </c>
      <c r="Q1428" t="str">
        <f t="shared" si="200"/>
        <v>publishing</v>
      </c>
      <c r="R1428" t="str">
        <f t="shared" si="201"/>
        <v>translations</v>
      </c>
      <c r="S1428" s="22">
        <f t="shared" si="202"/>
        <v>42180.390277777777</v>
      </c>
      <c r="T1428" s="22">
        <f t="shared" si="203"/>
        <v>42240.390277777777</v>
      </c>
      <c r="U1428">
        <f t="shared" si="204"/>
        <v>2015</v>
      </c>
      <c r="V1428" t="str">
        <f t="shared" si="205"/>
        <v>unsuccessful</v>
      </c>
      <c r="W1428" t="str">
        <f>IF(OR(O1428&lt;Outliers!$B$8,Data!O1428&gt;Outliers!$B$9),"Yes","No")</f>
        <v>No</v>
      </c>
      <c r="X1428">
        <f t="shared" si="206"/>
        <v>9</v>
      </c>
    </row>
    <row r="1429" spans="1:24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98"/>
        <v>0</v>
      </c>
      <c r="P1429" s="9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22">
        <f t="shared" si="202"/>
        <v>42601.851678240739</v>
      </c>
      <c r="T1429" s="22">
        <f t="shared" si="203"/>
        <v>42631.851678240739</v>
      </c>
      <c r="U1429">
        <f t="shared" si="204"/>
        <v>2016</v>
      </c>
      <c r="V1429" t="str">
        <f t="shared" si="205"/>
        <v>unsuccessful</v>
      </c>
      <c r="W1429" t="str">
        <f>IF(OR(O1429&lt;Outliers!$B$8,Data!O1429&gt;Outliers!$B$9),"Yes","No")</f>
        <v>No</v>
      </c>
      <c r="X1429">
        <f t="shared" si="206"/>
        <v>4</v>
      </c>
    </row>
    <row r="1430" spans="1:24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98"/>
        <v>0</v>
      </c>
      <c r="P1430" s="9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22">
        <f t="shared" si="202"/>
        <v>42432.379826388889</v>
      </c>
      <c r="T1430" s="22">
        <f t="shared" si="203"/>
        <v>42462.338159722218</v>
      </c>
      <c r="U1430">
        <f t="shared" si="204"/>
        <v>2016</v>
      </c>
      <c r="V1430" t="str">
        <f t="shared" si="205"/>
        <v>unsuccessful</v>
      </c>
      <c r="W1430" t="str">
        <f>IF(OR(O1430&lt;Outliers!$B$8,Data!O1430&gt;Outliers!$B$9),"Yes","No")</f>
        <v>No</v>
      </c>
      <c r="X1430">
        <f t="shared" si="206"/>
        <v>4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98"/>
        <v>0</v>
      </c>
      <c r="P1431" s="9">
        <f t="shared" si="199"/>
        <v>0</v>
      </c>
      <c r="Q1431" t="str">
        <f t="shared" si="200"/>
        <v>publishing</v>
      </c>
      <c r="R1431" t="str">
        <f t="shared" si="201"/>
        <v>translations</v>
      </c>
      <c r="S1431" s="22">
        <f t="shared" si="202"/>
        <v>42074.060671296291</v>
      </c>
      <c r="T1431" s="22">
        <f t="shared" si="203"/>
        <v>42104.060671296291</v>
      </c>
      <c r="U1431">
        <f t="shared" si="204"/>
        <v>2015</v>
      </c>
      <c r="V1431" t="str">
        <f t="shared" si="205"/>
        <v>unsuccessful</v>
      </c>
      <c r="W1431" t="str">
        <f>IF(OR(O1431&lt;Outliers!$B$8,Data!O1431&gt;Outliers!$B$9),"Yes","No")</f>
        <v>No</v>
      </c>
      <c r="X1431">
        <f t="shared" si="206"/>
        <v>4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98"/>
        <v>0</v>
      </c>
      <c r="P1432" s="9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22">
        <f t="shared" si="202"/>
        <v>41961.813518518517</v>
      </c>
      <c r="T1432" s="22">
        <f t="shared" si="203"/>
        <v>41992.813518518517</v>
      </c>
      <c r="U1432">
        <f t="shared" si="204"/>
        <v>2014</v>
      </c>
      <c r="V1432" t="str">
        <f t="shared" si="205"/>
        <v>unsuccessful</v>
      </c>
      <c r="W1432" t="str">
        <f>IF(OR(O1432&lt;Outliers!$B$8,Data!O1432&gt;Outliers!$B$9),"Yes","No")</f>
        <v>No</v>
      </c>
      <c r="X1432">
        <f t="shared" si="206"/>
        <v>4</v>
      </c>
    </row>
    <row r="1433" spans="1:24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98"/>
        <v>0</v>
      </c>
      <c r="P1433" s="9">
        <f t="shared" si="199"/>
        <v>115.55</v>
      </c>
      <c r="Q1433" t="str">
        <f t="shared" si="200"/>
        <v>publishing</v>
      </c>
      <c r="R1433" t="str">
        <f t="shared" si="201"/>
        <v>translations</v>
      </c>
      <c r="S1433" s="22">
        <f t="shared" si="202"/>
        <v>42304.210833333331</v>
      </c>
      <c r="T1433" s="22">
        <f t="shared" si="203"/>
        <v>42334.252500000002</v>
      </c>
      <c r="U1433">
        <f t="shared" si="204"/>
        <v>2015</v>
      </c>
      <c r="V1433" t="str">
        <f t="shared" si="205"/>
        <v>unsuccessful</v>
      </c>
      <c r="W1433" t="str">
        <f>IF(OR(O1433&lt;Outliers!$B$8,Data!O1433&gt;Outliers!$B$9),"Yes","No")</f>
        <v>No</v>
      </c>
      <c r="X1433">
        <f t="shared" si="206"/>
        <v>4</v>
      </c>
    </row>
    <row r="1434" spans="1:24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98"/>
        <v>0</v>
      </c>
      <c r="P1434" s="9">
        <f t="shared" si="199"/>
        <v>0</v>
      </c>
      <c r="Q1434" t="str">
        <f t="shared" si="200"/>
        <v>publishing</v>
      </c>
      <c r="R1434" t="str">
        <f t="shared" si="201"/>
        <v>translations</v>
      </c>
      <c r="S1434" s="22">
        <f t="shared" si="202"/>
        <v>42175.780416666668</v>
      </c>
      <c r="T1434" s="22">
        <f t="shared" si="203"/>
        <v>42205.780416666668</v>
      </c>
      <c r="U1434">
        <f t="shared" si="204"/>
        <v>2015</v>
      </c>
      <c r="V1434" t="str">
        <f t="shared" si="205"/>
        <v>unsuccessful</v>
      </c>
      <c r="W1434" t="str">
        <f>IF(OR(O1434&lt;Outliers!$B$8,Data!O1434&gt;Outliers!$B$9),"Yes","No")</f>
        <v>No</v>
      </c>
      <c r="X1434">
        <f t="shared" si="206"/>
        <v>4</v>
      </c>
    </row>
    <row r="1435" spans="1:24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98"/>
        <v>0</v>
      </c>
      <c r="P1435" s="9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22">
        <f t="shared" si="202"/>
        <v>42673.625868055555</v>
      </c>
      <c r="T1435" s="22">
        <f t="shared" si="203"/>
        <v>42714.458333333328</v>
      </c>
      <c r="U1435">
        <f t="shared" si="204"/>
        <v>2016</v>
      </c>
      <c r="V1435" t="str">
        <f t="shared" si="205"/>
        <v>unsuccessful</v>
      </c>
      <c r="W1435" t="str">
        <f>IF(OR(O1435&lt;Outliers!$B$8,Data!O1435&gt;Outliers!$B$9),"Yes","No")</f>
        <v>No</v>
      </c>
      <c r="X1435">
        <f t="shared" si="206"/>
        <v>6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98"/>
        <v>0</v>
      </c>
      <c r="P1436" s="9">
        <f t="shared" si="199"/>
        <v>744.55</v>
      </c>
      <c r="Q1436" t="str">
        <f t="shared" si="200"/>
        <v>publishing</v>
      </c>
      <c r="R1436" t="str">
        <f t="shared" si="201"/>
        <v>translations</v>
      </c>
      <c r="S1436" s="22">
        <f t="shared" si="202"/>
        <v>42142.767106481479</v>
      </c>
      <c r="T1436" s="22">
        <f t="shared" si="203"/>
        <v>42163.625</v>
      </c>
      <c r="U1436">
        <f t="shared" si="204"/>
        <v>2015</v>
      </c>
      <c r="V1436" t="str">
        <f t="shared" si="205"/>
        <v>unsuccessful</v>
      </c>
      <c r="W1436" t="str">
        <f>IF(OR(O1436&lt;Outliers!$B$8,Data!O1436&gt;Outliers!$B$9),"Yes","No")</f>
        <v>No</v>
      </c>
      <c r="X1436">
        <f t="shared" si="206"/>
        <v>3</v>
      </c>
    </row>
    <row r="1437" spans="1:24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98"/>
        <v>0</v>
      </c>
      <c r="P1437" s="9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22">
        <f t="shared" si="202"/>
        <v>42258.780324074076</v>
      </c>
      <c r="T1437" s="22">
        <f t="shared" si="203"/>
        <v>42288.780324074076</v>
      </c>
      <c r="U1437">
        <f t="shared" si="204"/>
        <v>2015</v>
      </c>
      <c r="V1437" t="str">
        <f t="shared" si="205"/>
        <v>unsuccessful</v>
      </c>
      <c r="W1437" t="str">
        <f>IF(OR(O1437&lt;Outliers!$B$8,Data!O1437&gt;Outliers!$B$9),"Yes","No")</f>
        <v>No</v>
      </c>
      <c r="X1437">
        <f t="shared" si="206"/>
        <v>4</v>
      </c>
    </row>
    <row r="1438" spans="1:24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98"/>
        <v>0</v>
      </c>
      <c r="P1438" s="9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22">
        <f t="shared" si="202"/>
        <v>42391.35019675926</v>
      </c>
      <c r="T1438" s="22">
        <f t="shared" si="203"/>
        <v>42421.35019675926</v>
      </c>
      <c r="U1438">
        <f t="shared" si="204"/>
        <v>2016</v>
      </c>
      <c r="V1438" t="str">
        <f t="shared" si="205"/>
        <v>unsuccessful</v>
      </c>
      <c r="W1438" t="str">
        <f>IF(OR(O1438&lt;Outliers!$B$8,Data!O1438&gt;Outliers!$B$9),"Yes","No")</f>
        <v>No</v>
      </c>
      <c r="X1438">
        <f t="shared" si="206"/>
        <v>4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98"/>
        <v>0</v>
      </c>
      <c r="P1439" s="9">
        <f t="shared" si="199"/>
        <v>36.68</v>
      </c>
      <c r="Q1439" t="str">
        <f t="shared" si="200"/>
        <v>publishing</v>
      </c>
      <c r="R1439" t="str">
        <f t="shared" si="201"/>
        <v>translations</v>
      </c>
      <c r="S1439" s="22">
        <f t="shared" si="202"/>
        <v>41796.531701388885</v>
      </c>
      <c r="T1439" s="22">
        <f t="shared" si="203"/>
        <v>41833.207638888889</v>
      </c>
      <c r="U1439">
        <f t="shared" si="204"/>
        <v>2014</v>
      </c>
      <c r="V1439" t="str">
        <f t="shared" si="205"/>
        <v>unsuccessful</v>
      </c>
      <c r="W1439" t="str">
        <f>IF(OR(O1439&lt;Outliers!$B$8,Data!O1439&gt;Outliers!$B$9),"Yes","No")</f>
        <v>No</v>
      </c>
      <c r="X1439">
        <f t="shared" si="206"/>
        <v>5</v>
      </c>
    </row>
    <row r="1440" spans="1:24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98"/>
        <v>0</v>
      </c>
      <c r="P1440" s="9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22">
        <f t="shared" si="202"/>
        <v>42457.871516203704</v>
      </c>
      <c r="T1440" s="22">
        <f t="shared" si="203"/>
        <v>42487.579861111109</v>
      </c>
      <c r="U1440">
        <f t="shared" si="204"/>
        <v>2016</v>
      </c>
      <c r="V1440" t="str">
        <f t="shared" si="205"/>
        <v>unsuccessful</v>
      </c>
      <c r="W1440" t="str">
        <f>IF(OR(O1440&lt;Outliers!$B$8,Data!O1440&gt;Outliers!$B$9),"Yes","No")</f>
        <v>No</v>
      </c>
      <c r="X1440">
        <f t="shared" si="206"/>
        <v>4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98"/>
        <v>0</v>
      </c>
      <c r="P1441" s="9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22">
        <f t="shared" si="202"/>
        <v>42040.829872685179</v>
      </c>
      <c r="T1441" s="22">
        <f t="shared" si="203"/>
        <v>42070.829872685179</v>
      </c>
      <c r="U1441">
        <f t="shared" si="204"/>
        <v>2015</v>
      </c>
      <c r="V1441" t="str">
        <f t="shared" si="205"/>
        <v>unsuccessful</v>
      </c>
      <c r="W1441" t="str">
        <f>IF(OR(O1441&lt;Outliers!$B$8,Data!O1441&gt;Outliers!$B$9),"Yes","No")</f>
        <v>No</v>
      </c>
      <c r="X1441">
        <f t="shared" si="206"/>
        <v>4</v>
      </c>
    </row>
    <row r="1442" spans="1:24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98"/>
        <v>0</v>
      </c>
      <c r="P1442" s="9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22">
        <f t="shared" si="202"/>
        <v>42486.748414351852</v>
      </c>
      <c r="T1442" s="22">
        <f t="shared" si="203"/>
        <v>42516.748414351852</v>
      </c>
      <c r="U1442">
        <f t="shared" si="204"/>
        <v>2016</v>
      </c>
      <c r="V1442" t="str">
        <f t="shared" si="205"/>
        <v>unsuccessful</v>
      </c>
      <c r="W1442" t="str">
        <f>IF(OR(O1442&lt;Outliers!$B$8,Data!O1442&gt;Outliers!$B$9),"Yes","No")</f>
        <v>No</v>
      </c>
      <c r="X1442">
        <f t="shared" si="206"/>
        <v>4</v>
      </c>
    </row>
    <row r="1443" spans="1:24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98"/>
        <v>0</v>
      </c>
      <c r="P1443" s="9">
        <f t="shared" si="199"/>
        <v>673.33</v>
      </c>
      <c r="Q1443" t="str">
        <f t="shared" si="200"/>
        <v>publishing</v>
      </c>
      <c r="R1443" t="str">
        <f t="shared" si="201"/>
        <v>translations</v>
      </c>
      <c r="S1443" s="22">
        <f t="shared" si="202"/>
        <v>42198.765844907408</v>
      </c>
      <c r="T1443" s="22">
        <f t="shared" si="203"/>
        <v>42258.765844907408</v>
      </c>
      <c r="U1443">
        <f t="shared" si="204"/>
        <v>2015</v>
      </c>
      <c r="V1443" t="str">
        <f t="shared" si="205"/>
        <v>unsuccessful</v>
      </c>
      <c r="W1443" t="str">
        <f>IF(OR(O1443&lt;Outliers!$B$8,Data!O1443&gt;Outliers!$B$9),"Yes","No")</f>
        <v>No</v>
      </c>
      <c r="X1443">
        <f t="shared" si="206"/>
        <v>9</v>
      </c>
    </row>
    <row r="1444" spans="1:24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98"/>
        <v>0</v>
      </c>
      <c r="P1444" s="9">
        <f t="shared" si="199"/>
        <v>0</v>
      </c>
      <c r="Q1444" t="str">
        <f t="shared" si="200"/>
        <v>publishing</v>
      </c>
      <c r="R1444" t="str">
        <f t="shared" si="201"/>
        <v>translations</v>
      </c>
      <c r="S1444" s="22">
        <f t="shared" si="202"/>
        <v>42485.64534722222</v>
      </c>
      <c r="T1444" s="22">
        <f t="shared" si="203"/>
        <v>42515.64534722222</v>
      </c>
      <c r="U1444">
        <f t="shared" si="204"/>
        <v>2016</v>
      </c>
      <c r="V1444" t="str">
        <f t="shared" si="205"/>
        <v>unsuccessful</v>
      </c>
      <c r="W1444" t="str">
        <f>IF(OR(O1444&lt;Outliers!$B$8,Data!O1444&gt;Outliers!$B$9),"Yes","No")</f>
        <v>No</v>
      </c>
      <c r="X1444">
        <f t="shared" si="206"/>
        <v>4</v>
      </c>
    </row>
    <row r="1445" spans="1:24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98"/>
        <v>0</v>
      </c>
      <c r="P1445" s="9">
        <f t="shared" si="199"/>
        <v>0</v>
      </c>
      <c r="Q1445" t="str">
        <f t="shared" si="200"/>
        <v>publishing</v>
      </c>
      <c r="R1445" t="str">
        <f t="shared" si="201"/>
        <v>translations</v>
      </c>
      <c r="S1445" s="22">
        <f t="shared" si="202"/>
        <v>42707.926030092596</v>
      </c>
      <c r="T1445" s="22">
        <f t="shared" si="203"/>
        <v>42737.926030092596</v>
      </c>
      <c r="U1445">
        <f t="shared" si="204"/>
        <v>2016</v>
      </c>
      <c r="V1445" t="str">
        <f t="shared" si="205"/>
        <v>unsuccessful</v>
      </c>
      <c r="W1445" t="str">
        <f>IF(OR(O1445&lt;Outliers!$B$8,Data!O1445&gt;Outliers!$B$9),"Yes","No")</f>
        <v>No</v>
      </c>
      <c r="X1445">
        <f t="shared" si="206"/>
        <v>4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98"/>
        <v>0</v>
      </c>
      <c r="P1446" s="9">
        <f t="shared" si="199"/>
        <v>0</v>
      </c>
      <c r="Q1446" t="str">
        <f t="shared" si="200"/>
        <v>publishing</v>
      </c>
      <c r="R1446" t="str">
        <f t="shared" si="201"/>
        <v>translations</v>
      </c>
      <c r="S1446" s="22">
        <f t="shared" si="202"/>
        <v>42199.873402777783</v>
      </c>
      <c r="T1446" s="22">
        <f t="shared" si="203"/>
        <v>42259.873402777783</v>
      </c>
      <c r="U1446">
        <f t="shared" si="204"/>
        <v>2015</v>
      </c>
      <c r="V1446" t="str">
        <f t="shared" si="205"/>
        <v>unsuccessful</v>
      </c>
      <c r="W1446" t="str">
        <f>IF(OR(O1446&lt;Outliers!$B$8,Data!O1446&gt;Outliers!$B$9),"Yes","No")</f>
        <v>No</v>
      </c>
      <c r="X1446">
        <f t="shared" si="206"/>
        <v>9</v>
      </c>
    </row>
    <row r="1447" spans="1:24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98"/>
        <v>0</v>
      </c>
      <c r="P1447" s="9">
        <f t="shared" si="199"/>
        <v>0</v>
      </c>
      <c r="Q1447" t="str">
        <f t="shared" si="200"/>
        <v>publishing</v>
      </c>
      <c r="R1447" t="str">
        <f t="shared" si="201"/>
        <v>translations</v>
      </c>
      <c r="S1447" s="22">
        <f t="shared" si="202"/>
        <v>42139.542303240742</v>
      </c>
      <c r="T1447" s="22">
        <f t="shared" si="203"/>
        <v>42169.542303240742</v>
      </c>
      <c r="U1447">
        <f t="shared" si="204"/>
        <v>2015</v>
      </c>
      <c r="V1447" t="str">
        <f t="shared" si="205"/>
        <v>unsuccessful</v>
      </c>
      <c r="W1447" t="str">
        <f>IF(OR(O1447&lt;Outliers!$B$8,Data!O1447&gt;Outliers!$B$9),"Yes","No")</f>
        <v>No</v>
      </c>
      <c r="X1447">
        <f t="shared" si="206"/>
        <v>4</v>
      </c>
    </row>
    <row r="1448" spans="1:24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98"/>
        <v>0</v>
      </c>
      <c r="P1448" s="9">
        <f t="shared" si="199"/>
        <v>0</v>
      </c>
      <c r="Q1448" t="str">
        <f t="shared" si="200"/>
        <v>publishing</v>
      </c>
      <c r="R1448" t="str">
        <f t="shared" si="201"/>
        <v>translations</v>
      </c>
      <c r="S1448" s="22">
        <f t="shared" si="202"/>
        <v>42461.447662037041</v>
      </c>
      <c r="T1448" s="22">
        <f t="shared" si="203"/>
        <v>42481.447662037041</v>
      </c>
      <c r="U1448">
        <f t="shared" si="204"/>
        <v>2016</v>
      </c>
      <c r="V1448" t="str">
        <f t="shared" si="205"/>
        <v>unsuccessful</v>
      </c>
      <c r="W1448" t="str">
        <f>IF(OR(O1448&lt;Outliers!$B$8,Data!O1448&gt;Outliers!$B$9),"Yes","No")</f>
        <v>No</v>
      </c>
      <c r="X1448">
        <f t="shared" si="206"/>
        <v>3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98"/>
        <v>0</v>
      </c>
      <c r="P1449" s="9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22">
        <f t="shared" si="202"/>
        <v>42529.730717592596</v>
      </c>
      <c r="T1449" s="22">
        <f t="shared" si="203"/>
        <v>42559.730717592596</v>
      </c>
      <c r="U1449">
        <f t="shared" si="204"/>
        <v>2016</v>
      </c>
      <c r="V1449" t="str">
        <f t="shared" si="205"/>
        <v>unsuccessful</v>
      </c>
      <c r="W1449" t="str">
        <f>IF(OR(O1449&lt;Outliers!$B$8,Data!O1449&gt;Outliers!$B$9),"Yes","No")</f>
        <v>No</v>
      </c>
      <c r="X1449">
        <f t="shared" si="206"/>
        <v>4</v>
      </c>
    </row>
    <row r="1450" spans="1:24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98"/>
        <v>0</v>
      </c>
      <c r="P1450" s="9">
        <f t="shared" si="199"/>
        <v>0</v>
      </c>
      <c r="Q1450" t="str">
        <f t="shared" si="200"/>
        <v>publishing</v>
      </c>
      <c r="R1450" t="str">
        <f t="shared" si="201"/>
        <v>translations</v>
      </c>
      <c r="S1450" s="22">
        <f t="shared" si="202"/>
        <v>42115.936550925922</v>
      </c>
      <c r="T1450" s="22">
        <f t="shared" si="203"/>
        <v>42146.225694444445</v>
      </c>
      <c r="U1450">
        <f t="shared" si="204"/>
        <v>2015</v>
      </c>
      <c r="V1450" t="str">
        <f t="shared" si="205"/>
        <v>unsuccessful</v>
      </c>
      <c r="W1450" t="str">
        <f>IF(OR(O1450&lt;Outliers!$B$8,Data!O1450&gt;Outliers!$B$9),"Yes","No")</f>
        <v>No</v>
      </c>
      <c r="X1450">
        <f t="shared" si="206"/>
        <v>4</v>
      </c>
    </row>
    <row r="1451" spans="1:24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98"/>
        <v>0</v>
      </c>
      <c r="P1451" s="9">
        <f t="shared" si="199"/>
        <v>0</v>
      </c>
      <c r="Q1451" t="str">
        <f t="shared" si="200"/>
        <v>publishing</v>
      </c>
      <c r="R1451" t="str">
        <f t="shared" si="201"/>
        <v>translations</v>
      </c>
      <c r="S1451" s="22">
        <f t="shared" si="202"/>
        <v>42086.811400462961</v>
      </c>
      <c r="T1451" s="22">
        <f t="shared" si="203"/>
        <v>42134.811400462961</v>
      </c>
      <c r="U1451">
        <f t="shared" si="204"/>
        <v>2015</v>
      </c>
      <c r="V1451" t="str">
        <f t="shared" si="205"/>
        <v>unsuccessful</v>
      </c>
      <c r="W1451" t="str">
        <f>IF(OR(O1451&lt;Outliers!$B$8,Data!O1451&gt;Outliers!$B$9),"Yes","No")</f>
        <v>No</v>
      </c>
      <c r="X1451">
        <f t="shared" si="206"/>
        <v>7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98"/>
        <v>0</v>
      </c>
      <c r="P1452" s="9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22">
        <f t="shared" si="202"/>
        <v>42390.171261574069</v>
      </c>
      <c r="T1452" s="22">
        <f t="shared" si="203"/>
        <v>42420.171261574069</v>
      </c>
      <c r="U1452">
        <f t="shared" si="204"/>
        <v>2016</v>
      </c>
      <c r="V1452" t="str">
        <f t="shared" si="205"/>
        <v>unsuccessful</v>
      </c>
      <c r="W1452" t="str">
        <f>IF(OR(O1452&lt;Outliers!$B$8,Data!O1452&gt;Outliers!$B$9),"Yes","No")</f>
        <v>No</v>
      </c>
      <c r="X1452">
        <f t="shared" si="206"/>
        <v>4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98"/>
        <v>0</v>
      </c>
      <c r="P1453" s="9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22">
        <f t="shared" si="202"/>
        <v>41931.959016203706</v>
      </c>
      <c r="T1453" s="22">
        <f t="shared" si="203"/>
        <v>41962.00068287037</v>
      </c>
      <c r="U1453">
        <f t="shared" si="204"/>
        <v>2014</v>
      </c>
      <c r="V1453" t="str">
        <f t="shared" si="205"/>
        <v>unsuccessful</v>
      </c>
      <c r="W1453" t="str">
        <f>IF(OR(O1453&lt;Outliers!$B$8,Data!O1453&gt;Outliers!$B$9),"Yes","No")</f>
        <v>No</v>
      </c>
      <c r="X1453">
        <f t="shared" si="206"/>
        <v>4</v>
      </c>
    </row>
    <row r="1454" spans="1:24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98"/>
        <v>0</v>
      </c>
      <c r="P1454" s="9">
        <f t="shared" si="199"/>
        <v>0</v>
      </c>
      <c r="Q1454" t="str">
        <f t="shared" si="200"/>
        <v>publishing</v>
      </c>
      <c r="R1454" t="str">
        <f t="shared" si="201"/>
        <v>translations</v>
      </c>
      <c r="S1454" s="22">
        <f t="shared" si="202"/>
        <v>41818.703275462962</v>
      </c>
      <c r="T1454" s="22">
        <f t="shared" si="203"/>
        <v>41848.703275462962</v>
      </c>
      <c r="U1454">
        <f t="shared" si="204"/>
        <v>2014</v>
      </c>
      <c r="V1454" t="str">
        <f t="shared" si="205"/>
        <v>unsuccessful</v>
      </c>
      <c r="W1454" t="str">
        <f>IF(OR(O1454&lt;Outliers!$B$8,Data!O1454&gt;Outliers!$B$9),"Yes","No")</f>
        <v>No</v>
      </c>
      <c r="X1454">
        <f t="shared" si="206"/>
        <v>4</v>
      </c>
    </row>
    <row r="1455" spans="1:24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98"/>
        <v>0</v>
      </c>
      <c r="P1455" s="9">
        <f t="shared" si="199"/>
        <v>0</v>
      </c>
      <c r="Q1455" t="str">
        <f t="shared" si="200"/>
        <v>publishing</v>
      </c>
      <c r="R1455" t="str">
        <f t="shared" si="201"/>
        <v>translations</v>
      </c>
      <c r="S1455" s="22">
        <f t="shared" si="202"/>
        <v>42795.696145833332</v>
      </c>
      <c r="T1455" s="22">
        <f t="shared" si="203"/>
        <v>42840.654479166667</v>
      </c>
      <c r="U1455">
        <f t="shared" si="204"/>
        <v>2017</v>
      </c>
      <c r="V1455" t="str">
        <f t="shared" si="205"/>
        <v>unsuccessful</v>
      </c>
      <c r="W1455" t="str">
        <f>IF(OR(O1455&lt;Outliers!$B$8,Data!O1455&gt;Outliers!$B$9),"Yes","No")</f>
        <v>No</v>
      </c>
      <c r="X1455">
        <f t="shared" si="206"/>
        <v>6</v>
      </c>
    </row>
    <row r="1456" spans="1:24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98"/>
        <v>0</v>
      </c>
      <c r="P1456" s="9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22">
        <f t="shared" si="202"/>
        <v>42463.866666666669</v>
      </c>
      <c r="T1456" s="22">
        <f t="shared" si="203"/>
        <v>42484.915972222225</v>
      </c>
      <c r="U1456">
        <f t="shared" si="204"/>
        <v>2016</v>
      </c>
      <c r="V1456" t="str">
        <f t="shared" si="205"/>
        <v>unsuccessful</v>
      </c>
      <c r="W1456" t="str">
        <f>IF(OR(O1456&lt;Outliers!$B$8,Data!O1456&gt;Outliers!$B$9),"Yes","No")</f>
        <v>No</v>
      </c>
      <c r="X1456">
        <f t="shared" si="206"/>
        <v>3</v>
      </c>
    </row>
    <row r="1457" spans="1:24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98"/>
        <v>0</v>
      </c>
      <c r="P1457" s="9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22">
        <f t="shared" si="202"/>
        <v>41832.672685185185</v>
      </c>
      <c r="T1457" s="22">
        <f t="shared" si="203"/>
        <v>41887.568749999999</v>
      </c>
      <c r="U1457">
        <f t="shared" si="204"/>
        <v>2014</v>
      </c>
      <c r="V1457" t="str">
        <f t="shared" si="205"/>
        <v>unsuccessful</v>
      </c>
      <c r="W1457" t="str">
        <f>IF(OR(O1457&lt;Outliers!$B$8,Data!O1457&gt;Outliers!$B$9),"Yes","No")</f>
        <v>No</v>
      </c>
      <c r="X1457">
        <f t="shared" si="206"/>
        <v>8</v>
      </c>
    </row>
    <row r="1458" spans="1:24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98"/>
        <v>0</v>
      </c>
      <c r="P1458" s="9">
        <f t="shared" si="199"/>
        <v>48.33</v>
      </c>
      <c r="Q1458" t="str">
        <f t="shared" si="200"/>
        <v>publishing</v>
      </c>
      <c r="R1458" t="str">
        <f t="shared" si="201"/>
        <v>translations</v>
      </c>
      <c r="S1458" s="22">
        <f t="shared" si="202"/>
        <v>42708.668576388889</v>
      </c>
      <c r="T1458" s="22">
        <f t="shared" si="203"/>
        <v>42738.668576388889</v>
      </c>
      <c r="U1458">
        <f t="shared" si="204"/>
        <v>2016</v>
      </c>
      <c r="V1458" t="str">
        <f t="shared" si="205"/>
        <v>unsuccessful</v>
      </c>
      <c r="W1458" t="str">
        <f>IF(OR(O1458&lt;Outliers!$B$8,Data!O1458&gt;Outliers!$B$9),"Yes","No")</f>
        <v>No</v>
      </c>
      <c r="X1458">
        <f t="shared" si="206"/>
        <v>4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98"/>
        <v>0</v>
      </c>
      <c r="P1459" s="9">
        <f t="shared" si="199"/>
        <v>0</v>
      </c>
      <c r="Q1459" t="str">
        <f t="shared" si="200"/>
        <v>publishing</v>
      </c>
      <c r="R1459" t="str">
        <f t="shared" si="201"/>
        <v>translations</v>
      </c>
      <c r="S1459" s="22">
        <f t="shared" si="202"/>
        <v>42289.89634259259</v>
      </c>
      <c r="T1459" s="22">
        <f t="shared" si="203"/>
        <v>42319.938009259262</v>
      </c>
      <c r="U1459">
        <f t="shared" si="204"/>
        <v>2015</v>
      </c>
      <c r="V1459" t="str">
        <f t="shared" si="205"/>
        <v>unsuccessful</v>
      </c>
      <c r="W1459" t="str">
        <f>IF(OR(O1459&lt;Outliers!$B$8,Data!O1459&gt;Outliers!$B$9),"Yes","No")</f>
        <v>No</v>
      </c>
      <c r="X1459">
        <f t="shared" si="206"/>
        <v>4</v>
      </c>
    </row>
    <row r="1460" spans="1:24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98"/>
        <v>0</v>
      </c>
      <c r="P1460" s="9">
        <f t="shared" si="199"/>
        <v>0</v>
      </c>
      <c r="Q1460" t="str">
        <f t="shared" si="200"/>
        <v>publishing</v>
      </c>
      <c r="R1460" t="str">
        <f t="shared" si="201"/>
        <v>translations</v>
      </c>
      <c r="S1460" s="22">
        <f t="shared" si="202"/>
        <v>41831.705555555556</v>
      </c>
      <c r="T1460" s="22">
        <f t="shared" si="203"/>
        <v>41862.166666666664</v>
      </c>
      <c r="U1460">
        <f t="shared" si="204"/>
        <v>2014</v>
      </c>
      <c r="V1460" t="str">
        <f t="shared" si="205"/>
        <v>unsuccessful</v>
      </c>
      <c r="W1460" t="str">
        <f>IF(OR(O1460&lt;Outliers!$B$8,Data!O1460&gt;Outliers!$B$9),"Yes","No")</f>
        <v>No</v>
      </c>
      <c r="X1460">
        <f t="shared" si="206"/>
        <v>4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98"/>
        <v>0</v>
      </c>
      <c r="P1461" s="9">
        <f t="shared" si="199"/>
        <v>0</v>
      </c>
      <c r="Q1461" t="str">
        <f t="shared" si="200"/>
        <v>publishing</v>
      </c>
      <c r="R1461" t="str">
        <f t="shared" si="201"/>
        <v>translations</v>
      </c>
      <c r="S1461" s="22">
        <f t="shared" si="202"/>
        <v>42312.204814814817</v>
      </c>
      <c r="T1461" s="22">
        <f t="shared" si="203"/>
        <v>42340.725694444445</v>
      </c>
      <c r="U1461">
        <f t="shared" si="204"/>
        <v>2015</v>
      </c>
      <c r="V1461" t="str">
        <f t="shared" si="205"/>
        <v>unsuccessful</v>
      </c>
      <c r="W1461" t="str">
        <f>IF(OR(O1461&lt;Outliers!$B$8,Data!O1461&gt;Outliers!$B$9),"Yes","No")</f>
        <v>No</v>
      </c>
      <c r="X1461">
        <f t="shared" si="206"/>
        <v>4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98"/>
        <v>0</v>
      </c>
      <c r="P1462" s="9">
        <f t="shared" si="199"/>
        <v>0</v>
      </c>
      <c r="Q1462" t="str">
        <f t="shared" si="200"/>
        <v>publishing</v>
      </c>
      <c r="R1462" t="str">
        <f t="shared" si="201"/>
        <v>translations</v>
      </c>
      <c r="S1462" s="22">
        <f t="shared" si="202"/>
        <v>41915.896967592591</v>
      </c>
      <c r="T1462" s="22">
        <f t="shared" si="203"/>
        <v>41973.989583333328</v>
      </c>
      <c r="U1462">
        <f t="shared" si="204"/>
        <v>2014</v>
      </c>
      <c r="V1462" t="str">
        <f t="shared" si="205"/>
        <v>unsuccessful</v>
      </c>
      <c r="W1462" t="str">
        <f>IF(OR(O1462&lt;Outliers!$B$8,Data!O1462&gt;Outliers!$B$9),"Yes","No")</f>
        <v>No</v>
      </c>
      <c r="X1462">
        <f t="shared" si="206"/>
        <v>8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98"/>
        <v>1</v>
      </c>
      <c r="P1463" s="9">
        <f t="shared" si="199"/>
        <v>44.67</v>
      </c>
      <c r="Q1463" t="str">
        <f t="shared" si="200"/>
        <v>publishing</v>
      </c>
      <c r="R1463" t="str">
        <f t="shared" si="201"/>
        <v>radio &amp; podcasts</v>
      </c>
      <c r="S1463" s="22">
        <f t="shared" si="202"/>
        <v>41899.645300925928</v>
      </c>
      <c r="T1463" s="22">
        <f t="shared" si="203"/>
        <v>41933</v>
      </c>
      <c r="U1463">
        <f t="shared" si="204"/>
        <v>2014</v>
      </c>
      <c r="V1463" t="str">
        <f t="shared" si="205"/>
        <v>successful</v>
      </c>
      <c r="W1463" t="str">
        <f>IF(OR(O1463&lt;Outliers!$B$8,Data!O1463&gt;Outliers!$B$9),"Yes","No")</f>
        <v>No</v>
      </c>
      <c r="X1463">
        <f t="shared" si="206"/>
        <v>5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98"/>
        <v>1</v>
      </c>
      <c r="P1464" s="9">
        <f t="shared" si="199"/>
        <v>28.94</v>
      </c>
      <c r="Q1464" t="str">
        <f t="shared" si="200"/>
        <v>publishing</v>
      </c>
      <c r="R1464" t="str">
        <f t="shared" si="201"/>
        <v>radio &amp; podcasts</v>
      </c>
      <c r="S1464" s="22">
        <f t="shared" si="202"/>
        <v>41344.662858796299</v>
      </c>
      <c r="T1464" s="22">
        <f t="shared" si="203"/>
        <v>41374.662858796299</v>
      </c>
      <c r="U1464">
        <f t="shared" si="204"/>
        <v>2013</v>
      </c>
      <c r="V1464" t="str">
        <f t="shared" si="205"/>
        <v>successful</v>
      </c>
      <c r="W1464" t="str">
        <f>IF(OR(O1464&lt;Outliers!$B$8,Data!O1464&gt;Outliers!$B$9),"Yes","No")</f>
        <v>No</v>
      </c>
      <c r="X1464">
        <f t="shared" si="206"/>
        <v>4</v>
      </c>
    </row>
    <row r="1465" spans="1:24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98"/>
        <v>1</v>
      </c>
      <c r="P1465" s="9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22">
        <f t="shared" si="202"/>
        <v>41326.911319444444</v>
      </c>
      <c r="T1465" s="22">
        <f t="shared" si="203"/>
        <v>41371.869652777779</v>
      </c>
      <c r="U1465">
        <f t="shared" si="204"/>
        <v>2013</v>
      </c>
      <c r="V1465" t="str">
        <f t="shared" si="205"/>
        <v>successful</v>
      </c>
      <c r="W1465" t="str">
        <f>IF(OR(O1465&lt;Outliers!$B$8,Data!O1465&gt;Outliers!$B$9),"Yes","No")</f>
        <v>No</v>
      </c>
      <c r="X1465">
        <f t="shared" si="206"/>
        <v>6</v>
      </c>
    </row>
    <row r="1466" spans="1:2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98"/>
        <v>2</v>
      </c>
      <c r="P1466" s="9">
        <f t="shared" si="199"/>
        <v>34.869999999999997</v>
      </c>
      <c r="Q1466" t="str">
        <f t="shared" si="200"/>
        <v>publishing</v>
      </c>
      <c r="R1466" t="str">
        <f t="shared" si="201"/>
        <v>radio &amp; podcasts</v>
      </c>
      <c r="S1466" s="22">
        <f t="shared" si="202"/>
        <v>41291.661550925928</v>
      </c>
      <c r="T1466" s="22">
        <f t="shared" si="203"/>
        <v>41321.661550925928</v>
      </c>
      <c r="U1466">
        <f t="shared" si="204"/>
        <v>2013</v>
      </c>
      <c r="V1466" t="str">
        <f t="shared" si="205"/>
        <v>successful</v>
      </c>
      <c r="W1466" t="str">
        <f>IF(OR(O1466&lt;Outliers!$B$8,Data!O1466&gt;Outliers!$B$9),"Yes","No")</f>
        <v>No</v>
      </c>
      <c r="X1466">
        <f t="shared" si="206"/>
        <v>4</v>
      </c>
    </row>
    <row r="1467" spans="1:24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98"/>
        <v>5</v>
      </c>
      <c r="P1467" s="9">
        <f t="shared" si="199"/>
        <v>52.62</v>
      </c>
      <c r="Q1467" t="str">
        <f t="shared" si="200"/>
        <v>publishing</v>
      </c>
      <c r="R1467" t="str">
        <f t="shared" si="201"/>
        <v>radio &amp; podcasts</v>
      </c>
      <c r="S1467" s="22">
        <f t="shared" si="202"/>
        <v>40959.734398148146</v>
      </c>
      <c r="T1467" s="22">
        <f t="shared" si="203"/>
        <v>40990.125</v>
      </c>
      <c r="U1467">
        <f t="shared" si="204"/>
        <v>2012</v>
      </c>
      <c r="V1467" t="str">
        <f t="shared" si="205"/>
        <v>successful</v>
      </c>
      <c r="W1467" t="str">
        <f>IF(OR(O1467&lt;Outliers!$B$8,Data!O1467&gt;Outliers!$B$9),"Yes","No")</f>
        <v>Yes</v>
      </c>
      <c r="X1467">
        <f t="shared" si="206"/>
        <v>4</v>
      </c>
    </row>
    <row r="1468" spans="1:24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98"/>
        <v>1</v>
      </c>
      <c r="P1468" s="9">
        <f t="shared" si="199"/>
        <v>69.599999999999994</v>
      </c>
      <c r="Q1468" t="str">
        <f t="shared" si="200"/>
        <v>publishing</v>
      </c>
      <c r="R1468" t="str">
        <f t="shared" si="201"/>
        <v>radio &amp; podcasts</v>
      </c>
      <c r="S1468" s="22">
        <f t="shared" si="202"/>
        <v>42340.172060185185</v>
      </c>
      <c r="T1468" s="22">
        <f t="shared" si="203"/>
        <v>42381.208333333328</v>
      </c>
      <c r="U1468">
        <f t="shared" si="204"/>
        <v>2015</v>
      </c>
      <c r="V1468" t="str">
        <f t="shared" si="205"/>
        <v>successful</v>
      </c>
      <c r="W1468" t="str">
        <f>IF(OR(O1468&lt;Outliers!$B$8,Data!O1468&gt;Outliers!$B$9),"Yes","No")</f>
        <v>No</v>
      </c>
      <c r="X1468">
        <f t="shared" si="206"/>
        <v>6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98"/>
        <v>1</v>
      </c>
      <c r="P1469" s="9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22">
        <f t="shared" si="202"/>
        <v>40933.80190972222</v>
      </c>
      <c r="T1469" s="22">
        <f t="shared" si="203"/>
        <v>40993.760243055556</v>
      </c>
      <c r="U1469">
        <f t="shared" si="204"/>
        <v>2012</v>
      </c>
      <c r="V1469" t="str">
        <f t="shared" si="205"/>
        <v>successful</v>
      </c>
      <c r="W1469" t="str">
        <f>IF(OR(O1469&lt;Outliers!$B$8,Data!O1469&gt;Outliers!$B$9),"Yes","No")</f>
        <v>No</v>
      </c>
      <c r="X1469">
        <f t="shared" si="206"/>
        <v>9</v>
      </c>
    </row>
    <row r="1470" spans="1:24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98"/>
        <v>1</v>
      </c>
      <c r="P1470" s="9">
        <f t="shared" si="199"/>
        <v>33.19</v>
      </c>
      <c r="Q1470" t="str">
        <f t="shared" si="200"/>
        <v>publishing</v>
      </c>
      <c r="R1470" t="str">
        <f t="shared" si="201"/>
        <v>radio &amp; podcasts</v>
      </c>
      <c r="S1470" s="22">
        <f t="shared" si="202"/>
        <v>40646.014456018522</v>
      </c>
      <c r="T1470" s="22">
        <f t="shared" si="203"/>
        <v>40706.014456018522</v>
      </c>
      <c r="U1470">
        <f t="shared" si="204"/>
        <v>2011</v>
      </c>
      <c r="V1470" t="str">
        <f t="shared" si="205"/>
        <v>successful</v>
      </c>
      <c r="W1470" t="str">
        <f>IF(OR(O1470&lt;Outliers!$B$8,Data!O1470&gt;Outliers!$B$9),"Yes","No")</f>
        <v>No</v>
      </c>
      <c r="X1470">
        <f t="shared" si="206"/>
        <v>9</v>
      </c>
    </row>
    <row r="1471" spans="1:24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98"/>
        <v>1</v>
      </c>
      <c r="P1471" s="9">
        <f t="shared" si="199"/>
        <v>149.46</v>
      </c>
      <c r="Q1471" t="str">
        <f t="shared" si="200"/>
        <v>publishing</v>
      </c>
      <c r="R1471" t="str">
        <f t="shared" si="201"/>
        <v>radio &amp; podcasts</v>
      </c>
      <c r="S1471" s="22">
        <f t="shared" si="202"/>
        <v>41290.598483796297</v>
      </c>
      <c r="T1471" s="22">
        <f t="shared" si="203"/>
        <v>41320.598483796297</v>
      </c>
      <c r="U1471">
        <f t="shared" si="204"/>
        <v>2013</v>
      </c>
      <c r="V1471" t="str">
        <f t="shared" si="205"/>
        <v>successful</v>
      </c>
      <c r="W1471" t="str">
        <f>IF(OR(O1471&lt;Outliers!$B$8,Data!O1471&gt;Outliers!$B$9),"Yes","No")</f>
        <v>No</v>
      </c>
      <c r="X1471">
        <f t="shared" si="206"/>
        <v>4</v>
      </c>
    </row>
    <row r="1472" spans="1:24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98"/>
        <v>1</v>
      </c>
      <c r="P1472" s="9">
        <f t="shared" si="199"/>
        <v>23.17</v>
      </c>
      <c r="Q1472" t="str">
        <f t="shared" si="200"/>
        <v>publishing</v>
      </c>
      <c r="R1472" t="str">
        <f t="shared" si="201"/>
        <v>radio &amp; podcasts</v>
      </c>
      <c r="S1472" s="22">
        <f t="shared" si="202"/>
        <v>41250.827118055553</v>
      </c>
      <c r="T1472" s="22">
        <f t="shared" si="203"/>
        <v>41271.827118055553</v>
      </c>
      <c r="U1472">
        <f t="shared" si="204"/>
        <v>2012</v>
      </c>
      <c r="V1472" t="str">
        <f t="shared" si="205"/>
        <v>successful</v>
      </c>
      <c r="W1472" t="str">
        <f>IF(OR(O1472&lt;Outliers!$B$8,Data!O1472&gt;Outliers!$B$9),"Yes","No")</f>
        <v>No</v>
      </c>
      <c r="X1472">
        <f t="shared" si="206"/>
        <v>3</v>
      </c>
    </row>
    <row r="1473" spans="1:24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98"/>
        <v>1</v>
      </c>
      <c r="P1473" s="9">
        <f t="shared" si="199"/>
        <v>96.88</v>
      </c>
      <c r="Q1473" t="str">
        <f t="shared" si="200"/>
        <v>publishing</v>
      </c>
      <c r="R1473" t="str">
        <f t="shared" si="201"/>
        <v>radio &amp; podcasts</v>
      </c>
      <c r="S1473" s="22">
        <f t="shared" si="202"/>
        <v>42073.957569444443</v>
      </c>
      <c r="T1473" s="22">
        <f t="shared" si="203"/>
        <v>42103.957569444443</v>
      </c>
      <c r="U1473">
        <f t="shared" si="204"/>
        <v>2015</v>
      </c>
      <c r="V1473" t="str">
        <f t="shared" si="205"/>
        <v>successful</v>
      </c>
      <c r="W1473" t="str">
        <f>IF(OR(O1473&lt;Outliers!$B$8,Data!O1473&gt;Outliers!$B$9),"Yes","No")</f>
        <v>No</v>
      </c>
      <c r="X1473">
        <f t="shared" si="206"/>
        <v>4</v>
      </c>
    </row>
    <row r="1474" spans="1:24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98"/>
        <v>1</v>
      </c>
      <c r="P1474" s="9">
        <f t="shared" si="199"/>
        <v>103.2</v>
      </c>
      <c r="Q1474" t="str">
        <f t="shared" si="200"/>
        <v>publishing</v>
      </c>
      <c r="R1474" t="str">
        <f t="shared" si="201"/>
        <v>radio &amp; podcasts</v>
      </c>
      <c r="S1474" s="22">
        <f t="shared" si="202"/>
        <v>41533.542858796296</v>
      </c>
      <c r="T1474" s="22">
        <f t="shared" si="203"/>
        <v>41563.542858796296</v>
      </c>
      <c r="U1474">
        <f t="shared" si="204"/>
        <v>2013</v>
      </c>
      <c r="V1474" t="str">
        <f t="shared" si="205"/>
        <v>successful</v>
      </c>
      <c r="W1474" t="str">
        <f>IF(OR(O1474&lt;Outliers!$B$8,Data!O1474&gt;Outliers!$B$9),"Yes","No")</f>
        <v>No</v>
      </c>
      <c r="X1474">
        <f t="shared" si="206"/>
        <v>4</v>
      </c>
    </row>
    <row r="1475" spans="1:2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207">ROUND(E1475/D1475,0)</f>
        <v>1</v>
      </c>
      <c r="P1475" s="9">
        <f t="shared" ref="P1475:P1538" si="208">ROUND(IFERROR(E1475/L1475,0),2)</f>
        <v>38.46</v>
      </c>
      <c r="Q1475" t="str">
        <f t="shared" ref="Q1475:Q1538" si="209">LEFT(N1475,FIND("/",N1475)-1)</f>
        <v>publishing</v>
      </c>
      <c r="R1475" t="str">
        <f t="shared" ref="R1475:R1538" si="210">RIGHT(N1475,LEN(N1475)-FIND("/",N1475))</f>
        <v>radio &amp; podcasts</v>
      </c>
      <c r="S1475" s="22">
        <f t="shared" ref="S1475:S1538" si="211">(((J1475/60)/60)/24)+DATE(1970,1,1)</f>
        <v>40939.979618055557</v>
      </c>
      <c r="T1475" s="22">
        <f t="shared" ref="T1475:T1538" si="212">(((I1475/60)/60)/24)+DATE(1970,1,1)</f>
        <v>40969.979618055557</v>
      </c>
      <c r="U1475">
        <f t="shared" ref="U1475:U1538" si="213">YEAR(S1475)</f>
        <v>2012</v>
      </c>
      <c r="V1475" t="str">
        <f t="shared" ref="V1475:V1538" si="214">IF(OR(F1475="live",F1475="successful"),"successful","unsuccessful")</f>
        <v>successful</v>
      </c>
      <c r="W1475" t="str">
        <f>IF(OR(O1475&lt;Outliers!$B$8,Data!O1475&gt;Outliers!$B$9),"Yes","No")</f>
        <v>No</v>
      </c>
      <c r="X1475">
        <f t="shared" ref="X1475:X1538" si="215">ROUND(_xlfn.DAYS(T1475,S1475)/7,0)</f>
        <v>4</v>
      </c>
    </row>
    <row r="1476" spans="1:24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207"/>
        <v>1</v>
      </c>
      <c r="P1476" s="9">
        <f t="shared" si="208"/>
        <v>44.32</v>
      </c>
      <c r="Q1476" t="str">
        <f t="shared" si="209"/>
        <v>publishing</v>
      </c>
      <c r="R1476" t="str">
        <f t="shared" si="210"/>
        <v>radio &amp; podcasts</v>
      </c>
      <c r="S1476" s="22">
        <f t="shared" si="211"/>
        <v>41500.727916666663</v>
      </c>
      <c r="T1476" s="22">
        <f t="shared" si="212"/>
        <v>41530.727916666663</v>
      </c>
      <c r="U1476">
        <f t="shared" si="213"/>
        <v>2013</v>
      </c>
      <c r="V1476" t="str">
        <f t="shared" si="214"/>
        <v>successful</v>
      </c>
      <c r="W1476" t="str">
        <f>IF(OR(O1476&lt;Outliers!$B$8,Data!O1476&gt;Outliers!$B$9),"Yes","No")</f>
        <v>No</v>
      </c>
      <c r="X1476">
        <f t="shared" si="215"/>
        <v>4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207"/>
        <v>2</v>
      </c>
      <c r="P1477" s="9">
        <f t="shared" si="208"/>
        <v>64.17</v>
      </c>
      <c r="Q1477" t="str">
        <f t="shared" si="209"/>
        <v>publishing</v>
      </c>
      <c r="R1477" t="str">
        <f t="shared" si="210"/>
        <v>radio &amp; podcasts</v>
      </c>
      <c r="S1477" s="22">
        <f t="shared" si="211"/>
        <v>41960.722951388889</v>
      </c>
      <c r="T1477" s="22">
        <f t="shared" si="212"/>
        <v>41993.207638888889</v>
      </c>
      <c r="U1477">
        <f t="shared" si="213"/>
        <v>2014</v>
      </c>
      <c r="V1477" t="str">
        <f t="shared" si="214"/>
        <v>successful</v>
      </c>
      <c r="W1477" t="str">
        <f>IF(OR(O1477&lt;Outliers!$B$8,Data!O1477&gt;Outliers!$B$9),"Yes","No")</f>
        <v>No</v>
      </c>
      <c r="X1477">
        <f t="shared" si="215"/>
        <v>5</v>
      </c>
    </row>
    <row r="1478" spans="1:24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207"/>
        <v>7</v>
      </c>
      <c r="P1478" s="9">
        <f t="shared" si="208"/>
        <v>43.33</v>
      </c>
      <c r="Q1478" t="str">
        <f t="shared" si="209"/>
        <v>publishing</v>
      </c>
      <c r="R1478" t="str">
        <f t="shared" si="210"/>
        <v>radio &amp; podcasts</v>
      </c>
      <c r="S1478" s="22">
        <f t="shared" si="211"/>
        <v>40766.041921296295</v>
      </c>
      <c r="T1478" s="22">
        <f t="shared" si="212"/>
        <v>40796.041921296295</v>
      </c>
      <c r="U1478">
        <f t="shared" si="213"/>
        <v>2011</v>
      </c>
      <c r="V1478" t="str">
        <f t="shared" si="214"/>
        <v>successful</v>
      </c>
      <c r="W1478" t="str">
        <f>IF(OR(O1478&lt;Outliers!$B$8,Data!O1478&gt;Outliers!$B$9),"Yes","No")</f>
        <v>Yes</v>
      </c>
      <c r="X1478">
        <f t="shared" si="215"/>
        <v>4</v>
      </c>
    </row>
    <row r="1479" spans="1:24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207"/>
        <v>1</v>
      </c>
      <c r="P1479" s="9">
        <f t="shared" si="208"/>
        <v>90.5</v>
      </c>
      <c r="Q1479" t="str">
        <f t="shared" si="209"/>
        <v>publishing</v>
      </c>
      <c r="R1479" t="str">
        <f t="shared" si="210"/>
        <v>radio &amp; podcasts</v>
      </c>
      <c r="S1479" s="22">
        <f t="shared" si="211"/>
        <v>40840.615787037037</v>
      </c>
      <c r="T1479" s="22">
        <f t="shared" si="212"/>
        <v>40900.125</v>
      </c>
      <c r="U1479">
        <f t="shared" si="213"/>
        <v>2011</v>
      </c>
      <c r="V1479" t="str">
        <f t="shared" si="214"/>
        <v>successful</v>
      </c>
      <c r="W1479" t="str">
        <f>IF(OR(O1479&lt;Outliers!$B$8,Data!O1479&gt;Outliers!$B$9),"Yes","No")</f>
        <v>No</v>
      </c>
      <c r="X1479">
        <f t="shared" si="215"/>
        <v>9</v>
      </c>
    </row>
    <row r="1480" spans="1:24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207"/>
        <v>12</v>
      </c>
      <c r="P1480" s="9">
        <f t="shared" si="208"/>
        <v>29.19</v>
      </c>
      <c r="Q1480" t="str">
        <f t="shared" si="209"/>
        <v>publishing</v>
      </c>
      <c r="R1480" t="str">
        <f t="shared" si="210"/>
        <v>radio &amp; podcasts</v>
      </c>
      <c r="S1480" s="22">
        <f t="shared" si="211"/>
        <v>41394.871678240743</v>
      </c>
      <c r="T1480" s="22">
        <f t="shared" si="212"/>
        <v>41408.871678240743</v>
      </c>
      <c r="U1480">
        <f t="shared" si="213"/>
        <v>2013</v>
      </c>
      <c r="V1480" t="str">
        <f t="shared" si="214"/>
        <v>successful</v>
      </c>
      <c r="W1480" t="str">
        <f>IF(OR(O1480&lt;Outliers!$B$8,Data!O1480&gt;Outliers!$B$9),"Yes","No")</f>
        <v>Yes</v>
      </c>
      <c r="X1480">
        <f t="shared" si="215"/>
        <v>2</v>
      </c>
    </row>
    <row r="1481" spans="1:24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207"/>
        <v>1</v>
      </c>
      <c r="P1481" s="9">
        <f t="shared" si="208"/>
        <v>30.96</v>
      </c>
      <c r="Q1481" t="str">
        <f t="shared" si="209"/>
        <v>publishing</v>
      </c>
      <c r="R1481" t="str">
        <f t="shared" si="210"/>
        <v>radio &amp; podcasts</v>
      </c>
      <c r="S1481" s="22">
        <f t="shared" si="211"/>
        <v>41754.745243055557</v>
      </c>
      <c r="T1481" s="22">
        <f t="shared" si="212"/>
        <v>41769.165972222225</v>
      </c>
      <c r="U1481">
        <f t="shared" si="213"/>
        <v>2014</v>
      </c>
      <c r="V1481" t="str">
        <f t="shared" si="214"/>
        <v>successful</v>
      </c>
      <c r="W1481" t="str">
        <f>IF(OR(O1481&lt;Outliers!$B$8,Data!O1481&gt;Outliers!$B$9),"Yes","No")</f>
        <v>No</v>
      </c>
      <c r="X1481">
        <f t="shared" si="215"/>
        <v>2</v>
      </c>
    </row>
    <row r="1482" spans="1:24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207"/>
        <v>1</v>
      </c>
      <c r="P1482" s="9">
        <f t="shared" si="208"/>
        <v>92.16</v>
      </c>
      <c r="Q1482" t="str">
        <f t="shared" si="209"/>
        <v>publishing</v>
      </c>
      <c r="R1482" t="str">
        <f t="shared" si="210"/>
        <v>radio &amp; podcasts</v>
      </c>
      <c r="S1482" s="22">
        <f t="shared" si="211"/>
        <v>41464.934016203704</v>
      </c>
      <c r="T1482" s="22">
        <f t="shared" si="212"/>
        <v>41481.708333333336</v>
      </c>
      <c r="U1482">
        <f t="shared" si="213"/>
        <v>2013</v>
      </c>
      <c r="V1482" t="str">
        <f t="shared" si="214"/>
        <v>successful</v>
      </c>
      <c r="W1482" t="str">
        <f>IF(OR(O1482&lt;Outliers!$B$8,Data!O1482&gt;Outliers!$B$9),"Yes","No")</f>
        <v>No</v>
      </c>
      <c r="X1482">
        <f t="shared" si="215"/>
        <v>2</v>
      </c>
    </row>
    <row r="1483" spans="1:24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207"/>
        <v>0</v>
      </c>
      <c r="P1483" s="9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22">
        <f t="shared" si="211"/>
        <v>41550.922974537039</v>
      </c>
      <c r="T1483" s="22">
        <f t="shared" si="212"/>
        <v>41580.922974537039</v>
      </c>
      <c r="U1483">
        <f t="shared" si="213"/>
        <v>2013</v>
      </c>
      <c r="V1483" t="str">
        <f t="shared" si="214"/>
        <v>unsuccessful</v>
      </c>
      <c r="W1483" t="str">
        <f>IF(OR(O1483&lt;Outliers!$B$8,Data!O1483&gt;Outliers!$B$9),"Yes","No")</f>
        <v>No</v>
      </c>
      <c r="X1483">
        <f t="shared" si="215"/>
        <v>4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207"/>
        <v>0</v>
      </c>
      <c r="P1484" s="9">
        <f t="shared" si="208"/>
        <v>5</v>
      </c>
      <c r="Q1484" t="str">
        <f t="shared" si="209"/>
        <v>publishing</v>
      </c>
      <c r="R1484" t="str">
        <f t="shared" si="210"/>
        <v>fiction</v>
      </c>
      <c r="S1484" s="22">
        <f t="shared" si="211"/>
        <v>41136.85805555556</v>
      </c>
      <c r="T1484" s="22">
        <f t="shared" si="212"/>
        <v>41159.32708333333</v>
      </c>
      <c r="U1484">
        <f t="shared" si="213"/>
        <v>2012</v>
      </c>
      <c r="V1484" t="str">
        <f t="shared" si="214"/>
        <v>unsuccessful</v>
      </c>
      <c r="W1484" t="str">
        <f>IF(OR(O1484&lt;Outliers!$B$8,Data!O1484&gt;Outliers!$B$9),"Yes","No")</f>
        <v>No</v>
      </c>
      <c r="X1484">
        <f t="shared" si="215"/>
        <v>3</v>
      </c>
    </row>
    <row r="1485" spans="1:24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207"/>
        <v>0</v>
      </c>
      <c r="P1485" s="9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22">
        <f t="shared" si="211"/>
        <v>42548.192997685182</v>
      </c>
      <c r="T1485" s="22">
        <f t="shared" si="212"/>
        <v>42573.192997685182</v>
      </c>
      <c r="U1485">
        <f t="shared" si="213"/>
        <v>2016</v>
      </c>
      <c r="V1485" t="str">
        <f t="shared" si="214"/>
        <v>unsuccessful</v>
      </c>
      <c r="W1485" t="str">
        <f>IF(OR(O1485&lt;Outliers!$B$8,Data!O1485&gt;Outliers!$B$9),"Yes","No")</f>
        <v>No</v>
      </c>
      <c r="X1485">
        <f t="shared" si="215"/>
        <v>4</v>
      </c>
    </row>
    <row r="1486" spans="1:2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207"/>
        <v>0</v>
      </c>
      <c r="P1486" s="9">
        <f t="shared" si="208"/>
        <v>0</v>
      </c>
      <c r="Q1486" t="str">
        <f t="shared" si="209"/>
        <v>publishing</v>
      </c>
      <c r="R1486" t="str">
        <f t="shared" si="210"/>
        <v>fiction</v>
      </c>
      <c r="S1486" s="22">
        <f t="shared" si="211"/>
        <v>41053.200960648144</v>
      </c>
      <c r="T1486" s="22">
        <f t="shared" si="212"/>
        <v>41111.618750000001</v>
      </c>
      <c r="U1486">
        <f t="shared" si="213"/>
        <v>2012</v>
      </c>
      <c r="V1486" t="str">
        <f t="shared" si="214"/>
        <v>unsuccessful</v>
      </c>
      <c r="W1486" t="str">
        <f>IF(OR(O1486&lt;Outliers!$B$8,Data!O1486&gt;Outliers!$B$9),"Yes","No")</f>
        <v>No</v>
      </c>
      <c r="X1486">
        <f t="shared" si="215"/>
        <v>8</v>
      </c>
    </row>
    <row r="1487" spans="1:24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207"/>
        <v>0</v>
      </c>
      <c r="P1487" s="9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22">
        <f t="shared" si="211"/>
        <v>42130.795983796299</v>
      </c>
      <c r="T1487" s="22">
        <f t="shared" si="212"/>
        <v>42175.795983796299</v>
      </c>
      <c r="U1487">
        <f t="shared" si="213"/>
        <v>2015</v>
      </c>
      <c r="V1487" t="str">
        <f t="shared" si="214"/>
        <v>unsuccessful</v>
      </c>
      <c r="W1487" t="str">
        <f>IF(OR(O1487&lt;Outliers!$B$8,Data!O1487&gt;Outliers!$B$9),"Yes","No")</f>
        <v>No</v>
      </c>
      <c r="X1487">
        <f t="shared" si="215"/>
        <v>6</v>
      </c>
    </row>
    <row r="1488" spans="1:24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207"/>
        <v>0</v>
      </c>
      <c r="P1488" s="9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22">
        <f t="shared" si="211"/>
        <v>42032.168530092589</v>
      </c>
      <c r="T1488" s="22">
        <f t="shared" si="212"/>
        <v>42062.168530092589</v>
      </c>
      <c r="U1488">
        <f t="shared" si="213"/>
        <v>2015</v>
      </c>
      <c r="V1488" t="str">
        <f t="shared" si="214"/>
        <v>unsuccessful</v>
      </c>
      <c r="W1488" t="str">
        <f>IF(OR(O1488&lt;Outliers!$B$8,Data!O1488&gt;Outliers!$B$9),"Yes","No")</f>
        <v>No</v>
      </c>
      <c r="X1488">
        <f t="shared" si="215"/>
        <v>4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207"/>
        <v>0</v>
      </c>
      <c r="P1489" s="9">
        <f t="shared" si="208"/>
        <v>0</v>
      </c>
      <c r="Q1489" t="str">
        <f t="shared" si="209"/>
        <v>publishing</v>
      </c>
      <c r="R1489" t="str">
        <f t="shared" si="210"/>
        <v>fiction</v>
      </c>
      <c r="S1489" s="22">
        <f t="shared" si="211"/>
        <v>42554.917488425926</v>
      </c>
      <c r="T1489" s="22">
        <f t="shared" si="212"/>
        <v>42584.917488425926</v>
      </c>
      <c r="U1489">
        <f t="shared" si="213"/>
        <v>2016</v>
      </c>
      <c r="V1489" t="str">
        <f t="shared" si="214"/>
        <v>unsuccessful</v>
      </c>
      <c r="W1489" t="str">
        <f>IF(OR(O1489&lt;Outliers!$B$8,Data!O1489&gt;Outliers!$B$9),"Yes","No")</f>
        <v>No</v>
      </c>
      <c r="X1489">
        <f t="shared" si="215"/>
        <v>4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207"/>
        <v>0</v>
      </c>
      <c r="P1490" s="9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22">
        <f t="shared" si="211"/>
        <v>41614.563194444447</v>
      </c>
      <c r="T1490" s="22">
        <f t="shared" si="212"/>
        <v>41644.563194444447</v>
      </c>
      <c r="U1490">
        <f t="shared" si="213"/>
        <v>2013</v>
      </c>
      <c r="V1490" t="str">
        <f t="shared" si="214"/>
        <v>unsuccessful</v>
      </c>
      <c r="W1490" t="str">
        <f>IF(OR(O1490&lt;Outliers!$B$8,Data!O1490&gt;Outliers!$B$9),"Yes","No")</f>
        <v>No</v>
      </c>
      <c r="X1490">
        <f t="shared" si="215"/>
        <v>4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207"/>
        <v>0</v>
      </c>
      <c r="P1491" s="9">
        <f t="shared" si="208"/>
        <v>0</v>
      </c>
      <c r="Q1491" t="str">
        <f t="shared" si="209"/>
        <v>publishing</v>
      </c>
      <c r="R1491" t="str">
        <f t="shared" si="210"/>
        <v>fiction</v>
      </c>
      <c r="S1491" s="22">
        <f t="shared" si="211"/>
        <v>41198.611712962964</v>
      </c>
      <c r="T1491" s="22">
        <f t="shared" si="212"/>
        <v>41228.653379629628</v>
      </c>
      <c r="U1491">
        <f t="shared" si="213"/>
        <v>2012</v>
      </c>
      <c r="V1491" t="str">
        <f t="shared" si="214"/>
        <v>unsuccessful</v>
      </c>
      <c r="W1491" t="str">
        <f>IF(OR(O1491&lt;Outliers!$B$8,Data!O1491&gt;Outliers!$B$9),"Yes","No")</f>
        <v>No</v>
      </c>
      <c r="X1491">
        <f t="shared" si="215"/>
        <v>4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207"/>
        <v>0</v>
      </c>
      <c r="P1492" s="9">
        <f t="shared" si="208"/>
        <v>47.11</v>
      </c>
      <c r="Q1492" t="str">
        <f t="shared" si="209"/>
        <v>publishing</v>
      </c>
      <c r="R1492" t="str">
        <f t="shared" si="210"/>
        <v>fiction</v>
      </c>
      <c r="S1492" s="22">
        <f t="shared" si="211"/>
        <v>41520.561041666668</v>
      </c>
      <c r="T1492" s="22">
        <f t="shared" si="212"/>
        <v>41549.561041666668</v>
      </c>
      <c r="U1492">
        <f t="shared" si="213"/>
        <v>2013</v>
      </c>
      <c r="V1492" t="str">
        <f t="shared" si="214"/>
        <v>unsuccessful</v>
      </c>
      <c r="W1492" t="str">
        <f>IF(OR(O1492&lt;Outliers!$B$8,Data!O1492&gt;Outliers!$B$9),"Yes","No")</f>
        <v>No</v>
      </c>
      <c r="X1492">
        <f t="shared" si="215"/>
        <v>4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207"/>
        <v>0</v>
      </c>
      <c r="P1493" s="9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22">
        <f t="shared" si="211"/>
        <v>41991.713460648149</v>
      </c>
      <c r="T1493" s="22">
        <f t="shared" si="212"/>
        <v>42050.651388888888</v>
      </c>
      <c r="U1493">
        <f t="shared" si="213"/>
        <v>2014</v>
      </c>
      <c r="V1493" t="str">
        <f t="shared" si="214"/>
        <v>unsuccessful</v>
      </c>
      <c r="W1493" t="str">
        <f>IF(OR(O1493&lt;Outliers!$B$8,Data!O1493&gt;Outliers!$B$9),"Yes","No")</f>
        <v>No</v>
      </c>
      <c r="X1493">
        <f t="shared" si="215"/>
        <v>8</v>
      </c>
    </row>
    <row r="1494" spans="1:24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207"/>
        <v>0</v>
      </c>
      <c r="P1494" s="9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22">
        <f t="shared" si="211"/>
        <v>40682.884791666671</v>
      </c>
      <c r="T1494" s="22">
        <f t="shared" si="212"/>
        <v>40712.884791666671</v>
      </c>
      <c r="U1494">
        <f t="shared" si="213"/>
        <v>2011</v>
      </c>
      <c r="V1494" t="str">
        <f t="shared" si="214"/>
        <v>unsuccessful</v>
      </c>
      <c r="W1494" t="str">
        <f>IF(OR(O1494&lt;Outliers!$B$8,Data!O1494&gt;Outliers!$B$9),"Yes","No")</f>
        <v>No</v>
      </c>
      <c r="X1494">
        <f t="shared" si="215"/>
        <v>4</v>
      </c>
    </row>
    <row r="1495" spans="1:24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207"/>
        <v>0</v>
      </c>
      <c r="P1495" s="9">
        <f t="shared" si="208"/>
        <v>0</v>
      </c>
      <c r="Q1495" t="str">
        <f t="shared" si="209"/>
        <v>publishing</v>
      </c>
      <c r="R1495" t="str">
        <f t="shared" si="210"/>
        <v>fiction</v>
      </c>
      <c r="S1495" s="22">
        <f t="shared" si="211"/>
        <v>41411.866608796299</v>
      </c>
      <c r="T1495" s="22">
        <f t="shared" si="212"/>
        <v>41441.866608796299</v>
      </c>
      <c r="U1495">
        <f t="shared" si="213"/>
        <v>2013</v>
      </c>
      <c r="V1495" t="str">
        <f t="shared" si="214"/>
        <v>unsuccessful</v>
      </c>
      <c r="W1495" t="str">
        <f>IF(OR(O1495&lt;Outliers!$B$8,Data!O1495&gt;Outliers!$B$9),"Yes","No")</f>
        <v>No</v>
      </c>
      <c r="X1495">
        <f t="shared" si="215"/>
        <v>4</v>
      </c>
    </row>
    <row r="1496" spans="1:24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207"/>
        <v>0</v>
      </c>
      <c r="P1496" s="9">
        <f t="shared" si="208"/>
        <v>40.450000000000003</v>
      </c>
      <c r="Q1496" t="str">
        <f t="shared" si="209"/>
        <v>publishing</v>
      </c>
      <c r="R1496" t="str">
        <f t="shared" si="210"/>
        <v>fiction</v>
      </c>
      <c r="S1496" s="22">
        <f t="shared" si="211"/>
        <v>42067.722372685181</v>
      </c>
      <c r="T1496" s="22">
        <f t="shared" si="212"/>
        <v>42097.651388888888</v>
      </c>
      <c r="U1496">
        <f t="shared" si="213"/>
        <v>2015</v>
      </c>
      <c r="V1496" t="str">
        <f t="shared" si="214"/>
        <v>unsuccessful</v>
      </c>
      <c r="W1496" t="str">
        <f>IF(OR(O1496&lt;Outliers!$B$8,Data!O1496&gt;Outliers!$B$9),"Yes","No")</f>
        <v>No</v>
      </c>
      <c r="X1496">
        <f t="shared" si="215"/>
        <v>4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207"/>
        <v>0</v>
      </c>
      <c r="P1497" s="9">
        <f t="shared" si="208"/>
        <v>0</v>
      </c>
      <c r="Q1497" t="str">
        <f t="shared" si="209"/>
        <v>publishing</v>
      </c>
      <c r="R1497" t="str">
        <f t="shared" si="210"/>
        <v>fiction</v>
      </c>
      <c r="S1497" s="22">
        <f t="shared" si="211"/>
        <v>40752.789710648147</v>
      </c>
      <c r="T1497" s="22">
        <f t="shared" si="212"/>
        <v>40782.789710648147</v>
      </c>
      <c r="U1497">
        <f t="shared" si="213"/>
        <v>2011</v>
      </c>
      <c r="V1497" t="str">
        <f t="shared" si="214"/>
        <v>unsuccessful</v>
      </c>
      <c r="W1497" t="str">
        <f>IF(OR(O1497&lt;Outliers!$B$8,Data!O1497&gt;Outliers!$B$9),"Yes","No")</f>
        <v>No</v>
      </c>
      <c r="X1497">
        <f t="shared" si="215"/>
        <v>4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207"/>
        <v>0</v>
      </c>
      <c r="P1498" s="9">
        <f t="shared" si="208"/>
        <v>0</v>
      </c>
      <c r="Q1498" t="str">
        <f t="shared" si="209"/>
        <v>publishing</v>
      </c>
      <c r="R1498" t="str">
        <f t="shared" si="210"/>
        <v>fiction</v>
      </c>
      <c r="S1498" s="22">
        <f t="shared" si="211"/>
        <v>41838.475219907406</v>
      </c>
      <c r="T1498" s="22">
        <f t="shared" si="212"/>
        <v>41898.475219907406</v>
      </c>
      <c r="U1498">
        <f t="shared" si="213"/>
        <v>2014</v>
      </c>
      <c r="V1498" t="str">
        <f t="shared" si="214"/>
        <v>unsuccessful</v>
      </c>
      <c r="W1498" t="str">
        <f>IF(OR(O1498&lt;Outliers!$B$8,Data!O1498&gt;Outliers!$B$9),"Yes","No")</f>
        <v>No</v>
      </c>
      <c r="X1498">
        <f t="shared" si="215"/>
        <v>9</v>
      </c>
    </row>
    <row r="1499" spans="1:24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207"/>
        <v>0</v>
      </c>
      <c r="P1499" s="9">
        <f t="shared" si="208"/>
        <v>1</v>
      </c>
      <c r="Q1499" t="str">
        <f t="shared" si="209"/>
        <v>publishing</v>
      </c>
      <c r="R1499" t="str">
        <f t="shared" si="210"/>
        <v>fiction</v>
      </c>
      <c r="S1499" s="22">
        <f t="shared" si="211"/>
        <v>41444.64261574074</v>
      </c>
      <c r="T1499" s="22">
        <f t="shared" si="212"/>
        <v>41486.821527777778</v>
      </c>
      <c r="U1499">
        <f t="shared" si="213"/>
        <v>2013</v>
      </c>
      <c r="V1499" t="str">
        <f t="shared" si="214"/>
        <v>unsuccessful</v>
      </c>
      <c r="W1499" t="str">
        <f>IF(OR(O1499&lt;Outliers!$B$8,Data!O1499&gt;Outliers!$B$9),"Yes","No")</f>
        <v>No</v>
      </c>
      <c r="X1499">
        <f t="shared" si="215"/>
        <v>6</v>
      </c>
    </row>
    <row r="1500" spans="1:24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207"/>
        <v>0</v>
      </c>
      <c r="P1500" s="9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22">
        <f t="shared" si="211"/>
        <v>41840.983541666668</v>
      </c>
      <c r="T1500" s="22">
        <f t="shared" si="212"/>
        <v>41885.983541666668</v>
      </c>
      <c r="U1500">
        <f t="shared" si="213"/>
        <v>2014</v>
      </c>
      <c r="V1500" t="str">
        <f t="shared" si="214"/>
        <v>unsuccessful</v>
      </c>
      <c r="W1500" t="str">
        <f>IF(OR(O1500&lt;Outliers!$B$8,Data!O1500&gt;Outliers!$B$9),"Yes","No")</f>
        <v>No</v>
      </c>
      <c r="X1500">
        <f t="shared" si="215"/>
        <v>6</v>
      </c>
    </row>
    <row r="1501" spans="1:24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207"/>
        <v>0</v>
      </c>
      <c r="P1501" s="9">
        <f t="shared" si="208"/>
        <v>5</v>
      </c>
      <c r="Q1501" t="str">
        <f t="shared" si="209"/>
        <v>publishing</v>
      </c>
      <c r="R1501" t="str">
        <f t="shared" si="210"/>
        <v>fiction</v>
      </c>
      <c r="S1501" s="22">
        <f t="shared" si="211"/>
        <v>42527.007326388892</v>
      </c>
      <c r="T1501" s="22">
        <f t="shared" si="212"/>
        <v>42587.007326388892</v>
      </c>
      <c r="U1501">
        <f t="shared" si="213"/>
        <v>2016</v>
      </c>
      <c r="V1501" t="str">
        <f t="shared" si="214"/>
        <v>unsuccessful</v>
      </c>
      <c r="W1501" t="str">
        <f>IF(OR(O1501&lt;Outliers!$B$8,Data!O1501&gt;Outliers!$B$9),"Yes","No")</f>
        <v>No</v>
      </c>
      <c r="X1501">
        <f t="shared" si="215"/>
        <v>9</v>
      </c>
    </row>
    <row r="1502" spans="1:24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207"/>
        <v>0</v>
      </c>
      <c r="P1502" s="9">
        <f t="shared" si="208"/>
        <v>46.73</v>
      </c>
      <c r="Q1502" t="str">
        <f t="shared" si="209"/>
        <v>publishing</v>
      </c>
      <c r="R1502" t="str">
        <f t="shared" si="210"/>
        <v>fiction</v>
      </c>
      <c r="S1502" s="22">
        <f t="shared" si="211"/>
        <v>41365.904594907406</v>
      </c>
      <c r="T1502" s="22">
        <f t="shared" si="212"/>
        <v>41395.904594907406</v>
      </c>
      <c r="U1502">
        <f t="shared" si="213"/>
        <v>2013</v>
      </c>
      <c r="V1502" t="str">
        <f t="shared" si="214"/>
        <v>unsuccessful</v>
      </c>
      <c r="W1502" t="str">
        <f>IF(OR(O1502&lt;Outliers!$B$8,Data!O1502&gt;Outliers!$B$9),"Yes","No")</f>
        <v>No</v>
      </c>
      <c r="X1502">
        <f t="shared" si="215"/>
        <v>4</v>
      </c>
    </row>
    <row r="1503" spans="1:24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207"/>
        <v>2</v>
      </c>
      <c r="P1503" s="9">
        <f t="shared" si="208"/>
        <v>97.73</v>
      </c>
      <c r="Q1503" t="str">
        <f t="shared" si="209"/>
        <v>photography</v>
      </c>
      <c r="R1503" t="str">
        <f t="shared" si="210"/>
        <v>photobooks</v>
      </c>
      <c r="S1503" s="22">
        <f t="shared" si="211"/>
        <v>42163.583599537036</v>
      </c>
      <c r="T1503" s="22">
        <f t="shared" si="212"/>
        <v>42193.583599537036</v>
      </c>
      <c r="U1503">
        <f t="shared" si="213"/>
        <v>2015</v>
      </c>
      <c r="V1503" t="str">
        <f t="shared" si="214"/>
        <v>successful</v>
      </c>
      <c r="W1503" t="str">
        <f>IF(OR(O1503&lt;Outliers!$B$8,Data!O1503&gt;Outliers!$B$9),"Yes","No")</f>
        <v>No</v>
      </c>
      <c r="X1503">
        <f t="shared" si="215"/>
        <v>4</v>
      </c>
    </row>
    <row r="1504" spans="1:24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207"/>
        <v>1</v>
      </c>
      <c r="P1504" s="9">
        <f t="shared" si="208"/>
        <v>67.84</v>
      </c>
      <c r="Q1504" t="str">
        <f t="shared" si="209"/>
        <v>photography</v>
      </c>
      <c r="R1504" t="str">
        <f t="shared" si="210"/>
        <v>photobooks</v>
      </c>
      <c r="S1504" s="22">
        <f t="shared" si="211"/>
        <v>42426.542592592596</v>
      </c>
      <c r="T1504" s="22">
        <f t="shared" si="212"/>
        <v>42454.916666666672</v>
      </c>
      <c r="U1504">
        <f t="shared" si="213"/>
        <v>2016</v>
      </c>
      <c r="V1504" t="str">
        <f t="shared" si="214"/>
        <v>successful</v>
      </c>
      <c r="W1504" t="str">
        <f>IF(OR(O1504&lt;Outliers!$B$8,Data!O1504&gt;Outliers!$B$9),"Yes","No")</f>
        <v>No</v>
      </c>
      <c r="X1504">
        <f t="shared" si="215"/>
        <v>4</v>
      </c>
    </row>
    <row r="1505" spans="1:24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207"/>
        <v>1</v>
      </c>
      <c r="P1505" s="9">
        <f t="shared" si="208"/>
        <v>56.98</v>
      </c>
      <c r="Q1505" t="str">
        <f t="shared" si="209"/>
        <v>photography</v>
      </c>
      <c r="R1505" t="str">
        <f t="shared" si="210"/>
        <v>photobooks</v>
      </c>
      <c r="S1505" s="22">
        <f t="shared" si="211"/>
        <v>42606.347233796296</v>
      </c>
      <c r="T1505" s="22">
        <f t="shared" si="212"/>
        <v>42666.347233796296</v>
      </c>
      <c r="U1505">
        <f t="shared" si="213"/>
        <v>2016</v>
      </c>
      <c r="V1505" t="str">
        <f t="shared" si="214"/>
        <v>successful</v>
      </c>
      <c r="W1505" t="str">
        <f>IF(OR(O1505&lt;Outliers!$B$8,Data!O1505&gt;Outliers!$B$9),"Yes","No")</f>
        <v>No</v>
      </c>
      <c r="X1505">
        <f t="shared" si="215"/>
        <v>9</v>
      </c>
    </row>
    <row r="1506" spans="1:24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207"/>
        <v>3</v>
      </c>
      <c r="P1506" s="9">
        <f t="shared" si="208"/>
        <v>67.16</v>
      </c>
      <c r="Q1506" t="str">
        <f t="shared" si="209"/>
        <v>photography</v>
      </c>
      <c r="R1506" t="str">
        <f t="shared" si="210"/>
        <v>photobooks</v>
      </c>
      <c r="S1506" s="22">
        <f t="shared" si="211"/>
        <v>41772.657685185186</v>
      </c>
      <c r="T1506" s="22">
        <f t="shared" si="212"/>
        <v>41800.356249999997</v>
      </c>
      <c r="U1506">
        <f t="shared" si="213"/>
        <v>2014</v>
      </c>
      <c r="V1506" t="str">
        <f t="shared" si="214"/>
        <v>successful</v>
      </c>
      <c r="W1506" t="str">
        <f>IF(OR(O1506&lt;Outliers!$B$8,Data!O1506&gt;Outliers!$B$9),"Yes","No")</f>
        <v>Yes</v>
      </c>
      <c r="X1506">
        <f t="shared" si="215"/>
        <v>4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207"/>
        <v>1</v>
      </c>
      <c r="P1507" s="9">
        <f t="shared" si="208"/>
        <v>48.04</v>
      </c>
      <c r="Q1507" t="str">
        <f t="shared" si="209"/>
        <v>photography</v>
      </c>
      <c r="R1507" t="str">
        <f t="shared" si="210"/>
        <v>photobooks</v>
      </c>
      <c r="S1507" s="22">
        <f t="shared" si="211"/>
        <v>42414.44332175926</v>
      </c>
      <c r="T1507" s="22">
        <f t="shared" si="212"/>
        <v>42451.834027777775</v>
      </c>
      <c r="U1507">
        <f t="shared" si="213"/>
        <v>2016</v>
      </c>
      <c r="V1507" t="str">
        <f t="shared" si="214"/>
        <v>successful</v>
      </c>
      <c r="W1507" t="str">
        <f>IF(OR(O1507&lt;Outliers!$B$8,Data!O1507&gt;Outliers!$B$9),"Yes","No")</f>
        <v>No</v>
      </c>
      <c r="X1507">
        <f t="shared" si="215"/>
        <v>5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207"/>
        <v>1</v>
      </c>
      <c r="P1508" s="9">
        <f t="shared" si="208"/>
        <v>38.86</v>
      </c>
      <c r="Q1508" t="str">
        <f t="shared" si="209"/>
        <v>photography</v>
      </c>
      <c r="R1508" t="str">
        <f t="shared" si="210"/>
        <v>photobooks</v>
      </c>
      <c r="S1508" s="22">
        <f t="shared" si="211"/>
        <v>41814.785925925928</v>
      </c>
      <c r="T1508" s="22">
        <f t="shared" si="212"/>
        <v>41844.785925925928</v>
      </c>
      <c r="U1508">
        <f t="shared" si="213"/>
        <v>2014</v>
      </c>
      <c r="V1508" t="str">
        <f t="shared" si="214"/>
        <v>successful</v>
      </c>
      <c r="W1508" t="str">
        <f>IF(OR(O1508&lt;Outliers!$B$8,Data!O1508&gt;Outliers!$B$9),"Yes","No")</f>
        <v>No</v>
      </c>
      <c r="X1508">
        <f t="shared" si="215"/>
        <v>4</v>
      </c>
    </row>
    <row r="1509" spans="1:24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207"/>
        <v>2</v>
      </c>
      <c r="P1509" s="9">
        <f t="shared" si="208"/>
        <v>78.180000000000007</v>
      </c>
      <c r="Q1509" t="str">
        <f t="shared" si="209"/>
        <v>photography</v>
      </c>
      <c r="R1509" t="str">
        <f t="shared" si="210"/>
        <v>photobooks</v>
      </c>
      <c r="S1509" s="22">
        <f t="shared" si="211"/>
        <v>40254.450335648151</v>
      </c>
      <c r="T1509" s="22">
        <f t="shared" si="212"/>
        <v>40313.340277777781</v>
      </c>
      <c r="U1509">
        <f t="shared" si="213"/>
        <v>2010</v>
      </c>
      <c r="V1509" t="str">
        <f t="shared" si="214"/>
        <v>successful</v>
      </c>
      <c r="W1509" t="str">
        <f>IF(OR(O1509&lt;Outliers!$B$8,Data!O1509&gt;Outliers!$B$9),"Yes","No")</f>
        <v>No</v>
      </c>
      <c r="X1509">
        <f t="shared" si="215"/>
        <v>8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207"/>
        <v>1</v>
      </c>
      <c r="P1510" s="9">
        <f t="shared" si="208"/>
        <v>97.11</v>
      </c>
      <c r="Q1510" t="str">
        <f t="shared" si="209"/>
        <v>photography</v>
      </c>
      <c r="R1510" t="str">
        <f t="shared" si="210"/>
        <v>photobooks</v>
      </c>
      <c r="S1510" s="22">
        <f t="shared" si="211"/>
        <v>41786.614363425928</v>
      </c>
      <c r="T1510" s="22">
        <f t="shared" si="212"/>
        <v>41817.614363425928</v>
      </c>
      <c r="U1510">
        <f t="shared" si="213"/>
        <v>2014</v>
      </c>
      <c r="V1510" t="str">
        <f t="shared" si="214"/>
        <v>successful</v>
      </c>
      <c r="W1510" t="str">
        <f>IF(OR(O1510&lt;Outliers!$B$8,Data!O1510&gt;Outliers!$B$9),"Yes","No")</f>
        <v>No</v>
      </c>
      <c r="X1510">
        <f t="shared" si="215"/>
        <v>4</v>
      </c>
    </row>
    <row r="1511" spans="1:24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207"/>
        <v>1</v>
      </c>
      <c r="P1511" s="9">
        <f t="shared" si="208"/>
        <v>110.39</v>
      </c>
      <c r="Q1511" t="str">
        <f t="shared" si="209"/>
        <v>photography</v>
      </c>
      <c r="R1511" t="str">
        <f t="shared" si="210"/>
        <v>photobooks</v>
      </c>
      <c r="S1511" s="22">
        <f t="shared" si="211"/>
        <v>42751.533391203702</v>
      </c>
      <c r="T1511" s="22">
        <f t="shared" si="212"/>
        <v>42780.957638888889</v>
      </c>
      <c r="U1511">
        <f t="shared" si="213"/>
        <v>2017</v>
      </c>
      <c r="V1511" t="str">
        <f t="shared" si="214"/>
        <v>successful</v>
      </c>
      <c r="W1511" t="str">
        <f>IF(OR(O1511&lt;Outliers!$B$8,Data!O1511&gt;Outliers!$B$9),"Yes","No")</f>
        <v>No</v>
      </c>
      <c r="X1511">
        <f t="shared" si="215"/>
        <v>4</v>
      </c>
    </row>
    <row r="1512" spans="1:24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207"/>
        <v>1</v>
      </c>
      <c r="P1512" s="9">
        <f t="shared" si="208"/>
        <v>39.92</v>
      </c>
      <c r="Q1512" t="str">
        <f t="shared" si="209"/>
        <v>photography</v>
      </c>
      <c r="R1512" t="str">
        <f t="shared" si="210"/>
        <v>photobooks</v>
      </c>
      <c r="S1512" s="22">
        <f t="shared" si="211"/>
        <v>41809.385162037033</v>
      </c>
      <c r="T1512" s="22">
        <f t="shared" si="212"/>
        <v>41839.385162037033</v>
      </c>
      <c r="U1512">
        <f t="shared" si="213"/>
        <v>2014</v>
      </c>
      <c r="V1512" t="str">
        <f t="shared" si="214"/>
        <v>successful</v>
      </c>
      <c r="W1512" t="str">
        <f>IF(OR(O1512&lt;Outliers!$B$8,Data!O1512&gt;Outliers!$B$9),"Yes","No")</f>
        <v>No</v>
      </c>
      <c r="X1512">
        <f t="shared" si="215"/>
        <v>4</v>
      </c>
    </row>
    <row r="1513" spans="1:24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207"/>
        <v>1</v>
      </c>
      <c r="P1513" s="9">
        <f t="shared" si="208"/>
        <v>75.98</v>
      </c>
      <c r="Q1513" t="str">
        <f t="shared" si="209"/>
        <v>photography</v>
      </c>
      <c r="R1513" t="str">
        <f t="shared" si="210"/>
        <v>photobooks</v>
      </c>
      <c r="S1513" s="22">
        <f t="shared" si="211"/>
        <v>42296.583379629628</v>
      </c>
      <c r="T1513" s="22">
        <f t="shared" si="212"/>
        <v>42326.625046296293</v>
      </c>
      <c r="U1513">
        <f t="shared" si="213"/>
        <v>2015</v>
      </c>
      <c r="V1513" t="str">
        <f t="shared" si="214"/>
        <v>successful</v>
      </c>
      <c r="W1513" t="str">
        <f>IF(OR(O1513&lt;Outliers!$B$8,Data!O1513&gt;Outliers!$B$9),"Yes","No")</f>
        <v>No</v>
      </c>
      <c r="X1513">
        <f t="shared" si="215"/>
        <v>4</v>
      </c>
    </row>
    <row r="1514" spans="1:24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207"/>
        <v>6</v>
      </c>
      <c r="P1514" s="9">
        <f t="shared" si="208"/>
        <v>58.38</v>
      </c>
      <c r="Q1514" t="str">
        <f t="shared" si="209"/>
        <v>photography</v>
      </c>
      <c r="R1514" t="str">
        <f t="shared" si="210"/>
        <v>photobooks</v>
      </c>
      <c r="S1514" s="22">
        <f t="shared" si="211"/>
        <v>42741.684479166666</v>
      </c>
      <c r="T1514" s="22">
        <f t="shared" si="212"/>
        <v>42771.684479166666</v>
      </c>
      <c r="U1514">
        <f t="shared" si="213"/>
        <v>2017</v>
      </c>
      <c r="V1514" t="str">
        <f t="shared" si="214"/>
        <v>successful</v>
      </c>
      <c r="W1514" t="str">
        <f>IF(OR(O1514&lt;Outliers!$B$8,Data!O1514&gt;Outliers!$B$9),"Yes","No")</f>
        <v>Yes</v>
      </c>
      <c r="X1514">
        <f t="shared" si="215"/>
        <v>4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207"/>
        <v>2</v>
      </c>
      <c r="P1515" s="9">
        <f t="shared" si="208"/>
        <v>55.82</v>
      </c>
      <c r="Q1515" t="str">
        <f t="shared" si="209"/>
        <v>photography</v>
      </c>
      <c r="R1515" t="str">
        <f t="shared" si="210"/>
        <v>photobooks</v>
      </c>
      <c r="S1515" s="22">
        <f t="shared" si="211"/>
        <v>41806.637337962966</v>
      </c>
      <c r="T1515" s="22">
        <f t="shared" si="212"/>
        <v>41836.637337962966</v>
      </c>
      <c r="U1515">
        <f t="shared" si="213"/>
        <v>2014</v>
      </c>
      <c r="V1515" t="str">
        <f t="shared" si="214"/>
        <v>successful</v>
      </c>
      <c r="W1515" t="str">
        <f>IF(OR(O1515&lt;Outliers!$B$8,Data!O1515&gt;Outliers!$B$9),"Yes","No")</f>
        <v>No</v>
      </c>
      <c r="X1515">
        <f t="shared" si="215"/>
        <v>4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207"/>
        <v>1</v>
      </c>
      <c r="P1516" s="9">
        <f t="shared" si="208"/>
        <v>151.24</v>
      </c>
      <c r="Q1516" t="str">
        <f t="shared" si="209"/>
        <v>photography</v>
      </c>
      <c r="R1516" t="str">
        <f t="shared" si="210"/>
        <v>photobooks</v>
      </c>
      <c r="S1516" s="22">
        <f t="shared" si="211"/>
        <v>42234.597685185188</v>
      </c>
      <c r="T1516" s="22">
        <f t="shared" si="212"/>
        <v>42274.597685185188</v>
      </c>
      <c r="U1516">
        <f t="shared" si="213"/>
        <v>2015</v>
      </c>
      <c r="V1516" t="str">
        <f t="shared" si="214"/>
        <v>successful</v>
      </c>
      <c r="W1516" t="str">
        <f>IF(OR(O1516&lt;Outliers!$B$8,Data!O1516&gt;Outliers!$B$9),"Yes","No")</f>
        <v>No</v>
      </c>
      <c r="X1516">
        <f t="shared" si="215"/>
        <v>6</v>
      </c>
    </row>
    <row r="1517" spans="1:24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207"/>
        <v>2</v>
      </c>
      <c r="P1517" s="9">
        <f t="shared" si="208"/>
        <v>849.67</v>
      </c>
      <c r="Q1517" t="str">
        <f t="shared" si="209"/>
        <v>photography</v>
      </c>
      <c r="R1517" t="str">
        <f t="shared" si="210"/>
        <v>photobooks</v>
      </c>
      <c r="S1517" s="22">
        <f t="shared" si="211"/>
        <v>42415.253437499996</v>
      </c>
      <c r="T1517" s="22">
        <f t="shared" si="212"/>
        <v>42445.211770833332</v>
      </c>
      <c r="U1517">
        <f t="shared" si="213"/>
        <v>2016</v>
      </c>
      <c r="V1517" t="str">
        <f t="shared" si="214"/>
        <v>successful</v>
      </c>
      <c r="W1517" t="str">
        <f>IF(OR(O1517&lt;Outliers!$B$8,Data!O1517&gt;Outliers!$B$9),"Yes","No")</f>
        <v>No</v>
      </c>
      <c r="X1517">
        <f t="shared" si="215"/>
        <v>4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207"/>
        <v>1</v>
      </c>
      <c r="P1518" s="9">
        <f t="shared" si="208"/>
        <v>159.24</v>
      </c>
      <c r="Q1518" t="str">
        <f t="shared" si="209"/>
        <v>photography</v>
      </c>
      <c r="R1518" t="str">
        <f t="shared" si="210"/>
        <v>photobooks</v>
      </c>
      <c r="S1518" s="22">
        <f t="shared" si="211"/>
        <v>42619.466342592597</v>
      </c>
      <c r="T1518" s="22">
        <f t="shared" si="212"/>
        <v>42649.583333333328</v>
      </c>
      <c r="U1518">
        <f t="shared" si="213"/>
        <v>2016</v>
      </c>
      <c r="V1518" t="str">
        <f t="shared" si="214"/>
        <v>successful</v>
      </c>
      <c r="W1518" t="str">
        <f>IF(OR(O1518&lt;Outliers!$B$8,Data!O1518&gt;Outliers!$B$9),"Yes","No")</f>
        <v>No</v>
      </c>
      <c r="X1518">
        <f t="shared" si="215"/>
        <v>4</v>
      </c>
    </row>
    <row r="1519" spans="1:24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207"/>
        <v>2</v>
      </c>
      <c r="P1519" s="9">
        <f t="shared" si="208"/>
        <v>39.51</v>
      </c>
      <c r="Q1519" t="str">
        <f t="shared" si="209"/>
        <v>photography</v>
      </c>
      <c r="R1519" t="str">
        <f t="shared" si="210"/>
        <v>photobooks</v>
      </c>
      <c r="S1519" s="22">
        <f t="shared" si="211"/>
        <v>41948.56658564815</v>
      </c>
      <c r="T1519" s="22">
        <f t="shared" si="212"/>
        <v>41979.25</v>
      </c>
      <c r="U1519">
        <f t="shared" si="213"/>
        <v>2014</v>
      </c>
      <c r="V1519" t="str">
        <f t="shared" si="214"/>
        <v>successful</v>
      </c>
      <c r="W1519" t="str">
        <f>IF(OR(O1519&lt;Outliers!$B$8,Data!O1519&gt;Outliers!$B$9),"Yes","No")</f>
        <v>No</v>
      </c>
      <c r="X1519">
        <f t="shared" si="215"/>
        <v>4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207"/>
        <v>2</v>
      </c>
      <c r="P1520" s="9">
        <f t="shared" si="208"/>
        <v>130.53</v>
      </c>
      <c r="Q1520" t="str">
        <f t="shared" si="209"/>
        <v>photography</v>
      </c>
      <c r="R1520" t="str">
        <f t="shared" si="210"/>
        <v>photobooks</v>
      </c>
      <c r="S1520" s="22">
        <f t="shared" si="211"/>
        <v>41760.8200462963</v>
      </c>
      <c r="T1520" s="22">
        <f t="shared" si="212"/>
        <v>41790.8200462963</v>
      </c>
      <c r="U1520">
        <f t="shared" si="213"/>
        <v>2014</v>
      </c>
      <c r="V1520" t="str">
        <f t="shared" si="214"/>
        <v>successful</v>
      </c>
      <c r="W1520" t="str">
        <f>IF(OR(O1520&lt;Outliers!$B$8,Data!O1520&gt;Outliers!$B$9),"Yes","No")</f>
        <v>No</v>
      </c>
      <c r="X1520">
        <f t="shared" si="215"/>
        <v>4</v>
      </c>
    </row>
    <row r="1521" spans="1:24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207"/>
        <v>1</v>
      </c>
      <c r="P1521" s="9">
        <f t="shared" si="208"/>
        <v>64.16</v>
      </c>
      <c r="Q1521" t="str">
        <f t="shared" si="209"/>
        <v>photography</v>
      </c>
      <c r="R1521" t="str">
        <f t="shared" si="210"/>
        <v>photobooks</v>
      </c>
      <c r="S1521" s="22">
        <f t="shared" si="211"/>
        <v>41782.741701388892</v>
      </c>
      <c r="T1521" s="22">
        <f t="shared" si="212"/>
        <v>41810.915972222225</v>
      </c>
      <c r="U1521">
        <f t="shared" si="213"/>
        <v>2014</v>
      </c>
      <c r="V1521" t="str">
        <f t="shared" si="214"/>
        <v>successful</v>
      </c>
      <c r="W1521" t="str">
        <f>IF(OR(O1521&lt;Outliers!$B$8,Data!O1521&gt;Outliers!$B$9),"Yes","No")</f>
        <v>No</v>
      </c>
      <c r="X1521">
        <f t="shared" si="215"/>
        <v>4</v>
      </c>
    </row>
    <row r="1522" spans="1:24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207"/>
        <v>1</v>
      </c>
      <c r="P1522" s="9">
        <f t="shared" si="208"/>
        <v>111.53</v>
      </c>
      <c r="Q1522" t="str">
        <f t="shared" si="209"/>
        <v>photography</v>
      </c>
      <c r="R1522" t="str">
        <f t="shared" si="210"/>
        <v>photobooks</v>
      </c>
      <c r="S1522" s="22">
        <f t="shared" si="211"/>
        <v>41955.857789351852</v>
      </c>
      <c r="T1522" s="22">
        <f t="shared" si="212"/>
        <v>41992.166666666672</v>
      </c>
      <c r="U1522">
        <f t="shared" si="213"/>
        <v>2014</v>
      </c>
      <c r="V1522" t="str">
        <f t="shared" si="214"/>
        <v>successful</v>
      </c>
      <c r="W1522" t="str">
        <f>IF(OR(O1522&lt;Outliers!$B$8,Data!O1522&gt;Outliers!$B$9),"Yes","No")</f>
        <v>No</v>
      </c>
      <c r="X1522">
        <f t="shared" si="215"/>
        <v>5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207"/>
        <v>1</v>
      </c>
      <c r="P1523" s="9">
        <f t="shared" si="208"/>
        <v>170.45</v>
      </c>
      <c r="Q1523" t="str">
        <f t="shared" si="209"/>
        <v>photography</v>
      </c>
      <c r="R1523" t="str">
        <f t="shared" si="210"/>
        <v>photobooks</v>
      </c>
      <c r="S1523" s="22">
        <f t="shared" si="211"/>
        <v>42493.167719907404</v>
      </c>
      <c r="T1523" s="22">
        <f t="shared" si="212"/>
        <v>42528.167719907404</v>
      </c>
      <c r="U1523">
        <f t="shared" si="213"/>
        <v>2016</v>
      </c>
      <c r="V1523" t="str">
        <f t="shared" si="214"/>
        <v>successful</v>
      </c>
      <c r="W1523" t="str">
        <f>IF(OR(O1523&lt;Outliers!$B$8,Data!O1523&gt;Outliers!$B$9),"Yes","No")</f>
        <v>No</v>
      </c>
      <c r="X1523">
        <f t="shared" si="215"/>
        <v>5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207"/>
        <v>1</v>
      </c>
      <c r="P1524" s="9">
        <f t="shared" si="208"/>
        <v>133.74</v>
      </c>
      <c r="Q1524" t="str">
        <f t="shared" si="209"/>
        <v>photography</v>
      </c>
      <c r="R1524" t="str">
        <f t="shared" si="210"/>
        <v>photobooks</v>
      </c>
      <c r="S1524" s="22">
        <f t="shared" si="211"/>
        <v>41899.830312500002</v>
      </c>
      <c r="T1524" s="22">
        <f t="shared" si="212"/>
        <v>41929.830312500002</v>
      </c>
      <c r="U1524">
        <f t="shared" si="213"/>
        <v>2014</v>
      </c>
      <c r="V1524" t="str">
        <f t="shared" si="214"/>
        <v>successful</v>
      </c>
      <c r="W1524" t="str">
        <f>IF(OR(O1524&lt;Outliers!$B$8,Data!O1524&gt;Outliers!$B$9),"Yes","No")</f>
        <v>No</v>
      </c>
      <c r="X1524">
        <f t="shared" si="215"/>
        <v>4</v>
      </c>
    </row>
    <row r="1525" spans="1:24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207"/>
        <v>1</v>
      </c>
      <c r="P1525" s="9">
        <f t="shared" si="208"/>
        <v>95.83</v>
      </c>
      <c r="Q1525" t="str">
        <f t="shared" si="209"/>
        <v>photography</v>
      </c>
      <c r="R1525" t="str">
        <f t="shared" si="210"/>
        <v>photobooks</v>
      </c>
      <c r="S1525" s="22">
        <f t="shared" si="211"/>
        <v>41964.751342592594</v>
      </c>
      <c r="T1525" s="22">
        <f t="shared" si="212"/>
        <v>41996</v>
      </c>
      <c r="U1525">
        <f t="shared" si="213"/>
        <v>2014</v>
      </c>
      <c r="V1525" t="str">
        <f t="shared" si="214"/>
        <v>successful</v>
      </c>
      <c r="W1525" t="str">
        <f>IF(OR(O1525&lt;Outliers!$B$8,Data!O1525&gt;Outliers!$B$9),"Yes","No")</f>
        <v>No</v>
      </c>
      <c r="X1525">
        <f t="shared" si="215"/>
        <v>5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207"/>
        <v>2</v>
      </c>
      <c r="P1526" s="9">
        <f t="shared" si="208"/>
        <v>221.79</v>
      </c>
      <c r="Q1526" t="str">
        <f t="shared" si="209"/>
        <v>photography</v>
      </c>
      <c r="R1526" t="str">
        <f t="shared" si="210"/>
        <v>photobooks</v>
      </c>
      <c r="S1526" s="22">
        <f t="shared" si="211"/>
        <v>42756.501041666663</v>
      </c>
      <c r="T1526" s="22">
        <f t="shared" si="212"/>
        <v>42786.501041666663</v>
      </c>
      <c r="U1526">
        <f t="shared" si="213"/>
        <v>2017</v>
      </c>
      <c r="V1526" t="str">
        <f t="shared" si="214"/>
        <v>successful</v>
      </c>
      <c r="W1526" t="str">
        <f>IF(OR(O1526&lt;Outliers!$B$8,Data!O1526&gt;Outliers!$B$9),"Yes","No")</f>
        <v>No</v>
      </c>
      <c r="X1526">
        <f t="shared" si="215"/>
        <v>4</v>
      </c>
    </row>
    <row r="1527" spans="1:24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207"/>
        <v>2</v>
      </c>
      <c r="P1527" s="9">
        <f t="shared" si="208"/>
        <v>32.32</v>
      </c>
      <c r="Q1527" t="str">
        <f t="shared" si="209"/>
        <v>photography</v>
      </c>
      <c r="R1527" t="str">
        <f t="shared" si="210"/>
        <v>photobooks</v>
      </c>
      <c r="S1527" s="22">
        <f t="shared" si="211"/>
        <v>42570.702986111108</v>
      </c>
      <c r="T1527" s="22">
        <f t="shared" si="212"/>
        <v>42600.702986111108</v>
      </c>
      <c r="U1527">
        <f t="shared" si="213"/>
        <v>2016</v>
      </c>
      <c r="V1527" t="str">
        <f t="shared" si="214"/>
        <v>successful</v>
      </c>
      <c r="W1527" t="str">
        <f>IF(OR(O1527&lt;Outliers!$B$8,Data!O1527&gt;Outliers!$B$9),"Yes","No")</f>
        <v>No</v>
      </c>
      <c r="X1527">
        <f t="shared" si="215"/>
        <v>4</v>
      </c>
    </row>
    <row r="1528" spans="1:24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207"/>
        <v>1</v>
      </c>
      <c r="P1528" s="9">
        <f t="shared" si="208"/>
        <v>98.84</v>
      </c>
      <c r="Q1528" t="str">
        <f t="shared" si="209"/>
        <v>photography</v>
      </c>
      <c r="R1528" t="str">
        <f t="shared" si="210"/>
        <v>photobooks</v>
      </c>
      <c r="S1528" s="22">
        <f t="shared" si="211"/>
        <v>42339.276006944448</v>
      </c>
      <c r="T1528" s="22">
        <f t="shared" si="212"/>
        <v>42388.276006944448</v>
      </c>
      <c r="U1528">
        <f t="shared" si="213"/>
        <v>2015</v>
      </c>
      <c r="V1528" t="str">
        <f t="shared" si="214"/>
        <v>successful</v>
      </c>
      <c r="W1528" t="str">
        <f>IF(OR(O1528&lt;Outliers!$B$8,Data!O1528&gt;Outliers!$B$9),"Yes","No")</f>
        <v>No</v>
      </c>
      <c r="X1528">
        <f t="shared" si="215"/>
        <v>7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207"/>
        <v>1</v>
      </c>
      <c r="P1529" s="9">
        <f t="shared" si="208"/>
        <v>55.22</v>
      </c>
      <c r="Q1529" t="str">
        <f t="shared" si="209"/>
        <v>photography</v>
      </c>
      <c r="R1529" t="str">
        <f t="shared" si="210"/>
        <v>photobooks</v>
      </c>
      <c r="S1529" s="22">
        <f t="shared" si="211"/>
        <v>42780.600532407407</v>
      </c>
      <c r="T1529" s="22">
        <f t="shared" si="212"/>
        <v>42808.558865740735</v>
      </c>
      <c r="U1529">
        <f t="shared" si="213"/>
        <v>2017</v>
      </c>
      <c r="V1529" t="str">
        <f t="shared" si="214"/>
        <v>successful</v>
      </c>
      <c r="W1529" t="str">
        <f>IF(OR(O1529&lt;Outliers!$B$8,Data!O1529&gt;Outliers!$B$9),"Yes","No")</f>
        <v>No</v>
      </c>
      <c r="X1529">
        <f t="shared" si="215"/>
        <v>4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207"/>
        <v>3</v>
      </c>
      <c r="P1530" s="9">
        <f t="shared" si="208"/>
        <v>52.79</v>
      </c>
      <c r="Q1530" t="str">
        <f t="shared" si="209"/>
        <v>photography</v>
      </c>
      <c r="R1530" t="str">
        <f t="shared" si="210"/>
        <v>photobooks</v>
      </c>
      <c r="S1530" s="22">
        <f t="shared" si="211"/>
        <v>42736.732893518521</v>
      </c>
      <c r="T1530" s="22">
        <f t="shared" si="212"/>
        <v>42767</v>
      </c>
      <c r="U1530">
        <f t="shared" si="213"/>
        <v>2017</v>
      </c>
      <c r="V1530" t="str">
        <f t="shared" si="214"/>
        <v>successful</v>
      </c>
      <c r="W1530" t="str">
        <f>IF(OR(O1530&lt;Outliers!$B$8,Data!O1530&gt;Outliers!$B$9),"Yes","No")</f>
        <v>Yes</v>
      </c>
      <c r="X1530">
        <f t="shared" si="215"/>
        <v>4</v>
      </c>
    </row>
    <row r="1531" spans="1:24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207"/>
        <v>1</v>
      </c>
      <c r="P1531" s="9">
        <f t="shared" si="208"/>
        <v>135.66999999999999</v>
      </c>
      <c r="Q1531" t="str">
        <f t="shared" si="209"/>
        <v>photography</v>
      </c>
      <c r="R1531" t="str">
        <f t="shared" si="210"/>
        <v>photobooks</v>
      </c>
      <c r="S1531" s="22">
        <f t="shared" si="211"/>
        <v>42052.628703703704</v>
      </c>
      <c r="T1531" s="22">
        <f t="shared" si="212"/>
        <v>42082.587037037039</v>
      </c>
      <c r="U1531">
        <f t="shared" si="213"/>
        <v>2015</v>
      </c>
      <c r="V1531" t="str">
        <f t="shared" si="214"/>
        <v>successful</v>
      </c>
      <c r="W1531" t="str">
        <f>IF(OR(O1531&lt;Outliers!$B$8,Data!O1531&gt;Outliers!$B$9),"Yes","No")</f>
        <v>No</v>
      </c>
      <c r="X1531">
        <f t="shared" si="215"/>
        <v>4</v>
      </c>
    </row>
    <row r="1532" spans="1:24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207"/>
        <v>1</v>
      </c>
      <c r="P1532" s="9">
        <f t="shared" si="208"/>
        <v>53.99</v>
      </c>
      <c r="Q1532" t="str">
        <f t="shared" si="209"/>
        <v>photography</v>
      </c>
      <c r="R1532" t="str">
        <f t="shared" si="210"/>
        <v>photobooks</v>
      </c>
      <c r="S1532" s="22">
        <f t="shared" si="211"/>
        <v>42275.767303240747</v>
      </c>
      <c r="T1532" s="22">
        <f t="shared" si="212"/>
        <v>42300.767303240747</v>
      </c>
      <c r="U1532">
        <f t="shared" si="213"/>
        <v>2015</v>
      </c>
      <c r="V1532" t="str">
        <f t="shared" si="214"/>
        <v>successful</v>
      </c>
      <c r="W1532" t="str">
        <f>IF(OR(O1532&lt;Outliers!$B$8,Data!O1532&gt;Outliers!$B$9),"Yes","No")</f>
        <v>No</v>
      </c>
      <c r="X1532">
        <f t="shared" si="215"/>
        <v>4</v>
      </c>
    </row>
    <row r="1533" spans="1:24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207"/>
        <v>2</v>
      </c>
      <c r="P1533" s="9">
        <f t="shared" si="208"/>
        <v>56.64</v>
      </c>
      <c r="Q1533" t="str">
        <f t="shared" si="209"/>
        <v>photography</v>
      </c>
      <c r="R1533" t="str">
        <f t="shared" si="210"/>
        <v>photobooks</v>
      </c>
      <c r="S1533" s="22">
        <f t="shared" si="211"/>
        <v>41941.802384259259</v>
      </c>
      <c r="T1533" s="22">
        <f t="shared" si="212"/>
        <v>41974.125</v>
      </c>
      <c r="U1533">
        <f t="shared" si="213"/>
        <v>2014</v>
      </c>
      <c r="V1533" t="str">
        <f t="shared" si="214"/>
        <v>successful</v>
      </c>
      <c r="W1533" t="str">
        <f>IF(OR(O1533&lt;Outliers!$B$8,Data!O1533&gt;Outliers!$B$9),"Yes","No")</f>
        <v>No</v>
      </c>
      <c r="X1533">
        <f t="shared" si="215"/>
        <v>5</v>
      </c>
    </row>
    <row r="1534" spans="1:24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207"/>
        <v>5</v>
      </c>
      <c r="P1534" s="9">
        <f t="shared" si="208"/>
        <v>82.32</v>
      </c>
      <c r="Q1534" t="str">
        <f t="shared" si="209"/>
        <v>photography</v>
      </c>
      <c r="R1534" t="str">
        <f t="shared" si="210"/>
        <v>photobooks</v>
      </c>
      <c r="S1534" s="22">
        <f t="shared" si="211"/>
        <v>42391.475289351853</v>
      </c>
      <c r="T1534" s="22">
        <f t="shared" si="212"/>
        <v>42415.625</v>
      </c>
      <c r="U1534">
        <f t="shared" si="213"/>
        <v>2016</v>
      </c>
      <c r="V1534" t="str">
        <f t="shared" si="214"/>
        <v>successful</v>
      </c>
      <c r="W1534" t="str">
        <f>IF(OR(O1534&lt;Outliers!$B$8,Data!O1534&gt;Outliers!$B$9),"Yes","No")</f>
        <v>Yes</v>
      </c>
      <c r="X1534">
        <f t="shared" si="215"/>
        <v>3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207"/>
        <v>1</v>
      </c>
      <c r="P1535" s="9">
        <f t="shared" si="208"/>
        <v>88.26</v>
      </c>
      <c r="Q1535" t="str">
        <f t="shared" si="209"/>
        <v>photography</v>
      </c>
      <c r="R1535" t="str">
        <f t="shared" si="210"/>
        <v>photobooks</v>
      </c>
      <c r="S1535" s="22">
        <f t="shared" si="211"/>
        <v>42443.00204861111</v>
      </c>
      <c r="T1535" s="22">
        <f t="shared" si="212"/>
        <v>42492.165972222225</v>
      </c>
      <c r="U1535">
        <f t="shared" si="213"/>
        <v>2016</v>
      </c>
      <c r="V1535" t="str">
        <f t="shared" si="214"/>
        <v>successful</v>
      </c>
      <c r="W1535" t="str">
        <f>IF(OR(O1535&lt;Outliers!$B$8,Data!O1535&gt;Outliers!$B$9),"Yes","No")</f>
        <v>No</v>
      </c>
      <c r="X1535">
        <f t="shared" si="215"/>
        <v>7</v>
      </c>
    </row>
    <row r="1536" spans="1:24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207"/>
        <v>4</v>
      </c>
      <c r="P1536" s="9">
        <f t="shared" si="208"/>
        <v>84.91</v>
      </c>
      <c r="Q1536" t="str">
        <f t="shared" si="209"/>
        <v>photography</v>
      </c>
      <c r="R1536" t="str">
        <f t="shared" si="210"/>
        <v>photobooks</v>
      </c>
      <c r="S1536" s="22">
        <f t="shared" si="211"/>
        <v>42221.67432870371</v>
      </c>
      <c r="T1536" s="22">
        <f t="shared" si="212"/>
        <v>42251.67432870371</v>
      </c>
      <c r="U1536">
        <f t="shared" si="213"/>
        <v>2015</v>
      </c>
      <c r="V1536" t="str">
        <f t="shared" si="214"/>
        <v>successful</v>
      </c>
      <c r="W1536" t="str">
        <f>IF(OR(O1536&lt;Outliers!$B$8,Data!O1536&gt;Outliers!$B$9),"Yes","No")</f>
        <v>Yes</v>
      </c>
      <c r="X1536">
        <f t="shared" si="215"/>
        <v>4</v>
      </c>
    </row>
    <row r="1537" spans="1:24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207"/>
        <v>1</v>
      </c>
      <c r="P1537" s="9">
        <f t="shared" si="208"/>
        <v>48.15</v>
      </c>
      <c r="Q1537" t="str">
        <f t="shared" si="209"/>
        <v>photography</v>
      </c>
      <c r="R1537" t="str">
        <f t="shared" si="210"/>
        <v>photobooks</v>
      </c>
      <c r="S1537" s="22">
        <f t="shared" si="211"/>
        <v>42484.829062500001</v>
      </c>
      <c r="T1537" s="22">
        <f t="shared" si="212"/>
        <v>42513.916666666672</v>
      </c>
      <c r="U1537">
        <f t="shared" si="213"/>
        <v>2016</v>
      </c>
      <c r="V1537" t="str">
        <f t="shared" si="214"/>
        <v>successful</v>
      </c>
      <c r="W1537" t="str">
        <f>IF(OR(O1537&lt;Outliers!$B$8,Data!O1537&gt;Outliers!$B$9),"Yes","No")</f>
        <v>No</v>
      </c>
      <c r="X1537">
        <f t="shared" si="215"/>
        <v>4</v>
      </c>
    </row>
    <row r="1538" spans="1:24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207"/>
        <v>3</v>
      </c>
      <c r="P1538" s="9">
        <f t="shared" si="208"/>
        <v>66.02</v>
      </c>
      <c r="Q1538" t="str">
        <f t="shared" si="209"/>
        <v>photography</v>
      </c>
      <c r="R1538" t="str">
        <f t="shared" si="210"/>
        <v>photobooks</v>
      </c>
      <c r="S1538" s="22">
        <f t="shared" si="211"/>
        <v>42213.802199074074</v>
      </c>
      <c r="T1538" s="22">
        <f t="shared" si="212"/>
        <v>42243.802199074074</v>
      </c>
      <c r="U1538">
        <f t="shared" si="213"/>
        <v>2015</v>
      </c>
      <c r="V1538" t="str">
        <f t="shared" si="214"/>
        <v>successful</v>
      </c>
      <c r="W1538" t="str">
        <f>IF(OR(O1538&lt;Outliers!$B$8,Data!O1538&gt;Outliers!$B$9),"Yes","No")</f>
        <v>Yes</v>
      </c>
      <c r="X1538">
        <f t="shared" si="215"/>
        <v>4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216">ROUND(E1539/D1539,0)</f>
        <v>2</v>
      </c>
      <c r="P1539" s="9">
        <f t="shared" ref="P1539:P1602" si="217">ROUND(IFERROR(E1539/L1539,0),2)</f>
        <v>96.38</v>
      </c>
      <c r="Q1539" t="str">
        <f t="shared" ref="Q1539:Q1602" si="218">LEFT(N1539,FIND("/",N1539)-1)</f>
        <v>photography</v>
      </c>
      <c r="R1539" t="str">
        <f t="shared" ref="R1539:R1602" si="219">RIGHT(N1539,LEN(N1539)-FIND("/",N1539))</f>
        <v>photobooks</v>
      </c>
      <c r="S1539" s="22">
        <f t="shared" ref="S1539:S1602" si="220">(((J1539/60)/60)/24)+DATE(1970,1,1)</f>
        <v>42552.315127314811</v>
      </c>
      <c r="T1539" s="22">
        <f t="shared" ref="T1539:T1602" si="221">(((I1539/60)/60)/24)+DATE(1970,1,1)</f>
        <v>42588.75</v>
      </c>
      <c r="U1539">
        <f t="shared" ref="U1539:U1602" si="222">YEAR(S1539)</f>
        <v>2016</v>
      </c>
      <c r="V1539" t="str">
        <f t="shared" ref="V1539:V1602" si="223">IF(OR(F1539="live",F1539="successful"),"successful","unsuccessful")</f>
        <v>successful</v>
      </c>
      <c r="W1539" t="str">
        <f>IF(OR(O1539&lt;Outliers!$B$8,Data!O1539&gt;Outliers!$B$9),"Yes","No")</f>
        <v>No</v>
      </c>
      <c r="X1539">
        <f t="shared" ref="X1539:X1602" si="224">ROUND(_xlfn.DAYS(T1539,S1539)/7,0)</f>
        <v>5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216"/>
        <v>1</v>
      </c>
      <c r="P1540" s="9">
        <f t="shared" si="217"/>
        <v>156.16999999999999</v>
      </c>
      <c r="Q1540" t="str">
        <f t="shared" si="218"/>
        <v>photography</v>
      </c>
      <c r="R1540" t="str">
        <f t="shared" si="219"/>
        <v>photobooks</v>
      </c>
      <c r="S1540" s="22">
        <f t="shared" si="220"/>
        <v>41981.782060185185</v>
      </c>
      <c r="T1540" s="22">
        <f t="shared" si="221"/>
        <v>42026.782060185185</v>
      </c>
      <c r="U1540">
        <f t="shared" si="222"/>
        <v>2014</v>
      </c>
      <c r="V1540" t="str">
        <f t="shared" si="223"/>
        <v>successful</v>
      </c>
      <c r="W1540" t="str">
        <f>IF(OR(O1540&lt;Outliers!$B$8,Data!O1540&gt;Outliers!$B$9),"Yes","No")</f>
        <v>No</v>
      </c>
      <c r="X1540">
        <f t="shared" si="224"/>
        <v>6</v>
      </c>
    </row>
    <row r="1541" spans="1:24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216"/>
        <v>1</v>
      </c>
      <c r="P1541" s="9">
        <f t="shared" si="217"/>
        <v>95.76</v>
      </c>
      <c r="Q1541" t="str">
        <f t="shared" si="218"/>
        <v>photography</v>
      </c>
      <c r="R1541" t="str">
        <f t="shared" si="219"/>
        <v>photobooks</v>
      </c>
      <c r="S1541" s="22">
        <f t="shared" si="220"/>
        <v>42705.919201388882</v>
      </c>
      <c r="T1541" s="22">
        <f t="shared" si="221"/>
        <v>42738.919201388882</v>
      </c>
      <c r="U1541">
        <f t="shared" si="222"/>
        <v>2016</v>
      </c>
      <c r="V1541" t="str">
        <f t="shared" si="223"/>
        <v>successful</v>
      </c>
      <c r="W1541" t="str">
        <f>IF(OR(O1541&lt;Outliers!$B$8,Data!O1541&gt;Outliers!$B$9),"Yes","No")</f>
        <v>No</v>
      </c>
      <c r="X1541">
        <f t="shared" si="224"/>
        <v>5</v>
      </c>
    </row>
    <row r="1542" spans="1:24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216"/>
        <v>1</v>
      </c>
      <c r="P1542" s="9">
        <f t="shared" si="217"/>
        <v>180.41</v>
      </c>
      <c r="Q1542" t="str">
        <f t="shared" si="218"/>
        <v>photography</v>
      </c>
      <c r="R1542" t="str">
        <f t="shared" si="219"/>
        <v>photobooks</v>
      </c>
      <c r="S1542" s="22">
        <f t="shared" si="220"/>
        <v>41939.00712962963</v>
      </c>
      <c r="T1542" s="22">
        <f t="shared" si="221"/>
        <v>41969.052083333328</v>
      </c>
      <c r="U1542">
        <f t="shared" si="222"/>
        <v>2014</v>
      </c>
      <c r="V1542" t="str">
        <f t="shared" si="223"/>
        <v>successful</v>
      </c>
      <c r="W1542" t="str">
        <f>IF(OR(O1542&lt;Outliers!$B$8,Data!O1542&gt;Outliers!$B$9),"Yes","No")</f>
        <v>No</v>
      </c>
      <c r="X1542">
        <f t="shared" si="224"/>
        <v>4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216"/>
        <v>0</v>
      </c>
      <c r="P1543" s="9">
        <f t="shared" si="217"/>
        <v>3</v>
      </c>
      <c r="Q1543" t="str">
        <f t="shared" si="218"/>
        <v>photography</v>
      </c>
      <c r="R1543" t="str">
        <f t="shared" si="219"/>
        <v>nature</v>
      </c>
      <c r="S1543" s="22">
        <f t="shared" si="220"/>
        <v>41974.712245370371</v>
      </c>
      <c r="T1543" s="22">
        <f t="shared" si="221"/>
        <v>42004.712245370371</v>
      </c>
      <c r="U1543">
        <f t="shared" si="222"/>
        <v>2014</v>
      </c>
      <c r="V1543" t="str">
        <f t="shared" si="223"/>
        <v>unsuccessful</v>
      </c>
      <c r="W1543" t="str">
        <f>IF(OR(O1543&lt;Outliers!$B$8,Data!O1543&gt;Outliers!$B$9),"Yes","No")</f>
        <v>No</v>
      </c>
      <c r="X1543">
        <f t="shared" si="224"/>
        <v>4</v>
      </c>
    </row>
    <row r="1544" spans="1:24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216"/>
        <v>0</v>
      </c>
      <c r="P1544" s="9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22">
        <f t="shared" si="220"/>
        <v>42170.996527777781</v>
      </c>
      <c r="T1544" s="22">
        <f t="shared" si="221"/>
        <v>42185.996527777781</v>
      </c>
      <c r="U1544">
        <f t="shared" si="222"/>
        <v>2015</v>
      </c>
      <c r="V1544" t="str">
        <f t="shared" si="223"/>
        <v>unsuccessful</v>
      </c>
      <c r="W1544" t="str">
        <f>IF(OR(O1544&lt;Outliers!$B$8,Data!O1544&gt;Outliers!$B$9),"Yes","No")</f>
        <v>No</v>
      </c>
      <c r="X1544">
        <f t="shared" si="224"/>
        <v>2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216"/>
        <v>0</v>
      </c>
      <c r="P1545" s="9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22">
        <f t="shared" si="220"/>
        <v>41935.509652777779</v>
      </c>
      <c r="T1545" s="22">
        <f t="shared" si="221"/>
        <v>41965.551319444443</v>
      </c>
      <c r="U1545">
        <f t="shared" si="222"/>
        <v>2014</v>
      </c>
      <c r="V1545" t="str">
        <f t="shared" si="223"/>
        <v>unsuccessful</v>
      </c>
      <c r="W1545" t="str">
        <f>IF(OR(O1545&lt;Outliers!$B$8,Data!O1545&gt;Outliers!$B$9),"Yes","No")</f>
        <v>No</v>
      </c>
      <c r="X1545">
        <f t="shared" si="224"/>
        <v>4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216"/>
        <v>0</v>
      </c>
      <c r="P1546" s="9">
        <f t="shared" si="217"/>
        <v>0</v>
      </c>
      <c r="Q1546" t="str">
        <f t="shared" si="218"/>
        <v>photography</v>
      </c>
      <c r="R1546" t="str">
        <f t="shared" si="219"/>
        <v>nature</v>
      </c>
      <c r="S1546" s="22">
        <f t="shared" si="220"/>
        <v>42053.051203703704</v>
      </c>
      <c r="T1546" s="22">
        <f t="shared" si="221"/>
        <v>42095.012499999997</v>
      </c>
      <c r="U1546">
        <f t="shared" si="222"/>
        <v>2015</v>
      </c>
      <c r="V1546" t="str">
        <f t="shared" si="223"/>
        <v>unsuccessful</v>
      </c>
      <c r="W1546" t="str">
        <f>IF(OR(O1546&lt;Outliers!$B$8,Data!O1546&gt;Outliers!$B$9),"Yes","No")</f>
        <v>No</v>
      </c>
      <c r="X1546">
        <f t="shared" si="224"/>
        <v>6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216"/>
        <v>0</v>
      </c>
      <c r="P1547" s="9">
        <f t="shared" si="217"/>
        <v>1</v>
      </c>
      <c r="Q1547" t="str">
        <f t="shared" si="218"/>
        <v>photography</v>
      </c>
      <c r="R1547" t="str">
        <f t="shared" si="219"/>
        <v>nature</v>
      </c>
      <c r="S1547" s="22">
        <f t="shared" si="220"/>
        <v>42031.884652777779</v>
      </c>
      <c r="T1547" s="22">
        <f t="shared" si="221"/>
        <v>42065.886111111111</v>
      </c>
      <c r="U1547">
        <f t="shared" si="222"/>
        <v>2015</v>
      </c>
      <c r="V1547" t="str">
        <f t="shared" si="223"/>
        <v>unsuccessful</v>
      </c>
      <c r="W1547" t="str">
        <f>IF(OR(O1547&lt;Outliers!$B$8,Data!O1547&gt;Outliers!$B$9),"Yes","No")</f>
        <v>No</v>
      </c>
      <c r="X1547">
        <f t="shared" si="224"/>
        <v>5</v>
      </c>
    </row>
    <row r="1548" spans="1:24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216"/>
        <v>0</v>
      </c>
      <c r="P1548" s="9">
        <f t="shared" si="217"/>
        <v>26.27</v>
      </c>
      <c r="Q1548" t="str">
        <f t="shared" si="218"/>
        <v>photography</v>
      </c>
      <c r="R1548" t="str">
        <f t="shared" si="219"/>
        <v>nature</v>
      </c>
      <c r="S1548" s="22">
        <f t="shared" si="220"/>
        <v>41839.212951388887</v>
      </c>
      <c r="T1548" s="22">
        <f t="shared" si="221"/>
        <v>41899.212951388887</v>
      </c>
      <c r="U1548">
        <f t="shared" si="222"/>
        <v>2014</v>
      </c>
      <c r="V1548" t="str">
        <f t="shared" si="223"/>
        <v>unsuccessful</v>
      </c>
      <c r="W1548" t="str">
        <f>IF(OR(O1548&lt;Outliers!$B$8,Data!O1548&gt;Outliers!$B$9),"Yes","No")</f>
        <v>No</v>
      </c>
      <c r="X1548">
        <f t="shared" si="224"/>
        <v>9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216"/>
        <v>0</v>
      </c>
      <c r="P1549" s="9">
        <f t="shared" si="217"/>
        <v>0</v>
      </c>
      <c r="Q1549" t="str">
        <f t="shared" si="218"/>
        <v>photography</v>
      </c>
      <c r="R1549" t="str">
        <f t="shared" si="219"/>
        <v>nature</v>
      </c>
      <c r="S1549" s="22">
        <f t="shared" si="220"/>
        <v>42782.426875000005</v>
      </c>
      <c r="T1549" s="22">
        <f t="shared" si="221"/>
        <v>42789.426875000005</v>
      </c>
      <c r="U1549">
        <f t="shared" si="222"/>
        <v>2017</v>
      </c>
      <c r="V1549" t="str">
        <f t="shared" si="223"/>
        <v>unsuccessful</v>
      </c>
      <c r="W1549" t="str">
        <f>IF(OR(O1549&lt;Outliers!$B$8,Data!O1549&gt;Outliers!$B$9),"Yes","No")</f>
        <v>No</v>
      </c>
      <c r="X1549">
        <f t="shared" si="224"/>
        <v>1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216"/>
        <v>0</v>
      </c>
      <c r="P1550" s="9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22">
        <f t="shared" si="220"/>
        <v>42286.88217592593</v>
      </c>
      <c r="T1550" s="22">
        <f t="shared" si="221"/>
        <v>42316.923842592587</v>
      </c>
      <c r="U1550">
        <f t="shared" si="222"/>
        <v>2015</v>
      </c>
      <c r="V1550" t="str">
        <f t="shared" si="223"/>
        <v>unsuccessful</v>
      </c>
      <c r="W1550" t="str">
        <f>IF(OR(O1550&lt;Outliers!$B$8,Data!O1550&gt;Outliers!$B$9),"Yes","No")</f>
        <v>No</v>
      </c>
      <c r="X1550">
        <f t="shared" si="224"/>
        <v>4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216"/>
        <v>0</v>
      </c>
      <c r="P1551" s="9">
        <f t="shared" si="217"/>
        <v>28.33</v>
      </c>
      <c r="Q1551" t="str">
        <f t="shared" si="218"/>
        <v>photography</v>
      </c>
      <c r="R1551" t="str">
        <f t="shared" si="219"/>
        <v>nature</v>
      </c>
      <c r="S1551" s="22">
        <f t="shared" si="220"/>
        <v>42281.136099537034</v>
      </c>
      <c r="T1551" s="22">
        <f t="shared" si="221"/>
        <v>42311.177766203706</v>
      </c>
      <c r="U1551">
        <f t="shared" si="222"/>
        <v>2015</v>
      </c>
      <c r="V1551" t="str">
        <f t="shared" si="223"/>
        <v>unsuccessful</v>
      </c>
      <c r="W1551" t="str">
        <f>IF(OR(O1551&lt;Outliers!$B$8,Data!O1551&gt;Outliers!$B$9),"Yes","No")</f>
        <v>No</v>
      </c>
      <c r="X1551">
        <f t="shared" si="224"/>
        <v>4</v>
      </c>
    </row>
    <row r="1552" spans="1:24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216"/>
        <v>0</v>
      </c>
      <c r="P1552" s="9">
        <f t="shared" si="217"/>
        <v>14.43</v>
      </c>
      <c r="Q1552" t="str">
        <f t="shared" si="218"/>
        <v>photography</v>
      </c>
      <c r="R1552" t="str">
        <f t="shared" si="219"/>
        <v>nature</v>
      </c>
      <c r="S1552" s="22">
        <f t="shared" si="220"/>
        <v>42472.449467592596</v>
      </c>
      <c r="T1552" s="22">
        <f t="shared" si="221"/>
        <v>42502.449467592596</v>
      </c>
      <c r="U1552">
        <f t="shared" si="222"/>
        <v>2016</v>
      </c>
      <c r="V1552" t="str">
        <f t="shared" si="223"/>
        <v>unsuccessful</v>
      </c>
      <c r="W1552" t="str">
        <f>IF(OR(O1552&lt;Outliers!$B$8,Data!O1552&gt;Outliers!$B$9),"Yes","No")</f>
        <v>No</v>
      </c>
      <c r="X1552">
        <f t="shared" si="224"/>
        <v>4</v>
      </c>
    </row>
    <row r="1553" spans="1:24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216"/>
        <v>0</v>
      </c>
      <c r="P1553" s="9">
        <f t="shared" si="217"/>
        <v>0</v>
      </c>
      <c r="Q1553" t="str">
        <f t="shared" si="218"/>
        <v>photography</v>
      </c>
      <c r="R1553" t="str">
        <f t="shared" si="219"/>
        <v>nature</v>
      </c>
      <c r="S1553" s="22">
        <f t="shared" si="220"/>
        <v>42121.824525462958</v>
      </c>
      <c r="T1553" s="22">
        <f t="shared" si="221"/>
        <v>42151.824525462958</v>
      </c>
      <c r="U1553">
        <f t="shared" si="222"/>
        <v>2015</v>
      </c>
      <c r="V1553" t="str">
        <f t="shared" si="223"/>
        <v>unsuccessful</v>
      </c>
      <c r="W1553" t="str">
        <f>IF(OR(O1553&lt;Outliers!$B$8,Data!O1553&gt;Outliers!$B$9),"Yes","No")</f>
        <v>No</v>
      </c>
      <c r="X1553">
        <f t="shared" si="224"/>
        <v>4</v>
      </c>
    </row>
    <row r="1554" spans="1:24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216"/>
        <v>0</v>
      </c>
      <c r="P1554" s="9">
        <f t="shared" si="217"/>
        <v>132.19</v>
      </c>
      <c r="Q1554" t="str">
        <f t="shared" si="218"/>
        <v>photography</v>
      </c>
      <c r="R1554" t="str">
        <f t="shared" si="219"/>
        <v>nature</v>
      </c>
      <c r="S1554" s="22">
        <f t="shared" si="220"/>
        <v>41892.688750000001</v>
      </c>
      <c r="T1554" s="22">
        <f t="shared" si="221"/>
        <v>41913.165972222225</v>
      </c>
      <c r="U1554">
        <f t="shared" si="222"/>
        <v>2014</v>
      </c>
      <c r="V1554" t="str">
        <f t="shared" si="223"/>
        <v>unsuccessful</v>
      </c>
      <c r="W1554" t="str">
        <f>IF(OR(O1554&lt;Outliers!$B$8,Data!O1554&gt;Outliers!$B$9),"Yes","No")</f>
        <v>No</v>
      </c>
      <c r="X1554">
        <f t="shared" si="224"/>
        <v>3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216"/>
        <v>0</v>
      </c>
      <c r="P1555" s="9">
        <f t="shared" si="217"/>
        <v>0</v>
      </c>
      <c r="Q1555" t="str">
        <f t="shared" si="218"/>
        <v>photography</v>
      </c>
      <c r="R1555" t="str">
        <f t="shared" si="219"/>
        <v>nature</v>
      </c>
      <c r="S1555" s="22">
        <f t="shared" si="220"/>
        <v>42219.282951388886</v>
      </c>
      <c r="T1555" s="22">
        <f t="shared" si="221"/>
        <v>42249.282951388886</v>
      </c>
      <c r="U1555">
        <f t="shared" si="222"/>
        <v>2015</v>
      </c>
      <c r="V1555" t="str">
        <f t="shared" si="223"/>
        <v>unsuccessful</v>
      </c>
      <c r="W1555" t="str">
        <f>IF(OR(O1555&lt;Outliers!$B$8,Data!O1555&gt;Outliers!$B$9),"Yes","No")</f>
        <v>No</v>
      </c>
      <c r="X1555">
        <f t="shared" si="224"/>
        <v>4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216"/>
        <v>0</v>
      </c>
      <c r="P1556" s="9">
        <f t="shared" si="217"/>
        <v>0</v>
      </c>
      <c r="Q1556" t="str">
        <f t="shared" si="218"/>
        <v>photography</v>
      </c>
      <c r="R1556" t="str">
        <f t="shared" si="219"/>
        <v>nature</v>
      </c>
      <c r="S1556" s="22">
        <f t="shared" si="220"/>
        <v>42188.252199074079</v>
      </c>
      <c r="T1556" s="22">
        <f t="shared" si="221"/>
        <v>42218.252199074079</v>
      </c>
      <c r="U1556">
        <f t="shared" si="222"/>
        <v>2015</v>
      </c>
      <c r="V1556" t="str">
        <f t="shared" si="223"/>
        <v>unsuccessful</v>
      </c>
      <c r="W1556" t="str">
        <f>IF(OR(O1556&lt;Outliers!$B$8,Data!O1556&gt;Outliers!$B$9),"Yes","No")</f>
        <v>No</v>
      </c>
      <c r="X1556">
        <f t="shared" si="224"/>
        <v>4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216"/>
        <v>0</v>
      </c>
      <c r="P1557" s="9">
        <f t="shared" si="217"/>
        <v>0</v>
      </c>
      <c r="Q1557" t="str">
        <f t="shared" si="218"/>
        <v>photography</v>
      </c>
      <c r="R1557" t="str">
        <f t="shared" si="219"/>
        <v>nature</v>
      </c>
      <c r="S1557" s="22">
        <f t="shared" si="220"/>
        <v>42241.613796296297</v>
      </c>
      <c r="T1557" s="22">
        <f t="shared" si="221"/>
        <v>42264.708333333328</v>
      </c>
      <c r="U1557">
        <f t="shared" si="222"/>
        <v>2015</v>
      </c>
      <c r="V1557" t="str">
        <f t="shared" si="223"/>
        <v>unsuccessful</v>
      </c>
      <c r="W1557" t="str">
        <f>IF(OR(O1557&lt;Outliers!$B$8,Data!O1557&gt;Outliers!$B$9),"Yes","No")</f>
        <v>No</v>
      </c>
      <c r="X1557">
        <f t="shared" si="224"/>
        <v>3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216"/>
        <v>0</v>
      </c>
      <c r="P1558" s="9">
        <f t="shared" si="217"/>
        <v>56.42</v>
      </c>
      <c r="Q1558" t="str">
        <f t="shared" si="218"/>
        <v>photography</v>
      </c>
      <c r="R1558" t="str">
        <f t="shared" si="219"/>
        <v>nature</v>
      </c>
      <c r="S1558" s="22">
        <f t="shared" si="220"/>
        <v>42525.153055555551</v>
      </c>
      <c r="T1558" s="22">
        <f t="shared" si="221"/>
        <v>42555.153055555551</v>
      </c>
      <c r="U1558">
        <f t="shared" si="222"/>
        <v>2016</v>
      </c>
      <c r="V1558" t="str">
        <f t="shared" si="223"/>
        <v>unsuccessful</v>
      </c>
      <c r="W1558" t="str">
        <f>IF(OR(O1558&lt;Outliers!$B$8,Data!O1558&gt;Outliers!$B$9),"Yes","No")</f>
        <v>No</v>
      </c>
      <c r="X1558">
        <f t="shared" si="224"/>
        <v>4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216"/>
        <v>0</v>
      </c>
      <c r="P1559" s="9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22">
        <f t="shared" si="220"/>
        <v>41871.65315972222</v>
      </c>
      <c r="T1559" s="22">
        <f t="shared" si="221"/>
        <v>41902.65315972222</v>
      </c>
      <c r="U1559">
        <f t="shared" si="222"/>
        <v>2014</v>
      </c>
      <c r="V1559" t="str">
        <f t="shared" si="223"/>
        <v>unsuccessful</v>
      </c>
      <c r="W1559" t="str">
        <f>IF(OR(O1559&lt;Outliers!$B$8,Data!O1559&gt;Outliers!$B$9),"Yes","No")</f>
        <v>No</v>
      </c>
      <c r="X1559">
        <f t="shared" si="224"/>
        <v>4</v>
      </c>
    </row>
    <row r="1560" spans="1:24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216"/>
        <v>0</v>
      </c>
      <c r="P1560" s="9">
        <f t="shared" si="217"/>
        <v>11.67</v>
      </c>
      <c r="Q1560" t="str">
        <f t="shared" si="218"/>
        <v>photography</v>
      </c>
      <c r="R1560" t="str">
        <f t="shared" si="219"/>
        <v>nature</v>
      </c>
      <c r="S1560" s="22">
        <f t="shared" si="220"/>
        <v>42185.397673611107</v>
      </c>
      <c r="T1560" s="22">
        <f t="shared" si="221"/>
        <v>42244.508333333331</v>
      </c>
      <c r="U1560">
        <f t="shared" si="222"/>
        <v>2015</v>
      </c>
      <c r="V1560" t="str">
        <f t="shared" si="223"/>
        <v>unsuccessful</v>
      </c>
      <c r="W1560" t="str">
        <f>IF(OR(O1560&lt;Outliers!$B$8,Data!O1560&gt;Outliers!$B$9),"Yes","No")</f>
        <v>No</v>
      </c>
      <c r="X1560">
        <f t="shared" si="224"/>
        <v>8</v>
      </c>
    </row>
    <row r="1561" spans="1:24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216"/>
        <v>0</v>
      </c>
      <c r="P1561" s="9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22">
        <f t="shared" si="220"/>
        <v>42108.05322916666</v>
      </c>
      <c r="T1561" s="22">
        <f t="shared" si="221"/>
        <v>42123.05322916666</v>
      </c>
      <c r="U1561">
        <f t="shared" si="222"/>
        <v>2015</v>
      </c>
      <c r="V1561" t="str">
        <f t="shared" si="223"/>
        <v>unsuccessful</v>
      </c>
      <c r="W1561" t="str">
        <f>IF(OR(O1561&lt;Outliers!$B$8,Data!O1561&gt;Outliers!$B$9),"Yes","No")</f>
        <v>No</v>
      </c>
      <c r="X1561">
        <f t="shared" si="224"/>
        <v>2</v>
      </c>
    </row>
    <row r="1562" spans="1:24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216"/>
        <v>0</v>
      </c>
      <c r="P1562" s="9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22">
        <f t="shared" si="220"/>
        <v>41936.020752314813</v>
      </c>
      <c r="T1562" s="22">
        <f t="shared" si="221"/>
        <v>41956.062418981484</v>
      </c>
      <c r="U1562">
        <f t="shared" si="222"/>
        <v>2014</v>
      </c>
      <c r="V1562" t="str">
        <f t="shared" si="223"/>
        <v>unsuccessful</v>
      </c>
      <c r="W1562" t="str">
        <f>IF(OR(O1562&lt;Outliers!$B$8,Data!O1562&gt;Outliers!$B$9),"Yes","No")</f>
        <v>No</v>
      </c>
      <c r="X1562">
        <f t="shared" si="224"/>
        <v>3</v>
      </c>
    </row>
    <row r="1563" spans="1:24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216"/>
        <v>0</v>
      </c>
      <c r="P1563" s="9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22">
        <f t="shared" si="220"/>
        <v>41555.041701388887</v>
      </c>
      <c r="T1563" s="22">
        <f t="shared" si="221"/>
        <v>41585.083368055559</v>
      </c>
      <c r="U1563">
        <f t="shared" si="222"/>
        <v>2013</v>
      </c>
      <c r="V1563" t="str">
        <f t="shared" si="223"/>
        <v>unsuccessful</v>
      </c>
      <c r="W1563" t="str">
        <f>IF(OR(O1563&lt;Outliers!$B$8,Data!O1563&gt;Outliers!$B$9),"Yes","No")</f>
        <v>No</v>
      </c>
      <c r="X1563">
        <f t="shared" si="224"/>
        <v>4</v>
      </c>
    </row>
    <row r="1564" spans="1:24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216"/>
        <v>0</v>
      </c>
      <c r="P1564" s="9">
        <f t="shared" si="217"/>
        <v>0</v>
      </c>
      <c r="Q1564" t="str">
        <f t="shared" si="218"/>
        <v>publishing</v>
      </c>
      <c r="R1564" t="str">
        <f t="shared" si="219"/>
        <v>art books</v>
      </c>
      <c r="S1564" s="22">
        <f t="shared" si="220"/>
        <v>40079.566157407404</v>
      </c>
      <c r="T1564" s="22">
        <f t="shared" si="221"/>
        <v>40149.034722222219</v>
      </c>
      <c r="U1564">
        <f t="shared" si="222"/>
        <v>2009</v>
      </c>
      <c r="V1564" t="str">
        <f t="shared" si="223"/>
        <v>unsuccessful</v>
      </c>
      <c r="W1564" t="str">
        <f>IF(OR(O1564&lt;Outliers!$B$8,Data!O1564&gt;Outliers!$B$9),"Yes","No")</f>
        <v>No</v>
      </c>
      <c r="X1564">
        <f t="shared" si="224"/>
        <v>10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216"/>
        <v>0</v>
      </c>
      <c r="P1565" s="9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22">
        <f t="shared" si="220"/>
        <v>41652.742488425924</v>
      </c>
      <c r="T1565" s="22">
        <f t="shared" si="221"/>
        <v>41712.700821759259</v>
      </c>
      <c r="U1565">
        <f t="shared" si="222"/>
        <v>2014</v>
      </c>
      <c r="V1565" t="str">
        <f t="shared" si="223"/>
        <v>unsuccessful</v>
      </c>
      <c r="W1565" t="str">
        <f>IF(OR(O1565&lt;Outliers!$B$8,Data!O1565&gt;Outliers!$B$9),"Yes","No")</f>
        <v>No</v>
      </c>
      <c r="X1565">
        <f t="shared" si="224"/>
        <v>9</v>
      </c>
    </row>
    <row r="1566" spans="1:24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216"/>
        <v>0</v>
      </c>
      <c r="P1566" s="9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22">
        <f t="shared" si="220"/>
        <v>42121.367002314815</v>
      </c>
      <c r="T1566" s="22">
        <f t="shared" si="221"/>
        <v>42152.836805555555</v>
      </c>
      <c r="U1566">
        <f t="shared" si="222"/>
        <v>2015</v>
      </c>
      <c r="V1566" t="str">
        <f t="shared" si="223"/>
        <v>unsuccessful</v>
      </c>
      <c r="W1566" t="str">
        <f>IF(OR(O1566&lt;Outliers!$B$8,Data!O1566&gt;Outliers!$B$9),"Yes","No")</f>
        <v>No</v>
      </c>
      <c r="X1566">
        <f t="shared" si="224"/>
        <v>4</v>
      </c>
    </row>
    <row r="1567" spans="1:24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216"/>
        <v>0</v>
      </c>
      <c r="P1567" s="9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22">
        <f t="shared" si="220"/>
        <v>40672.729872685188</v>
      </c>
      <c r="T1567" s="22">
        <f t="shared" si="221"/>
        <v>40702.729872685188</v>
      </c>
      <c r="U1567">
        <f t="shared" si="222"/>
        <v>2011</v>
      </c>
      <c r="V1567" t="str">
        <f t="shared" si="223"/>
        <v>unsuccessful</v>
      </c>
      <c r="W1567" t="str">
        <f>IF(OR(O1567&lt;Outliers!$B$8,Data!O1567&gt;Outliers!$B$9),"Yes","No")</f>
        <v>No</v>
      </c>
      <c r="X1567">
        <f t="shared" si="224"/>
        <v>4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216"/>
        <v>0</v>
      </c>
      <c r="P1568" s="9">
        <f t="shared" si="217"/>
        <v>108.05</v>
      </c>
      <c r="Q1568" t="str">
        <f t="shared" si="218"/>
        <v>publishing</v>
      </c>
      <c r="R1568" t="str">
        <f t="shared" si="219"/>
        <v>art books</v>
      </c>
      <c r="S1568" s="22">
        <f t="shared" si="220"/>
        <v>42549.916712962964</v>
      </c>
      <c r="T1568" s="22">
        <f t="shared" si="221"/>
        <v>42578.916666666672</v>
      </c>
      <c r="U1568">
        <f t="shared" si="222"/>
        <v>2016</v>
      </c>
      <c r="V1568" t="str">
        <f t="shared" si="223"/>
        <v>unsuccessful</v>
      </c>
      <c r="W1568" t="str">
        <f>IF(OR(O1568&lt;Outliers!$B$8,Data!O1568&gt;Outliers!$B$9),"Yes","No")</f>
        <v>No</v>
      </c>
      <c r="X1568">
        <f t="shared" si="224"/>
        <v>4</v>
      </c>
    </row>
    <row r="1569" spans="1:24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216"/>
        <v>0</v>
      </c>
      <c r="P1569" s="9">
        <f t="shared" si="217"/>
        <v>26.92</v>
      </c>
      <c r="Q1569" t="str">
        <f t="shared" si="218"/>
        <v>publishing</v>
      </c>
      <c r="R1569" t="str">
        <f t="shared" si="219"/>
        <v>art books</v>
      </c>
      <c r="S1569" s="22">
        <f t="shared" si="220"/>
        <v>41671.936863425923</v>
      </c>
      <c r="T1569" s="22">
        <f t="shared" si="221"/>
        <v>41687</v>
      </c>
      <c r="U1569">
        <f t="shared" si="222"/>
        <v>2014</v>
      </c>
      <c r="V1569" t="str">
        <f t="shared" si="223"/>
        <v>unsuccessful</v>
      </c>
      <c r="W1569" t="str">
        <f>IF(OR(O1569&lt;Outliers!$B$8,Data!O1569&gt;Outliers!$B$9),"Yes","No")</f>
        <v>No</v>
      </c>
      <c r="X1569">
        <f t="shared" si="224"/>
        <v>2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216"/>
        <v>0</v>
      </c>
      <c r="P1570" s="9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22">
        <f t="shared" si="220"/>
        <v>41962.062326388885</v>
      </c>
      <c r="T1570" s="22">
        <f t="shared" si="221"/>
        <v>41997.062326388885</v>
      </c>
      <c r="U1570">
        <f t="shared" si="222"/>
        <v>2014</v>
      </c>
      <c r="V1570" t="str">
        <f t="shared" si="223"/>
        <v>unsuccessful</v>
      </c>
      <c r="W1570" t="str">
        <f>IF(OR(O1570&lt;Outliers!$B$8,Data!O1570&gt;Outliers!$B$9),"Yes","No")</f>
        <v>No</v>
      </c>
      <c r="X1570">
        <f t="shared" si="224"/>
        <v>5</v>
      </c>
    </row>
    <row r="1571" spans="1:2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216"/>
        <v>0</v>
      </c>
      <c r="P1571" s="9">
        <f t="shared" si="217"/>
        <v>0</v>
      </c>
      <c r="Q1571" t="str">
        <f t="shared" si="218"/>
        <v>publishing</v>
      </c>
      <c r="R1571" t="str">
        <f t="shared" si="219"/>
        <v>art books</v>
      </c>
      <c r="S1571" s="22">
        <f t="shared" si="220"/>
        <v>41389.679560185185</v>
      </c>
      <c r="T1571" s="22">
        <f t="shared" si="221"/>
        <v>41419.679560185185</v>
      </c>
      <c r="U1571">
        <f t="shared" si="222"/>
        <v>2013</v>
      </c>
      <c r="V1571" t="str">
        <f t="shared" si="223"/>
        <v>unsuccessful</v>
      </c>
      <c r="W1571" t="str">
        <f>IF(OR(O1571&lt;Outliers!$B$8,Data!O1571&gt;Outliers!$B$9),"Yes","No")</f>
        <v>No</v>
      </c>
      <c r="X1571">
        <f t="shared" si="224"/>
        <v>4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216"/>
        <v>0</v>
      </c>
      <c r="P1572" s="9">
        <f t="shared" si="217"/>
        <v>47.77</v>
      </c>
      <c r="Q1572" t="str">
        <f t="shared" si="218"/>
        <v>publishing</v>
      </c>
      <c r="R1572" t="str">
        <f t="shared" si="219"/>
        <v>art books</v>
      </c>
      <c r="S1572" s="22">
        <f t="shared" si="220"/>
        <v>42438.813449074078</v>
      </c>
      <c r="T1572" s="22">
        <f t="shared" si="221"/>
        <v>42468.771782407406</v>
      </c>
      <c r="U1572">
        <f t="shared" si="222"/>
        <v>2016</v>
      </c>
      <c r="V1572" t="str">
        <f t="shared" si="223"/>
        <v>unsuccessful</v>
      </c>
      <c r="W1572" t="str">
        <f>IF(OR(O1572&lt;Outliers!$B$8,Data!O1572&gt;Outliers!$B$9),"Yes","No")</f>
        <v>No</v>
      </c>
      <c r="X1572">
        <f t="shared" si="224"/>
        <v>4</v>
      </c>
    </row>
    <row r="1573" spans="1:24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216"/>
        <v>0</v>
      </c>
      <c r="P1573" s="9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22">
        <f t="shared" si="220"/>
        <v>42144.769479166673</v>
      </c>
      <c r="T1573" s="22">
        <f t="shared" si="221"/>
        <v>42174.769479166673</v>
      </c>
      <c r="U1573">
        <f t="shared" si="222"/>
        <v>2015</v>
      </c>
      <c r="V1573" t="str">
        <f t="shared" si="223"/>
        <v>unsuccessful</v>
      </c>
      <c r="W1573" t="str">
        <f>IF(OR(O1573&lt;Outliers!$B$8,Data!O1573&gt;Outliers!$B$9),"Yes","No")</f>
        <v>No</v>
      </c>
      <c r="X1573">
        <f t="shared" si="224"/>
        <v>4</v>
      </c>
    </row>
    <row r="1574" spans="1:24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216"/>
        <v>0</v>
      </c>
      <c r="P1574" s="9">
        <f t="shared" si="217"/>
        <v>41.67</v>
      </c>
      <c r="Q1574" t="str">
        <f t="shared" si="218"/>
        <v>publishing</v>
      </c>
      <c r="R1574" t="str">
        <f t="shared" si="219"/>
        <v>art books</v>
      </c>
      <c r="S1574" s="22">
        <f t="shared" si="220"/>
        <v>42404.033090277779</v>
      </c>
      <c r="T1574" s="22">
        <f t="shared" si="221"/>
        <v>42428.999305555553</v>
      </c>
      <c r="U1574">
        <f t="shared" si="222"/>
        <v>2016</v>
      </c>
      <c r="V1574" t="str">
        <f t="shared" si="223"/>
        <v>unsuccessful</v>
      </c>
      <c r="W1574" t="str">
        <f>IF(OR(O1574&lt;Outliers!$B$8,Data!O1574&gt;Outliers!$B$9),"Yes","No")</f>
        <v>No</v>
      </c>
      <c r="X1574">
        <f t="shared" si="224"/>
        <v>3</v>
      </c>
    </row>
    <row r="1575" spans="1:24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216"/>
        <v>0</v>
      </c>
      <c r="P1575" s="9">
        <f t="shared" si="217"/>
        <v>74.33</v>
      </c>
      <c r="Q1575" t="str">
        <f t="shared" si="218"/>
        <v>publishing</v>
      </c>
      <c r="R1575" t="str">
        <f t="shared" si="219"/>
        <v>art books</v>
      </c>
      <c r="S1575" s="22">
        <f t="shared" si="220"/>
        <v>42786.000023148154</v>
      </c>
      <c r="T1575" s="22">
        <f t="shared" si="221"/>
        <v>42826.165972222225</v>
      </c>
      <c r="U1575">
        <f t="shared" si="222"/>
        <v>2017</v>
      </c>
      <c r="V1575" t="str">
        <f t="shared" si="223"/>
        <v>unsuccessful</v>
      </c>
      <c r="W1575" t="str">
        <f>IF(OR(O1575&lt;Outliers!$B$8,Data!O1575&gt;Outliers!$B$9),"Yes","No")</f>
        <v>No</v>
      </c>
      <c r="X1575">
        <f t="shared" si="224"/>
        <v>6</v>
      </c>
    </row>
    <row r="1576" spans="1:24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216"/>
        <v>0</v>
      </c>
      <c r="P1576" s="9">
        <f t="shared" si="217"/>
        <v>84.33</v>
      </c>
      <c r="Q1576" t="str">
        <f t="shared" si="218"/>
        <v>publishing</v>
      </c>
      <c r="R1576" t="str">
        <f t="shared" si="219"/>
        <v>art books</v>
      </c>
      <c r="S1576" s="22">
        <f t="shared" si="220"/>
        <v>42017.927418981482</v>
      </c>
      <c r="T1576" s="22">
        <f t="shared" si="221"/>
        <v>42052.927418981482</v>
      </c>
      <c r="U1576">
        <f t="shared" si="222"/>
        <v>2015</v>
      </c>
      <c r="V1576" t="str">
        <f t="shared" si="223"/>
        <v>unsuccessful</v>
      </c>
      <c r="W1576" t="str">
        <f>IF(OR(O1576&lt;Outliers!$B$8,Data!O1576&gt;Outliers!$B$9),"Yes","No")</f>
        <v>No</v>
      </c>
      <c r="X1576">
        <f t="shared" si="224"/>
        <v>5</v>
      </c>
    </row>
    <row r="1577" spans="1:24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216"/>
        <v>0</v>
      </c>
      <c r="P1577" s="9">
        <f t="shared" si="217"/>
        <v>65.459999999999994</v>
      </c>
      <c r="Q1577" t="str">
        <f t="shared" si="218"/>
        <v>publishing</v>
      </c>
      <c r="R1577" t="str">
        <f t="shared" si="219"/>
        <v>art books</v>
      </c>
      <c r="S1577" s="22">
        <f t="shared" si="220"/>
        <v>41799.524259259262</v>
      </c>
      <c r="T1577" s="22">
        <f t="shared" si="221"/>
        <v>41829.524259259262</v>
      </c>
      <c r="U1577">
        <f t="shared" si="222"/>
        <v>2014</v>
      </c>
      <c r="V1577" t="str">
        <f t="shared" si="223"/>
        <v>unsuccessful</v>
      </c>
      <c r="W1577" t="str">
        <f>IF(OR(O1577&lt;Outliers!$B$8,Data!O1577&gt;Outliers!$B$9),"Yes","No")</f>
        <v>No</v>
      </c>
      <c r="X1577">
        <f t="shared" si="224"/>
        <v>4</v>
      </c>
    </row>
    <row r="1578" spans="1:24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216"/>
        <v>0</v>
      </c>
      <c r="P1578" s="9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22">
        <f t="shared" si="220"/>
        <v>42140.879259259258</v>
      </c>
      <c r="T1578" s="22">
        <f t="shared" si="221"/>
        <v>42185.879259259258</v>
      </c>
      <c r="U1578">
        <f t="shared" si="222"/>
        <v>2015</v>
      </c>
      <c r="V1578" t="str">
        <f t="shared" si="223"/>
        <v>unsuccessful</v>
      </c>
      <c r="W1578" t="str">
        <f>IF(OR(O1578&lt;Outliers!$B$8,Data!O1578&gt;Outliers!$B$9),"Yes","No")</f>
        <v>No</v>
      </c>
      <c r="X1578">
        <f t="shared" si="224"/>
        <v>6</v>
      </c>
    </row>
    <row r="1579" spans="1:24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216"/>
        <v>0</v>
      </c>
      <c r="P1579" s="9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22">
        <f t="shared" si="220"/>
        <v>41054.847777777781</v>
      </c>
      <c r="T1579" s="22">
        <f t="shared" si="221"/>
        <v>41114.847777777781</v>
      </c>
      <c r="U1579">
        <f t="shared" si="222"/>
        <v>2012</v>
      </c>
      <c r="V1579" t="str">
        <f t="shared" si="223"/>
        <v>unsuccessful</v>
      </c>
      <c r="W1579" t="str">
        <f>IF(OR(O1579&lt;Outliers!$B$8,Data!O1579&gt;Outliers!$B$9),"Yes","No")</f>
        <v>No</v>
      </c>
      <c r="X1579">
        <f t="shared" si="224"/>
        <v>9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216"/>
        <v>0</v>
      </c>
      <c r="P1580" s="9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22">
        <f t="shared" si="220"/>
        <v>40399.065868055557</v>
      </c>
      <c r="T1580" s="22">
        <f t="shared" si="221"/>
        <v>40423.083333333336</v>
      </c>
      <c r="U1580">
        <f t="shared" si="222"/>
        <v>2010</v>
      </c>
      <c r="V1580" t="str">
        <f t="shared" si="223"/>
        <v>unsuccessful</v>
      </c>
      <c r="W1580" t="str">
        <f>IF(OR(O1580&lt;Outliers!$B$8,Data!O1580&gt;Outliers!$B$9),"Yes","No")</f>
        <v>No</v>
      </c>
      <c r="X1580">
        <f t="shared" si="224"/>
        <v>3</v>
      </c>
    </row>
    <row r="1581" spans="1:24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216"/>
        <v>0</v>
      </c>
      <c r="P1581" s="9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22">
        <f t="shared" si="220"/>
        <v>41481.996423611112</v>
      </c>
      <c r="T1581" s="22">
        <f t="shared" si="221"/>
        <v>41514.996423611112</v>
      </c>
      <c r="U1581">
        <f t="shared" si="222"/>
        <v>2013</v>
      </c>
      <c r="V1581" t="str">
        <f t="shared" si="223"/>
        <v>unsuccessful</v>
      </c>
      <c r="W1581" t="str">
        <f>IF(OR(O1581&lt;Outliers!$B$8,Data!O1581&gt;Outliers!$B$9),"Yes","No")</f>
        <v>No</v>
      </c>
      <c r="X1581">
        <f t="shared" si="224"/>
        <v>5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216"/>
        <v>0</v>
      </c>
      <c r="P1582" s="9">
        <f t="shared" si="217"/>
        <v>0</v>
      </c>
      <c r="Q1582" t="str">
        <f t="shared" si="218"/>
        <v>publishing</v>
      </c>
      <c r="R1582" t="str">
        <f t="shared" si="219"/>
        <v>art books</v>
      </c>
      <c r="S1582" s="22">
        <f t="shared" si="220"/>
        <v>40990.050069444449</v>
      </c>
      <c r="T1582" s="22">
        <f t="shared" si="221"/>
        <v>41050.050069444449</v>
      </c>
      <c r="U1582">
        <f t="shared" si="222"/>
        <v>2012</v>
      </c>
      <c r="V1582" t="str">
        <f t="shared" si="223"/>
        <v>unsuccessful</v>
      </c>
      <c r="W1582" t="str">
        <f>IF(OR(O1582&lt;Outliers!$B$8,Data!O1582&gt;Outliers!$B$9),"Yes","No")</f>
        <v>No</v>
      </c>
      <c r="X1582">
        <f t="shared" si="224"/>
        <v>9</v>
      </c>
    </row>
    <row r="1583" spans="1:24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216"/>
        <v>0</v>
      </c>
      <c r="P1583" s="9">
        <f t="shared" si="217"/>
        <v>5</v>
      </c>
      <c r="Q1583" t="str">
        <f t="shared" si="218"/>
        <v>photography</v>
      </c>
      <c r="R1583" t="str">
        <f t="shared" si="219"/>
        <v>places</v>
      </c>
      <c r="S1583" s="22">
        <f t="shared" si="220"/>
        <v>42325.448958333334</v>
      </c>
      <c r="T1583" s="22">
        <f t="shared" si="221"/>
        <v>42357.448958333334</v>
      </c>
      <c r="U1583">
        <f t="shared" si="222"/>
        <v>2015</v>
      </c>
      <c r="V1583" t="str">
        <f t="shared" si="223"/>
        <v>unsuccessful</v>
      </c>
      <c r="W1583" t="str">
        <f>IF(OR(O1583&lt;Outliers!$B$8,Data!O1583&gt;Outliers!$B$9),"Yes","No")</f>
        <v>No</v>
      </c>
      <c r="X1583">
        <f t="shared" si="224"/>
        <v>5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216"/>
        <v>0</v>
      </c>
      <c r="P1584" s="9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22">
        <f t="shared" si="220"/>
        <v>42246.789965277778</v>
      </c>
      <c r="T1584" s="22">
        <f t="shared" si="221"/>
        <v>42303.888888888891</v>
      </c>
      <c r="U1584">
        <f t="shared" si="222"/>
        <v>2015</v>
      </c>
      <c r="V1584" t="str">
        <f t="shared" si="223"/>
        <v>unsuccessful</v>
      </c>
      <c r="W1584" t="str">
        <f>IF(OR(O1584&lt;Outliers!$B$8,Data!O1584&gt;Outliers!$B$9),"Yes","No")</f>
        <v>No</v>
      </c>
      <c r="X1584">
        <f t="shared" si="224"/>
        <v>8</v>
      </c>
    </row>
    <row r="1585" spans="1:24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216"/>
        <v>0</v>
      </c>
      <c r="P1585" s="9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22">
        <f t="shared" si="220"/>
        <v>41877.904988425929</v>
      </c>
      <c r="T1585" s="22">
        <f t="shared" si="221"/>
        <v>41907.904988425929</v>
      </c>
      <c r="U1585">
        <f t="shared" si="222"/>
        <v>2014</v>
      </c>
      <c r="V1585" t="str">
        <f t="shared" si="223"/>
        <v>unsuccessful</v>
      </c>
      <c r="W1585" t="str">
        <f>IF(OR(O1585&lt;Outliers!$B$8,Data!O1585&gt;Outliers!$B$9),"Yes","No")</f>
        <v>No</v>
      </c>
      <c r="X1585">
        <f t="shared" si="224"/>
        <v>4</v>
      </c>
    </row>
    <row r="1586" spans="1:24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216"/>
        <v>0</v>
      </c>
      <c r="P1586" s="9">
        <f t="shared" si="217"/>
        <v>0</v>
      </c>
      <c r="Q1586" t="str">
        <f t="shared" si="218"/>
        <v>photography</v>
      </c>
      <c r="R1586" t="str">
        <f t="shared" si="219"/>
        <v>places</v>
      </c>
      <c r="S1586" s="22">
        <f t="shared" si="220"/>
        <v>41779.649317129632</v>
      </c>
      <c r="T1586" s="22">
        <f t="shared" si="221"/>
        <v>41789.649317129632</v>
      </c>
      <c r="U1586">
        <f t="shared" si="222"/>
        <v>2014</v>
      </c>
      <c r="V1586" t="str">
        <f t="shared" si="223"/>
        <v>unsuccessful</v>
      </c>
      <c r="W1586" t="str">
        <f>IF(OR(O1586&lt;Outliers!$B$8,Data!O1586&gt;Outliers!$B$9),"Yes","No")</f>
        <v>No</v>
      </c>
      <c r="X1586">
        <f t="shared" si="224"/>
        <v>1</v>
      </c>
    </row>
    <row r="1587" spans="1:24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216"/>
        <v>1</v>
      </c>
      <c r="P1587" s="9">
        <f t="shared" si="217"/>
        <v>131.66999999999999</v>
      </c>
      <c r="Q1587" t="str">
        <f t="shared" si="218"/>
        <v>photography</v>
      </c>
      <c r="R1587" t="str">
        <f t="shared" si="219"/>
        <v>places</v>
      </c>
      <c r="S1587" s="22">
        <f t="shared" si="220"/>
        <v>42707.895462962959</v>
      </c>
      <c r="T1587" s="22">
        <f t="shared" si="221"/>
        <v>42729.458333333328</v>
      </c>
      <c r="U1587">
        <f t="shared" si="222"/>
        <v>2016</v>
      </c>
      <c r="V1587" t="str">
        <f t="shared" si="223"/>
        <v>unsuccessful</v>
      </c>
      <c r="W1587" t="str">
        <f>IF(OR(O1587&lt;Outliers!$B$8,Data!O1587&gt;Outliers!$B$9),"Yes","No")</f>
        <v>No</v>
      </c>
      <c r="X1587">
        <f t="shared" si="224"/>
        <v>3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216"/>
        <v>0</v>
      </c>
      <c r="P1588" s="9">
        <f t="shared" si="217"/>
        <v>0</v>
      </c>
      <c r="Q1588" t="str">
        <f t="shared" si="218"/>
        <v>photography</v>
      </c>
      <c r="R1588" t="str">
        <f t="shared" si="219"/>
        <v>places</v>
      </c>
      <c r="S1588" s="22">
        <f t="shared" si="220"/>
        <v>42069.104421296302</v>
      </c>
      <c r="T1588" s="22">
        <f t="shared" si="221"/>
        <v>42099.062754629631</v>
      </c>
      <c r="U1588">
        <f t="shared" si="222"/>
        <v>2015</v>
      </c>
      <c r="V1588" t="str">
        <f t="shared" si="223"/>
        <v>unsuccessful</v>
      </c>
      <c r="W1588" t="str">
        <f>IF(OR(O1588&lt;Outliers!$B$8,Data!O1588&gt;Outliers!$B$9),"Yes","No")</f>
        <v>No</v>
      </c>
      <c r="X1588">
        <f t="shared" si="224"/>
        <v>4</v>
      </c>
    </row>
    <row r="1589" spans="1:24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216"/>
        <v>0</v>
      </c>
      <c r="P1589" s="9">
        <f t="shared" si="217"/>
        <v>1</v>
      </c>
      <c r="Q1589" t="str">
        <f t="shared" si="218"/>
        <v>photography</v>
      </c>
      <c r="R1589" t="str">
        <f t="shared" si="219"/>
        <v>places</v>
      </c>
      <c r="S1589" s="22">
        <f t="shared" si="220"/>
        <v>41956.950983796298</v>
      </c>
      <c r="T1589" s="22">
        <f t="shared" si="221"/>
        <v>41986.950983796298</v>
      </c>
      <c r="U1589">
        <f t="shared" si="222"/>
        <v>2014</v>
      </c>
      <c r="V1589" t="str">
        <f t="shared" si="223"/>
        <v>unsuccessful</v>
      </c>
      <c r="W1589" t="str">
        <f>IF(OR(O1589&lt;Outliers!$B$8,Data!O1589&gt;Outliers!$B$9),"Yes","No")</f>
        <v>No</v>
      </c>
      <c r="X1589">
        <f t="shared" si="224"/>
        <v>4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216"/>
        <v>0</v>
      </c>
      <c r="P1590" s="9">
        <f t="shared" si="217"/>
        <v>0</v>
      </c>
      <c r="Q1590" t="str">
        <f t="shared" si="218"/>
        <v>photography</v>
      </c>
      <c r="R1590" t="str">
        <f t="shared" si="219"/>
        <v>places</v>
      </c>
      <c r="S1590" s="22">
        <f t="shared" si="220"/>
        <v>42005.24998842593</v>
      </c>
      <c r="T1590" s="22">
        <f t="shared" si="221"/>
        <v>42035.841666666667</v>
      </c>
      <c r="U1590">
        <f t="shared" si="222"/>
        <v>2015</v>
      </c>
      <c r="V1590" t="str">
        <f t="shared" si="223"/>
        <v>unsuccessful</v>
      </c>
      <c r="W1590" t="str">
        <f>IF(OR(O1590&lt;Outliers!$B$8,Data!O1590&gt;Outliers!$B$9),"Yes","No")</f>
        <v>No</v>
      </c>
      <c r="X1590">
        <f t="shared" si="224"/>
        <v>4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216"/>
        <v>0</v>
      </c>
      <c r="P1591" s="9">
        <f t="shared" si="217"/>
        <v>0</v>
      </c>
      <c r="Q1591" t="str">
        <f t="shared" si="218"/>
        <v>photography</v>
      </c>
      <c r="R1591" t="str">
        <f t="shared" si="219"/>
        <v>places</v>
      </c>
      <c r="S1591" s="22">
        <f t="shared" si="220"/>
        <v>42256.984791666662</v>
      </c>
      <c r="T1591" s="22">
        <f t="shared" si="221"/>
        <v>42286.984791666662</v>
      </c>
      <c r="U1591">
        <f t="shared" si="222"/>
        <v>2015</v>
      </c>
      <c r="V1591" t="str">
        <f t="shared" si="223"/>
        <v>unsuccessful</v>
      </c>
      <c r="W1591" t="str">
        <f>IF(OR(O1591&lt;Outliers!$B$8,Data!O1591&gt;Outliers!$B$9),"Yes","No")</f>
        <v>No</v>
      </c>
      <c r="X1591">
        <f t="shared" si="224"/>
        <v>4</v>
      </c>
    </row>
    <row r="1592" spans="1:2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216"/>
        <v>0</v>
      </c>
      <c r="P1592" s="9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22">
        <f t="shared" si="220"/>
        <v>42240.857222222221</v>
      </c>
      <c r="T1592" s="22">
        <f t="shared" si="221"/>
        <v>42270.857222222221</v>
      </c>
      <c r="U1592">
        <f t="shared" si="222"/>
        <v>2015</v>
      </c>
      <c r="V1592" t="str">
        <f t="shared" si="223"/>
        <v>unsuccessful</v>
      </c>
      <c r="W1592" t="str">
        <f>IF(OR(O1592&lt;Outliers!$B$8,Data!O1592&gt;Outliers!$B$9),"Yes","No")</f>
        <v>No</v>
      </c>
      <c r="X1592">
        <f t="shared" si="224"/>
        <v>4</v>
      </c>
    </row>
    <row r="1593" spans="1:24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216"/>
        <v>0</v>
      </c>
      <c r="P1593" s="9">
        <f t="shared" si="217"/>
        <v>44.48</v>
      </c>
      <c r="Q1593" t="str">
        <f t="shared" si="218"/>
        <v>photography</v>
      </c>
      <c r="R1593" t="str">
        <f t="shared" si="219"/>
        <v>places</v>
      </c>
      <c r="S1593" s="22">
        <f t="shared" si="220"/>
        <v>42433.726168981477</v>
      </c>
      <c r="T1593" s="22">
        <f t="shared" si="221"/>
        <v>42463.68450231482</v>
      </c>
      <c r="U1593">
        <f t="shared" si="222"/>
        <v>2016</v>
      </c>
      <c r="V1593" t="str">
        <f t="shared" si="223"/>
        <v>unsuccessful</v>
      </c>
      <c r="W1593" t="str">
        <f>IF(OR(O1593&lt;Outliers!$B$8,Data!O1593&gt;Outliers!$B$9),"Yes","No")</f>
        <v>No</v>
      </c>
      <c r="X1593">
        <f t="shared" si="224"/>
        <v>4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216"/>
        <v>0</v>
      </c>
      <c r="P1594" s="9">
        <f t="shared" si="217"/>
        <v>0</v>
      </c>
      <c r="Q1594" t="str">
        <f t="shared" si="218"/>
        <v>photography</v>
      </c>
      <c r="R1594" t="str">
        <f t="shared" si="219"/>
        <v>places</v>
      </c>
      <c r="S1594" s="22">
        <f t="shared" si="220"/>
        <v>42046.072743055556</v>
      </c>
      <c r="T1594" s="22">
        <f t="shared" si="221"/>
        <v>42091.031076388885</v>
      </c>
      <c r="U1594">
        <f t="shared" si="222"/>
        <v>2015</v>
      </c>
      <c r="V1594" t="str">
        <f t="shared" si="223"/>
        <v>unsuccessful</v>
      </c>
      <c r="W1594" t="str">
        <f>IF(OR(O1594&lt;Outliers!$B$8,Data!O1594&gt;Outliers!$B$9),"Yes","No")</f>
        <v>No</v>
      </c>
      <c r="X1594">
        <f t="shared" si="224"/>
        <v>6</v>
      </c>
    </row>
    <row r="1595" spans="1:24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216"/>
        <v>0</v>
      </c>
      <c r="P1595" s="9">
        <f t="shared" si="217"/>
        <v>1</v>
      </c>
      <c r="Q1595" t="str">
        <f t="shared" si="218"/>
        <v>photography</v>
      </c>
      <c r="R1595" t="str">
        <f t="shared" si="219"/>
        <v>places</v>
      </c>
      <c r="S1595" s="22">
        <f t="shared" si="220"/>
        <v>42033.845543981486</v>
      </c>
      <c r="T1595" s="22">
        <f t="shared" si="221"/>
        <v>42063.845543981486</v>
      </c>
      <c r="U1595">
        <f t="shared" si="222"/>
        <v>2015</v>
      </c>
      <c r="V1595" t="str">
        <f t="shared" si="223"/>
        <v>unsuccessful</v>
      </c>
      <c r="W1595" t="str">
        <f>IF(OR(O1595&lt;Outliers!$B$8,Data!O1595&gt;Outliers!$B$9),"Yes","No")</f>
        <v>No</v>
      </c>
      <c r="X1595">
        <f t="shared" si="224"/>
        <v>4</v>
      </c>
    </row>
    <row r="1596" spans="1:24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216"/>
        <v>0</v>
      </c>
      <c r="P1596" s="9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22">
        <f t="shared" si="220"/>
        <v>42445.712754629625</v>
      </c>
      <c r="T1596" s="22">
        <f t="shared" si="221"/>
        <v>42505.681249999994</v>
      </c>
      <c r="U1596">
        <f t="shared" si="222"/>
        <v>2016</v>
      </c>
      <c r="V1596" t="str">
        <f t="shared" si="223"/>
        <v>unsuccessful</v>
      </c>
      <c r="W1596" t="str">
        <f>IF(OR(O1596&lt;Outliers!$B$8,Data!O1596&gt;Outliers!$B$9),"Yes","No")</f>
        <v>No</v>
      </c>
      <c r="X1596">
        <f t="shared" si="224"/>
        <v>9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216"/>
        <v>0</v>
      </c>
      <c r="P1597" s="9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22">
        <f t="shared" si="220"/>
        <v>41780.050092592595</v>
      </c>
      <c r="T1597" s="22">
        <f t="shared" si="221"/>
        <v>41808.842361111114</v>
      </c>
      <c r="U1597">
        <f t="shared" si="222"/>
        <v>2014</v>
      </c>
      <c r="V1597" t="str">
        <f t="shared" si="223"/>
        <v>unsuccessful</v>
      </c>
      <c r="W1597" t="str">
        <f>IF(OR(O1597&lt;Outliers!$B$8,Data!O1597&gt;Outliers!$B$9),"Yes","No")</f>
        <v>No</v>
      </c>
      <c r="X1597">
        <f t="shared" si="224"/>
        <v>4</v>
      </c>
    </row>
    <row r="1598" spans="1:24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216"/>
        <v>0</v>
      </c>
      <c r="P1598" s="9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22">
        <f t="shared" si="220"/>
        <v>41941.430196759262</v>
      </c>
      <c r="T1598" s="22">
        <f t="shared" si="221"/>
        <v>41986.471863425926</v>
      </c>
      <c r="U1598">
        <f t="shared" si="222"/>
        <v>2014</v>
      </c>
      <c r="V1598" t="str">
        <f t="shared" si="223"/>
        <v>unsuccessful</v>
      </c>
      <c r="W1598" t="str">
        <f>IF(OR(O1598&lt;Outliers!$B$8,Data!O1598&gt;Outliers!$B$9),"Yes","No")</f>
        <v>No</v>
      </c>
      <c r="X1598">
        <f t="shared" si="224"/>
        <v>6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216"/>
        <v>0</v>
      </c>
      <c r="P1599" s="9">
        <f t="shared" si="217"/>
        <v>0</v>
      </c>
      <c r="Q1599" t="str">
        <f t="shared" si="218"/>
        <v>photography</v>
      </c>
      <c r="R1599" t="str">
        <f t="shared" si="219"/>
        <v>places</v>
      </c>
      <c r="S1599" s="22">
        <f t="shared" si="220"/>
        <v>42603.354131944448</v>
      </c>
      <c r="T1599" s="22">
        <f t="shared" si="221"/>
        <v>42633.354131944448</v>
      </c>
      <c r="U1599">
        <f t="shared" si="222"/>
        <v>2016</v>
      </c>
      <c r="V1599" t="str">
        <f t="shared" si="223"/>
        <v>unsuccessful</v>
      </c>
      <c r="W1599" t="str">
        <f>IF(OR(O1599&lt;Outliers!$B$8,Data!O1599&gt;Outliers!$B$9),"Yes","No")</f>
        <v>No</v>
      </c>
      <c r="X1599">
        <f t="shared" si="224"/>
        <v>4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216"/>
        <v>0</v>
      </c>
      <c r="P1600" s="9">
        <f t="shared" si="217"/>
        <v>1</v>
      </c>
      <c r="Q1600" t="str">
        <f t="shared" si="218"/>
        <v>photography</v>
      </c>
      <c r="R1600" t="str">
        <f t="shared" si="219"/>
        <v>places</v>
      </c>
      <c r="S1600" s="22">
        <f t="shared" si="220"/>
        <v>42151.667337962965</v>
      </c>
      <c r="T1600" s="22">
        <f t="shared" si="221"/>
        <v>42211.667337962965</v>
      </c>
      <c r="U1600">
        <f t="shared" si="222"/>
        <v>2015</v>
      </c>
      <c r="V1600" t="str">
        <f t="shared" si="223"/>
        <v>unsuccessful</v>
      </c>
      <c r="W1600" t="str">
        <f>IF(OR(O1600&lt;Outliers!$B$8,Data!O1600&gt;Outliers!$B$9),"Yes","No")</f>
        <v>No</v>
      </c>
      <c r="X1600">
        <f t="shared" si="224"/>
        <v>9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216"/>
        <v>0</v>
      </c>
      <c r="P1601" s="9">
        <f t="shared" si="217"/>
        <v>0</v>
      </c>
      <c r="Q1601" t="str">
        <f t="shared" si="218"/>
        <v>photography</v>
      </c>
      <c r="R1601" t="str">
        <f t="shared" si="219"/>
        <v>places</v>
      </c>
      <c r="S1601" s="22">
        <f t="shared" si="220"/>
        <v>42438.53907407407</v>
      </c>
      <c r="T1601" s="22">
        <f t="shared" si="221"/>
        <v>42468.497407407413</v>
      </c>
      <c r="U1601">
        <f t="shared" si="222"/>
        <v>2016</v>
      </c>
      <c r="V1601" t="str">
        <f t="shared" si="223"/>
        <v>unsuccessful</v>
      </c>
      <c r="W1601" t="str">
        <f>IF(OR(O1601&lt;Outliers!$B$8,Data!O1601&gt;Outliers!$B$9),"Yes","No")</f>
        <v>No</v>
      </c>
      <c r="X1601">
        <f t="shared" si="224"/>
        <v>4</v>
      </c>
    </row>
    <row r="1602" spans="1:24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216"/>
        <v>0</v>
      </c>
      <c r="P1602" s="9">
        <f t="shared" si="217"/>
        <v>40.78</v>
      </c>
      <c r="Q1602" t="str">
        <f t="shared" si="218"/>
        <v>photography</v>
      </c>
      <c r="R1602" t="str">
        <f t="shared" si="219"/>
        <v>places</v>
      </c>
      <c r="S1602" s="22">
        <f t="shared" si="220"/>
        <v>41791.057314814818</v>
      </c>
      <c r="T1602" s="22">
        <f t="shared" si="221"/>
        <v>41835.21597222222</v>
      </c>
      <c r="U1602">
        <f t="shared" si="222"/>
        <v>2014</v>
      </c>
      <c r="V1602" t="str">
        <f t="shared" si="223"/>
        <v>unsuccessful</v>
      </c>
      <c r="W1602" t="str">
        <f>IF(OR(O1602&lt;Outliers!$B$8,Data!O1602&gt;Outliers!$B$9),"Yes","No")</f>
        <v>No</v>
      </c>
      <c r="X1602">
        <f t="shared" si="224"/>
        <v>6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25">ROUND(E1603/D1603,0)</f>
        <v>1</v>
      </c>
      <c r="P1603" s="9">
        <f t="shared" ref="P1603:P1666" si="226">ROUND(IFERROR(E1603/L1603,0),2)</f>
        <v>48.33</v>
      </c>
      <c r="Q1603" t="str">
        <f t="shared" ref="Q1603:Q1666" si="227">LEFT(N1603,FIND("/",N1603)-1)</f>
        <v>music</v>
      </c>
      <c r="R1603" t="str">
        <f t="shared" ref="R1603:R1666" si="228">RIGHT(N1603,LEN(N1603)-FIND("/",N1603))</f>
        <v>rock</v>
      </c>
      <c r="S1603" s="22">
        <f t="shared" ref="S1603:S1666" si="229">(((J1603/60)/60)/24)+DATE(1970,1,1)</f>
        <v>40638.092974537038</v>
      </c>
      <c r="T1603" s="22">
        <f t="shared" ref="T1603:T1666" si="230">(((I1603/60)/60)/24)+DATE(1970,1,1)</f>
        <v>40668.092974537038</v>
      </c>
      <c r="U1603">
        <f t="shared" ref="U1603:U1666" si="231">YEAR(S1603)</f>
        <v>2011</v>
      </c>
      <c r="V1603" t="str">
        <f t="shared" ref="V1603:V1666" si="232">IF(OR(F1603="live",F1603="successful"),"successful","unsuccessful")</f>
        <v>successful</v>
      </c>
      <c r="W1603" t="str">
        <f>IF(OR(O1603&lt;Outliers!$B$8,Data!O1603&gt;Outliers!$B$9),"Yes","No")</f>
        <v>No</v>
      </c>
      <c r="X1603">
        <f t="shared" ref="X1603:X1666" si="233">ROUND(_xlfn.DAYS(T1603,S1603)/7,0)</f>
        <v>4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25"/>
        <v>1</v>
      </c>
      <c r="P1604" s="9">
        <f t="shared" si="226"/>
        <v>46.95</v>
      </c>
      <c r="Q1604" t="str">
        <f t="shared" si="227"/>
        <v>music</v>
      </c>
      <c r="R1604" t="str">
        <f t="shared" si="228"/>
        <v>rock</v>
      </c>
      <c r="S1604" s="22">
        <f t="shared" si="229"/>
        <v>40788.297650462962</v>
      </c>
      <c r="T1604" s="22">
        <f t="shared" si="230"/>
        <v>40830.958333333336</v>
      </c>
      <c r="U1604">
        <f t="shared" si="231"/>
        <v>2011</v>
      </c>
      <c r="V1604" t="str">
        <f t="shared" si="232"/>
        <v>successful</v>
      </c>
      <c r="W1604" t="str">
        <f>IF(OR(O1604&lt;Outliers!$B$8,Data!O1604&gt;Outliers!$B$9),"Yes","No")</f>
        <v>No</v>
      </c>
      <c r="X1604">
        <f t="shared" si="233"/>
        <v>6</v>
      </c>
    </row>
    <row r="1605" spans="1:24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25"/>
        <v>1</v>
      </c>
      <c r="P1605" s="9">
        <f t="shared" si="226"/>
        <v>66.69</v>
      </c>
      <c r="Q1605" t="str">
        <f t="shared" si="227"/>
        <v>music</v>
      </c>
      <c r="R1605" t="str">
        <f t="shared" si="228"/>
        <v>rock</v>
      </c>
      <c r="S1605" s="22">
        <f t="shared" si="229"/>
        <v>40876.169664351852</v>
      </c>
      <c r="T1605" s="22">
        <f t="shared" si="230"/>
        <v>40936.169664351852</v>
      </c>
      <c r="U1605">
        <f t="shared" si="231"/>
        <v>2011</v>
      </c>
      <c r="V1605" t="str">
        <f t="shared" si="232"/>
        <v>successful</v>
      </c>
      <c r="W1605" t="str">
        <f>IF(OR(O1605&lt;Outliers!$B$8,Data!O1605&gt;Outliers!$B$9),"Yes","No")</f>
        <v>No</v>
      </c>
      <c r="X1605">
        <f t="shared" si="233"/>
        <v>9</v>
      </c>
    </row>
    <row r="1606" spans="1:24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25"/>
        <v>1</v>
      </c>
      <c r="P1606" s="9">
        <f t="shared" si="226"/>
        <v>48.84</v>
      </c>
      <c r="Q1606" t="str">
        <f t="shared" si="227"/>
        <v>music</v>
      </c>
      <c r="R1606" t="str">
        <f t="shared" si="228"/>
        <v>rock</v>
      </c>
      <c r="S1606" s="22">
        <f t="shared" si="229"/>
        <v>40945.845312500001</v>
      </c>
      <c r="T1606" s="22">
        <f t="shared" si="230"/>
        <v>40985.80364583333</v>
      </c>
      <c r="U1606">
        <f t="shared" si="231"/>
        <v>2012</v>
      </c>
      <c r="V1606" t="str">
        <f t="shared" si="232"/>
        <v>successful</v>
      </c>
      <c r="W1606" t="str">
        <f>IF(OR(O1606&lt;Outliers!$B$8,Data!O1606&gt;Outliers!$B$9),"Yes","No")</f>
        <v>No</v>
      </c>
      <c r="X1606">
        <f t="shared" si="233"/>
        <v>6</v>
      </c>
    </row>
    <row r="1607" spans="1:24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25"/>
        <v>1</v>
      </c>
      <c r="P1607" s="9">
        <f t="shared" si="226"/>
        <v>137.31</v>
      </c>
      <c r="Q1607" t="str">
        <f t="shared" si="227"/>
        <v>music</v>
      </c>
      <c r="R1607" t="str">
        <f t="shared" si="228"/>
        <v>rock</v>
      </c>
      <c r="S1607" s="22">
        <f t="shared" si="229"/>
        <v>40747.012881944444</v>
      </c>
      <c r="T1607" s="22">
        <f t="shared" si="230"/>
        <v>40756.291666666664</v>
      </c>
      <c r="U1607">
        <f t="shared" si="231"/>
        <v>2011</v>
      </c>
      <c r="V1607" t="str">
        <f t="shared" si="232"/>
        <v>successful</v>
      </c>
      <c r="W1607" t="str">
        <f>IF(OR(O1607&lt;Outliers!$B$8,Data!O1607&gt;Outliers!$B$9),"Yes","No")</f>
        <v>No</v>
      </c>
      <c r="X1607">
        <f t="shared" si="233"/>
        <v>1</v>
      </c>
    </row>
    <row r="1608" spans="1:24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25"/>
        <v>1</v>
      </c>
      <c r="P1608" s="9">
        <f t="shared" si="226"/>
        <v>87.83</v>
      </c>
      <c r="Q1608" t="str">
        <f t="shared" si="227"/>
        <v>music</v>
      </c>
      <c r="R1608" t="str">
        <f t="shared" si="228"/>
        <v>rock</v>
      </c>
      <c r="S1608" s="22">
        <f t="shared" si="229"/>
        <v>40536.111550925925</v>
      </c>
      <c r="T1608" s="22">
        <f t="shared" si="230"/>
        <v>40626.069884259261</v>
      </c>
      <c r="U1608">
        <f t="shared" si="231"/>
        <v>2010</v>
      </c>
      <c r="V1608" t="str">
        <f t="shared" si="232"/>
        <v>successful</v>
      </c>
      <c r="W1608" t="str">
        <f>IF(OR(O1608&lt;Outliers!$B$8,Data!O1608&gt;Outliers!$B$9),"Yes","No")</f>
        <v>No</v>
      </c>
      <c r="X1608">
        <f t="shared" si="233"/>
        <v>13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25"/>
        <v>1</v>
      </c>
      <c r="P1609" s="9">
        <f t="shared" si="226"/>
        <v>70.790000000000006</v>
      </c>
      <c r="Q1609" t="str">
        <f t="shared" si="227"/>
        <v>music</v>
      </c>
      <c r="R1609" t="str">
        <f t="shared" si="228"/>
        <v>rock</v>
      </c>
      <c r="S1609" s="22">
        <f t="shared" si="229"/>
        <v>41053.80846064815</v>
      </c>
      <c r="T1609" s="22">
        <f t="shared" si="230"/>
        <v>41074.80846064815</v>
      </c>
      <c r="U1609">
        <f t="shared" si="231"/>
        <v>2012</v>
      </c>
      <c r="V1609" t="str">
        <f t="shared" si="232"/>
        <v>successful</v>
      </c>
      <c r="W1609" t="str">
        <f>IF(OR(O1609&lt;Outliers!$B$8,Data!O1609&gt;Outliers!$B$9),"Yes","No")</f>
        <v>No</v>
      </c>
      <c r="X1609">
        <f t="shared" si="233"/>
        <v>3</v>
      </c>
    </row>
    <row r="1610" spans="1:24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25"/>
        <v>1</v>
      </c>
      <c r="P1610" s="9">
        <f t="shared" si="226"/>
        <v>52.83</v>
      </c>
      <c r="Q1610" t="str">
        <f t="shared" si="227"/>
        <v>music</v>
      </c>
      <c r="R1610" t="str">
        <f t="shared" si="228"/>
        <v>rock</v>
      </c>
      <c r="S1610" s="22">
        <f t="shared" si="229"/>
        <v>41607.83085648148</v>
      </c>
      <c r="T1610" s="22">
        <f t="shared" si="230"/>
        <v>41640.226388888892</v>
      </c>
      <c r="U1610">
        <f t="shared" si="231"/>
        <v>2013</v>
      </c>
      <c r="V1610" t="str">
        <f t="shared" si="232"/>
        <v>successful</v>
      </c>
      <c r="W1610" t="str">
        <f>IF(OR(O1610&lt;Outliers!$B$8,Data!O1610&gt;Outliers!$B$9),"Yes","No")</f>
        <v>No</v>
      </c>
      <c r="X1610">
        <f t="shared" si="233"/>
        <v>5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25"/>
        <v>1</v>
      </c>
      <c r="P1611" s="9">
        <f t="shared" si="226"/>
        <v>443.75</v>
      </c>
      <c r="Q1611" t="str">
        <f t="shared" si="227"/>
        <v>music</v>
      </c>
      <c r="R1611" t="str">
        <f t="shared" si="228"/>
        <v>rock</v>
      </c>
      <c r="S1611" s="22">
        <f t="shared" si="229"/>
        <v>40796.001261574071</v>
      </c>
      <c r="T1611" s="22">
        <f t="shared" si="230"/>
        <v>40849.333333333336</v>
      </c>
      <c r="U1611">
        <f t="shared" si="231"/>
        <v>2011</v>
      </c>
      <c r="V1611" t="str">
        <f t="shared" si="232"/>
        <v>successful</v>
      </c>
      <c r="W1611" t="str">
        <f>IF(OR(O1611&lt;Outliers!$B$8,Data!O1611&gt;Outliers!$B$9),"Yes","No")</f>
        <v>No</v>
      </c>
      <c r="X1611">
        <f t="shared" si="233"/>
        <v>8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25"/>
        <v>3</v>
      </c>
      <c r="P1612" s="9">
        <f t="shared" si="226"/>
        <v>48.54</v>
      </c>
      <c r="Q1612" t="str">
        <f t="shared" si="227"/>
        <v>music</v>
      </c>
      <c r="R1612" t="str">
        <f t="shared" si="228"/>
        <v>rock</v>
      </c>
      <c r="S1612" s="22">
        <f t="shared" si="229"/>
        <v>41228.924884259257</v>
      </c>
      <c r="T1612" s="22">
        <f t="shared" si="230"/>
        <v>41258.924884259257</v>
      </c>
      <c r="U1612">
        <f t="shared" si="231"/>
        <v>2012</v>
      </c>
      <c r="V1612" t="str">
        <f t="shared" si="232"/>
        <v>successful</v>
      </c>
      <c r="W1612" t="str">
        <f>IF(OR(O1612&lt;Outliers!$B$8,Data!O1612&gt;Outliers!$B$9),"Yes","No")</f>
        <v>Yes</v>
      </c>
      <c r="X1612">
        <f t="shared" si="233"/>
        <v>4</v>
      </c>
    </row>
    <row r="1613" spans="1:2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25"/>
        <v>1</v>
      </c>
      <c r="P1613" s="9">
        <f t="shared" si="226"/>
        <v>37.07</v>
      </c>
      <c r="Q1613" t="str">
        <f t="shared" si="227"/>
        <v>music</v>
      </c>
      <c r="R1613" t="str">
        <f t="shared" si="228"/>
        <v>rock</v>
      </c>
      <c r="S1613" s="22">
        <f t="shared" si="229"/>
        <v>41409.00037037037</v>
      </c>
      <c r="T1613" s="22">
        <f t="shared" si="230"/>
        <v>41430.00037037037</v>
      </c>
      <c r="U1613">
        <f t="shared" si="231"/>
        <v>2013</v>
      </c>
      <c r="V1613" t="str">
        <f t="shared" si="232"/>
        <v>successful</v>
      </c>
      <c r="W1613" t="str">
        <f>IF(OR(O1613&lt;Outliers!$B$8,Data!O1613&gt;Outliers!$B$9),"Yes","No")</f>
        <v>No</v>
      </c>
      <c r="X1613">
        <f t="shared" si="233"/>
        <v>3</v>
      </c>
    </row>
    <row r="1614" spans="1:24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25"/>
        <v>1</v>
      </c>
      <c r="P1614" s="9">
        <f t="shared" si="226"/>
        <v>50</v>
      </c>
      <c r="Q1614" t="str">
        <f t="shared" si="227"/>
        <v>music</v>
      </c>
      <c r="R1614" t="str">
        <f t="shared" si="228"/>
        <v>rock</v>
      </c>
      <c r="S1614" s="22">
        <f t="shared" si="229"/>
        <v>41246.874814814815</v>
      </c>
      <c r="T1614" s="22">
        <f t="shared" si="230"/>
        <v>41276.874814814815</v>
      </c>
      <c r="U1614">
        <f t="shared" si="231"/>
        <v>2012</v>
      </c>
      <c r="V1614" t="str">
        <f t="shared" si="232"/>
        <v>successful</v>
      </c>
      <c r="W1614" t="str">
        <f>IF(OR(O1614&lt;Outliers!$B$8,Data!O1614&gt;Outliers!$B$9),"Yes","No")</f>
        <v>No</v>
      </c>
      <c r="X1614">
        <f t="shared" si="233"/>
        <v>4</v>
      </c>
    </row>
    <row r="1615" spans="1:24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25"/>
        <v>1</v>
      </c>
      <c r="P1615" s="9">
        <f t="shared" si="226"/>
        <v>39.04</v>
      </c>
      <c r="Q1615" t="str">
        <f t="shared" si="227"/>
        <v>music</v>
      </c>
      <c r="R1615" t="str">
        <f t="shared" si="228"/>
        <v>rock</v>
      </c>
      <c r="S1615" s="22">
        <f t="shared" si="229"/>
        <v>41082.069467592592</v>
      </c>
      <c r="T1615" s="22">
        <f t="shared" si="230"/>
        <v>41112.069467592592</v>
      </c>
      <c r="U1615">
        <f t="shared" si="231"/>
        <v>2012</v>
      </c>
      <c r="V1615" t="str">
        <f t="shared" si="232"/>
        <v>successful</v>
      </c>
      <c r="W1615" t="str">
        <f>IF(OR(O1615&lt;Outliers!$B$8,Data!O1615&gt;Outliers!$B$9),"Yes","No")</f>
        <v>No</v>
      </c>
      <c r="X1615">
        <f t="shared" si="233"/>
        <v>4</v>
      </c>
    </row>
    <row r="1616" spans="1:24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25"/>
        <v>1</v>
      </c>
      <c r="P1616" s="9">
        <f t="shared" si="226"/>
        <v>66.69</v>
      </c>
      <c r="Q1616" t="str">
        <f t="shared" si="227"/>
        <v>music</v>
      </c>
      <c r="R1616" t="str">
        <f t="shared" si="228"/>
        <v>rock</v>
      </c>
      <c r="S1616" s="22">
        <f t="shared" si="229"/>
        <v>41794.981122685182</v>
      </c>
      <c r="T1616" s="22">
        <f t="shared" si="230"/>
        <v>41854.708333333336</v>
      </c>
      <c r="U1616">
        <f t="shared" si="231"/>
        <v>2014</v>
      </c>
      <c r="V1616" t="str">
        <f t="shared" si="232"/>
        <v>successful</v>
      </c>
      <c r="W1616" t="str">
        <f>IF(OR(O1616&lt;Outliers!$B$8,Data!O1616&gt;Outliers!$B$9),"Yes","No")</f>
        <v>No</v>
      </c>
      <c r="X1616">
        <f t="shared" si="233"/>
        <v>9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25"/>
        <v>1</v>
      </c>
      <c r="P1617" s="9">
        <f t="shared" si="226"/>
        <v>67.13</v>
      </c>
      <c r="Q1617" t="str">
        <f t="shared" si="227"/>
        <v>music</v>
      </c>
      <c r="R1617" t="str">
        <f t="shared" si="228"/>
        <v>rock</v>
      </c>
      <c r="S1617" s="22">
        <f t="shared" si="229"/>
        <v>40845.050879629627</v>
      </c>
      <c r="T1617" s="22">
        <f t="shared" si="230"/>
        <v>40890.092546296299</v>
      </c>
      <c r="U1617">
        <f t="shared" si="231"/>
        <v>2011</v>
      </c>
      <c r="V1617" t="str">
        <f t="shared" si="232"/>
        <v>successful</v>
      </c>
      <c r="W1617" t="str">
        <f>IF(OR(O1617&lt;Outliers!$B$8,Data!O1617&gt;Outliers!$B$9),"Yes","No")</f>
        <v>No</v>
      </c>
      <c r="X1617">
        <f t="shared" si="233"/>
        <v>6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25"/>
        <v>1</v>
      </c>
      <c r="P1618" s="9">
        <f t="shared" si="226"/>
        <v>66.37</v>
      </c>
      <c r="Q1618" t="str">
        <f t="shared" si="227"/>
        <v>music</v>
      </c>
      <c r="R1618" t="str">
        <f t="shared" si="228"/>
        <v>rock</v>
      </c>
      <c r="S1618" s="22">
        <f t="shared" si="229"/>
        <v>41194.715520833335</v>
      </c>
      <c r="T1618" s="22">
        <f t="shared" si="230"/>
        <v>41235.916666666664</v>
      </c>
      <c r="U1618">
        <f t="shared" si="231"/>
        <v>2012</v>
      </c>
      <c r="V1618" t="str">
        <f t="shared" si="232"/>
        <v>successful</v>
      </c>
      <c r="W1618" t="str">
        <f>IF(OR(O1618&lt;Outliers!$B$8,Data!O1618&gt;Outliers!$B$9),"Yes","No")</f>
        <v>No</v>
      </c>
      <c r="X1618">
        <f t="shared" si="233"/>
        <v>6</v>
      </c>
    </row>
    <row r="1619" spans="1:24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25"/>
        <v>1</v>
      </c>
      <c r="P1619" s="9">
        <f t="shared" si="226"/>
        <v>64.62</v>
      </c>
      <c r="Q1619" t="str">
        <f t="shared" si="227"/>
        <v>music</v>
      </c>
      <c r="R1619" t="str">
        <f t="shared" si="228"/>
        <v>rock</v>
      </c>
      <c r="S1619" s="22">
        <f t="shared" si="229"/>
        <v>41546.664212962962</v>
      </c>
      <c r="T1619" s="22">
        <f t="shared" si="230"/>
        <v>41579.791666666664</v>
      </c>
      <c r="U1619">
        <f t="shared" si="231"/>
        <v>2013</v>
      </c>
      <c r="V1619" t="str">
        <f t="shared" si="232"/>
        <v>successful</v>
      </c>
      <c r="W1619" t="str">
        <f>IF(OR(O1619&lt;Outliers!$B$8,Data!O1619&gt;Outliers!$B$9),"Yes","No")</f>
        <v>No</v>
      </c>
      <c r="X1619">
        <f t="shared" si="233"/>
        <v>5</v>
      </c>
    </row>
    <row r="1620" spans="1:24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25"/>
        <v>1</v>
      </c>
      <c r="P1620" s="9">
        <f t="shared" si="226"/>
        <v>58.37</v>
      </c>
      <c r="Q1620" t="str">
        <f t="shared" si="227"/>
        <v>music</v>
      </c>
      <c r="R1620" t="str">
        <f t="shared" si="228"/>
        <v>rock</v>
      </c>
      <c r="S1620" s="22">
        <f t="shared" si="229"/>
        <v>41301.654340277775</v>
      </c>
      <c r="T1620" s="22">
        <f t="shared" si="230"/>
        <v>41341.654340277775</v>
      </c>
      <c r="U1620">
        <f t="shared" si="231"/>
        <v>2013</v>
      </c>
      <c r="V1620" t="str">
        <f t="shared" si="232"/>
        <v>successful</v>
      </c>
      <c r="W1620" t="str">
        <f>IF(OR(O1620&lt;Outliers!$B$8,Data!O1620&gt;Outliers!$B$9),"Yes","No")</f>
        <v>No</v>
      </c>
      <c r="X1620">
        <f t="shared" si="233"/>
        <v>6</v>
      </c>
    </row>
    <row r="1621" spans="1:24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25"/>
        <v>1</v>
      </c>
      <c r="P1621" s="9">
        <f t="shared" si="226"/>
        <v>86.96</v>
      </c>
      <c r="Q1621" t="str">
        <f t="shared" si="227"/>
        <v>music</v>
      </c>
      <c r="R1621" t="str">
        <f t="shared" si="228"/>
        <v>rock</v>
      </c>
      <c r="S1621" s="22">
        <f t="shared" si="229"/>
        <v>41876.18618055556</v>
      </c>
      <c r="T1621" s="22">
        <f t="shared" si="230"/>
        <v>41897.18618055556</v>
      </c>
      <c r="U1621">
        <f t="shared" si="231"/>
        <v>2014</v>
      </c>
      <c r="V1621" t="str">
        <f t="shared" si="232"/>
        <v>successful</v>
      </c>
      <c r="W1621" t="str">
        <f>IF(OR(O1621&lt;Outliers!$B$8,Data!O1621&gt;Outliers!$B$9),"Yes","No")</f>
        <v>No</v>
      </c>
      <c r="X1621">
        <f t="shared" si="233"/>
        <v>3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25"/>
        <v>1</v>
      </c>
      <c r="P1622" s="9">
        <f t="shared" si="226"/>
        <v>66.47</v>
      </c>
      <c r="Q1622" t="str">
        <f t="shared" si="227"/>
        <v>music</v>
      </c>
      <c r="R1622" t="str">
        <f t="shared" si="228"/>
        <v>rock</v>
      </c>
      <c r="S1622" s="22">
        <f t="shared" si="229"/>
        <v>41321.339583333334</v>
      </c>
      <c r="T1622" s="22">
        <f t="shared" si="230"/>
        <v>41328.339583333334</v>
      </c>
      <c r="U1622">
        <f t="shared" si="231"/>
        <v>2013</v>
      </c>
      <c r="V1622" t="str">
        <f t="shared" si="232"/>
        <v>successful</v>
      </c>
      <c r="W1622" t="str">
        <f>IF(OR(O1622&lt;Outliers!$B$8,Data!O1622&gt;Outliers!$B$9),"Yes","No")</f>
        <v>No</v>
      </c>
      <c r="X1622">
        <f t="shared" si="233"/>
        <v>1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25"/>
        <v>1</v>
      </c>
      <c r="P1623" s="9">
        <f t="shared" si="226"/>
        <v>163.78</v>
      </c>
      <c r="Q1623" t="str">
        <f t="shared" si="227"/>
        <v>music</v>
      </c>
      <c r="R1623" t="str">
        <f t="shared" si="228"/>
        <v>rock</v>
      </c>
      <c r="S1623" s="22">
        <f t="shared" si="229"/>
        <v>41003.60665509259</v>
      </c>
      <c r="T1623" s="22">
        <f t="shared" si="230"/>
        <v>41057.165972222225</v>
      </c>
      <c r="U1623">
        <f t="shared" si="231"/>
        <v>2012</v>
      </c>
      <c r="V1623" t="str">
        <f t="shared" si="232"/>
        <v>successful</v>
      </c>
      <c r="W1623" t="str">
        <f>IF(OR(O1623&lt;Outliers!$B$8,Data!O1623&gt;Outliers!$B$9),"Yes","No")</f>
        <v>No</v>
      </c>
      <c r="X1623">
        <f t="shared" si="233"/>
        <v>8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25"/>
        <v>1</v>
      </c>
      <c r="P1624" s="9">
        <f t="shared" si="226"/>
        <v>107.98</v>
      </c>
      <c r="Q1624" t="str">
        <f t="shared" si="227"/>
        <v>music</v>
      </c>
      <c r="R1624" t="str">
        <f t="shared" si="228"/>
        <v>rock</v>
      </c>
      <c r="S1624" s="22">
        <f t="shared" si="229"/>
        <v>41950.29483796296</v>
      </c>
      <c r="T1624" s="22">
        <f t="shared" si="230"/>
        <v>41990.332638888889</v>
      </c>
      <c r="U1624">
        <f t="shared" si="231"/>
        <v>2014</v>
      </c>
      <c r="V1624" t="str">
        <f t="shared" si="232"/>
        <v>successful</v>
      </c>
      <c r="W1624" t="str">
        <f>IF(OR(O1624&lt;Outliers!$B$8,Data!O1624&gt;Outliers!$B$9),"Yes","No")</f>
        <v>No</v>
      </c>
      <c r="X1624">
        <f t="shared" si="233"/>
        <v>6</v>
      </c>
    </row>
    <row r="1625" spans="1:24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25"/>
        <v>1</v>
      </c>
      <c r="P1625" s="9">
        <f t="shared" si="226"/>
        <v>42.11</v>
      </c>
      <c r="Q1625" t="str">
        <f t="shared" si="227"/>
        <v>music</v>
      </c>
      <c r="R1625" t="str">
        <f t="shared" si="228"/>
        <v>rock</v>
      </c>
      <c r="S1625" s="22">
        <f t="shared" si="229"/>
        <v>41453.688530092593</v>
      </c>
      <c r="T1625" s="22">
        <f t="shared" si="230"/>
        <v>41513.688530092593</v>
      </c>
      <c r="U1625">
        <f t="shared" si="231"/>
        <v>2013</v>
      </c>
      <c r="V1625" t="str">
        <f t="shared" si="232"/>
        <v>successful</v>
      </c>
      <c r="W1625" t="str">
        <f>IF(OR(O1625&lt;Outliers!$B$8,Data!O1625&gt;Outliers!$B$9),"Yes","No")</f>
        <v>No</v>
      </c>
      <c r="X1625">
        <f t="shared" si="233"/>
        <v>9</v>
      </c>
    </row>
    <row r="1626" spans="1:24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25"/>
        <v>1</v>
      </c>
      <c r="P1626" s="9">
        <f t="shared" si="226"/>
        <v>47.2</v>
      </c>
      <c r="Q1626" t="str">
        <f t="shared" si="227"/>
        <v>music</v>
      </c>
      <c r="R1626" t="str">
        <f t="shared" si="228"/>
        <v>rock</v>
      </c>
      <c r="S1626" s="22">
        <f t="shared" si="229"/>
        <v>41243.367303240739</v>
      </c>
      <c r="T1626" s="22">
        <f t="shared" si="230"/>
        <v>41283.367303240739</v>
      </c>
      <c r="U1626">
        <f t="shared" si="231"/>
        <v>2012</v>
      </c>
      <c r="V1626" t="str">
        <f t="shared" si="232"/>
        <v>successful</v>
      </c>
      <c r="W1626" t="str">
        <f>IF(OR(O1626&lt;Outliers!$B$8,Data!O1626&gt;Outliers!$B$9),"Yes","No")</f>
        <v>No</v>
      </c>
      <c r="X1626">
        <f t="shared" si="233"/>
        <v>6</v>
      </c>
    </row>
    <row r="1627" spans="1:24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25"/>
        <v>2</v>
      </c>
      <c r="P1627" s="9">
        <f t="shared" si="226"/>
        <v>112.02</v>
      </c>
      <c r="Q1627" t="str">
        <f t="shared" si="227"/>
        <v>music</v>
      </c>
      <c r="R1627" t="str">
        <f t="shared" si="228"/>
        <v>rock</v>
      </c>
      <c r="S1627" s="22">
        <f t="shared" si="229"/>
        <v>41135.699687500004</v>
      </c>
      <c r="T1627" s="22">
        <f t="shared" si="230"/>
        <v>41163.699687500004</v>
      </c>
      <c r="U1627">
        <f t="shared" si="231"/>
        <v>2012</v>
      </c>
      <c r="V1627" t="str">
        <f t="shared" si="232"/>
        <v>successful</v>
      </c>
      <c r="W1627" t="str">
        <f>IF(OR(O1627&lt;Outliers!$B$8,Data!O1627&gt;Outliers!$B$9),"Yes","No")</f>
        <v>No</v>
      </c>
      <c r="X1627">
        <f t="shared" si="233"/>
        <v>4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25"/>
        <v>1</v>
      </c>
      <c r="P1628" s="9">
        <f t="shared" si="226"/>
        <v>74.95</v>
      </c>
      <c r="Q1628" t="str">
        <f t="shared" si="227"/>
        <v>music</v>
      </c>
      <c r="R1628" t="str">
        <f t="shared" si="228"/>
        <v>rock</v>
      </c>
      <c r="S1628" s="22">
        <f t="shared" si="229"/>
        <v>41579.847997685189</v>
      </c>
      <c r="T1628" s="22">
        <f t="shared" si="230"/>
        <v>41609.889664351853</v>
      </c>
      <c r="U1628">
        <f t="shared" si="231"/>
        <v>2013</v>
      </c>
      <c r="V1628" t="str">
        <f t="shared" si="232"/>
        <v>successful</v>
      </c>
      <c r="W1628" t="str">
        <f>IF(OR(O1628&lt;Outliers!$B$8,Data!O1628&gt;Outliers!$B$9),"Yes","No")</f>
        <v>No</v>
      </c>
      <c r="X1628">
        <f t="shared" si="233"/>
        <v>4</v>
      </c>
    </row>
    <row r="1629" spans="1:24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25"/>
        <v>1</v>
      </c>
      <c r="P1629" s="9">
        <f t="shared" si="226"/>
        <v>61.58</v>
      </c>
      <c r="Q1629" t="str">
        <f t="shared" si="227"/>
        <v>music</v>
      </c>
      <c r="R1629" t="str">
        <f t="shared" si="228"/>
        <v>rock</v>
      </c>
      <c r="S1629" s="22">
        <f t="shared" si="229"/>
        <v>41205.707048611112</v>
      </c>
      <c r="T1629" s="22">
        <f t="shared" si="230"/>
        <v>41239.207638888889</v>
      </c>
      <c r="U1629">
        <f t="shared" si="231"/>
        <v>2012</v>
      </c>
      <c r="V1629" t="str">
        <f t="shared" si="232"/>
        <v>successful</v>
      </c>
      <c r="W1629" t="str">
        <f>IF(OR(O1629&lt;Outliers!$B$8,Data!O1629&gt;Outliers!$B$9),"Yes","No")</f>
        <v>No</v>
      </c>
      <c r="X1629">
        <f t="shared" si="233"/>
        <v>5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25"/>
        <v>1</v>
      </c>
      <c r="P1630" s="9">
        <f t="shared" si="226"/>
        <v>45.88</v>
      </c>
      <c r="Q1630" t="str">
        <f t="shared" si="227"/>
        <v>music</v>
      </c>
      <c r="R1630" t="str">
        <f t="shared" si="228"/>
        <v>rock</v>
      </c>
      <c r="S1630" s="22">
        <f t="shared" si="229"/>
        <v>41774.737060185187</v>
      </c>
      <c r="T1630" s="22">
        <f t="shared" si="230"/>
        <v>41807.737060185187</v>
      </c>
      <c r="U1630">
        <f t="shared" si="231"/>
        <v>2014</v>
      </c>
      <c r="V1630" t="str">
        <f t="shared" si="232"/>
        <v>successful</v>
      </c>
      <c r="W1630" t="str">
        <f>IF(OR(O1630&lt;Outliers!$B$8,Data!O1630&gt;Outliers!$B$9),"Yes","No")</f>
        <v>No</v>
      </c>
      <c r="X1630">
        <f t="shared" si="233"/>
        <v>5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25"/>
        <v>1</v>
      </c>
      <c r="P1631" s="9">
        <f t="shared" si="226"/>
        <v>75.849999999999994</v>
      </c>
      <c r="Q1631" t="str">
        <f t="shared" si="227"/>
        <v>music</v>
      </c>
      <c r="R1631" t="str">
        <f t="shared" si="228"/>
        <v>rock</v>
      </c>
      <c r="S1631" s="22">
        <f t="shared" si="229"/>
        <v>41645.867280092592</v>
      </c>
      <c r="T1631" s="22">
        <f t="shared" si="230"/>
        <v>41690.867280092592</v>
      </c>
      <c r="U1631">
        <f t="shared" si="231"/>
        <v>2014</v>
      </c>
      <c r="V1631" t="str">
        <f t="shared" si="232"/>
        <v>successful</v>
      </c>
      <c r="W1631" t="str">
        <f>IF(OR(O1631&lt;Outliers!$B$8,Data!O1631&gt;Outliers!$B$9),"Yes","No")</f>
        <v>No</v>
      </c>
      <c r="X1631">
        <f t="shared" si="233"/>
        <v>6</v>
      </c>
    </row>
    <row r="1632" spans="1:24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25"/>
        <v>3</v>
      </c>
      <c r="P1632" s="9">
        <f t="shared" si="226"/>
        <v>84.21</v>
      </c>
      <c r="Q1632" t="str">
        <f t="shared" si="227"/>
        <v>music</v>
      </c>
      <c r="R1632" t="str">
        <f t="shared" si="228"/>
        <v>rock</v>
      </c>
      <c r="S1632" s="22">
        <f t="shared" si="229"/>
        <v>40939.837673611109</v>
      </c>
      <c r="T1632" s="22">
        <f t="shared" si="230"/>
        <v>40970.290972222225</v>
      </c>
      <c r="U1632">
        <f t="shared" si="231"/>
        <v>2012</v>
      </c>
      <c r="V1632" t="str">
        <f t="shared" si="232"/>
        <v>successful</v>
      </c>
      <c r="W1632" t="str">
        <f>IF(OR(O1632&lt;Outliers!$B$8,Data!O1632&gt;Outliers!$B$9),"Yes","No")</f>
        <v>Yes</v>
      </c>
      <c r="X1632">
        <f t="shared" si="233"/>
        <v>4</v>
      </c>
    </row>
    <row r="1633" spans="1:24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25"/>
        <v>2</v>
      </c>
      <c r="P1633" s="9">
        <f t="shared" si="226"/>
        <v>117.23</v>
      </c>
      <c r="Q1633" t="str">
        <f t="shared" si="227"/>
        <v>music</v>
      </c>
      <c r="R1633" t="str">
        <f t="shared" si="228"/>
        <v>rock</v>
      </c>
      <c r="S1633" s="22">
        <f t="shared" si="229"/>
        <v>41164.859502314815</v>
      </c>
      <c r="T1633" s="22">
        <f t="shared" si="230"/>
        <v>41194.859502314815</v>
      </c>
      <c r="U1633">
        <f t="shared" si="231"/>
        <v>2012</v>
      </c>
      <c r="V1633" t="str">
        <f t="shared" si="232"/>
        <v>successful</v>
      </c>
      <c r="W1633" t="str">
        <f>IF(OR(O1633&lt;Outliers!$B$8,Data!O1633&gt;Outliers!$B$9),"Yes","No")</f>
        <v>No</v>
      </c>
      <c r="X1633">
        <f t="shared" si="233"/>
        <v>4</v>
      </c>
    </row>
    <row r="1634" spans="1:24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25"/>
        <v>1</v>
      </c>
      <c r="P1634" s="9">
        <f t="shared" si="226"/>
        <v>86.49</v>
      </c>
      <c r="Q1634" t="str">
        <f t="shared" si="227"/>
        <v>music</v>
      </c>
      <c r="R1634" t="str">
        <f t="shared" si="228"/>
        <v>rock</v>
      </c>
      <c r="S1634" s="22">
        <f t="shared" si="229"/>
        <v>40750.340902777774</v>
      </c>
      <c r="T1634" s="22">
        <f t="shared" si="230"/>
        <v>40810.340902777774</v>
      </c>
      <c r="U1634">
        <f t="shared" si="231"/>
        <v>2011</v>
      </c>
      <c r="V1634" t="str">
        <f t="shared" si="232"/>
        <v>successful</v>
      </c>
      <c r="W1634" t="str">
        <f>IF(OR(O1634&lt;Outliers!$B$8,Data!O1634&gt;Outliers!$B$9),"Yes","No")</f>
        <v>No</v>
      </c>
      <c r="X1634">
        <f t="shared" si="233"/>
        <v>9</v>
      </c>
    </row>
    <row r="1635" spans="1:24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25"/>
        <v>1</v>
      </c>
      <c r="P1635" s="9">
        <f t="shared" si="226"/>
        <v>172.41</v>
      </c>
      <c r="Q1635" t="str">
        <f t="shared" si="227"/>
        <v>music</v>
      </c>
      <c r="R1635" t="str">
        <f t="shared" si="228"/>
        <v>rock</v>
      </c>
      <c r="S1635" s="22">
        <f t="shared" si="229"/>
        <v>40896.883750000001</v>
      </c>
      <c r="T1635" s="22">
        <f t="shared" si="230"/>
        <v>40924.208333333336</v>
      </c>
      <c r="U1635">
        <f t="shared" si="231"/>
        <v>2011</v>
      </c>
      <c r="V1635" t="str">
        <f t="shared" si="232"/>
        <v>successful</v>
      </c>
      <c r="W1635" t="str">
        <f>IF(OR(O1635&lt;Outliers!$B$8,Data!O1635&gt;Outliers!$B$9),"Yes","No")</f>
        <v>No</v>
      </c>
      <c r="X1635">
        <f t="shared" si="233"/>
        <v>4</v>
      </c>
    </row>
    <row r="1636" spans="1:24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25"/>
        <v>1</v>
      </c>
      <c r="P1636" s="9">
        <f t="shared" si="226"/>
        <v>62.81</v>
      </c>
      <c r="Q1636" t="str">
        <f t="shared" si="227"/>
        <v>music</v>
      </c>
      <c r="R1636" t="str">
        <f t="shared" si="228"/>
        <v>rock</v>
      </c>
      <c r="S1636" s="22">
        <f t="shared" si="229"/>
        <v>40658.189826388887</v>
      </c>
      <c r="T1636" s="22">
        <f t="shared" si="230"/>
        <v>40696.249305555553</v>
      </c>
      <c r="U1636">
        <f t="shared" si="231"/>
        <v>2011</v>
      </c>
      <c r="V1636" t="str">
        <f t="shared" si="232"/>
        <v>successful</v>
      </c>
      <c r="W1636" t="str">
        <f>IF(OR(O1636&lt;Outliers!$B$8,Data!O1636&gt;Outliers!$B$9),"Yes","No")</f>
        <v>No</v>
      </c>
      <c r="X1636">
        <f t="shared" si="233"/>
        <v>5</v>
      </c>
    </row>
    <row r="1637" spans="1:24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25"/>
        <v>1</v>
      </c>
      <c r="P1637" s="9">
        <f t="shared" si="226"/>
        <v>67.73</v>
      </c>
      <c r="Q1637" t="str">
        <f t="shared" si="227"/>
        <v>music</v>
      </c>
      <c r="R1637" t="str">
        <f t="shared" si="228"/>
        <v>rock</v>
      </c>
      <c r="S1637" s="22">
        <f t="shared" si="229"/>
        <v>42502.868761574078</v>
      </c>
      <c r="T1637" s="22">
        <f t="shared" si="230"/>
        <v>42562.868761574078</v>
      </c>
      <c r="U1637">
        <f t="shared" si="231"/>
        <v>2016</v>
      </c>
      <c r="V1637" t="str">
        <f t="shared" si="232"/>
        <v>successful</v>
      </c>
      <c r="W1637" t="str">
        <f>IF(OR(O1637&lt;Outliers!$B$8,Data!O1637&gt;Outliers!$B$9),"Yes","No")</f>
        <v>No</v>
      </c>
      <c r="X1637">
        <f t="shared" si="233"/>
        <v>9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25"/>
        <v>1</v>
      </c>
      <c r="P1638" s="9">
        <f t="shared" si="226"/>
        <v>53.56</v>
      </c>
      <c r="Q1638" t="str">
        <f t="shared" si="227"/>
        <v>music</v>
      </c>
      <c r="R1638" t="str">
        <f t="shared" si="228"/>
        <v>rock</v>
      </c>
      <c r="S1638" s="22">
        <f t="shared" si="229"/>
        <v>40663.08666666667</v>
      </c>
      <c r="T1638" s="22">
        <f t="shared" si="230"/>
        <v>40706.166666666664</v>
      </c>
      <c r="U1638">
        <f t="shared" si="231"/>
        <v>2011</v>
      </c>
      <c r="V1638" t="str">
        <f t="shared" si="232"/>
        <v>successful</v>
      </c>
      <c r="W1638" t="str">
        <f>IF(OR(O1638&lt;Outliers!$B$8,Data!O1638&gt;Outliers!$B$9),"Yes","No")</f>
        <v>No</v>
      </c>
      <c r="X1638">
        <f t="shared" si="233"/>
        <v>6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25"/>
        <v>1</v>
      </c>
      <c r="P1639" s="9">
        <f t="shared" si="226"/>
        <v>34.6</v>
      </c>
      <c r="Q1639" t="str">
        <f t="shared" si="227"/>
        <v>music</v>
      </c>
      <c r="R1639" t="str">
        <f t="shared" si="228"/>
        <v>rock</v>
      </c>
      <c r="S1639" s="22">
        <f t="shared" si="229"/>
        <v>40122.751620370371</v>
      </c>
      <c r="T1639" s="22">
        <f t="shared" si="230"/>
        <v>40178.98541666667</v>
      </c>
      <c r="U1639">
        <f t="shared" si="231"/>
        <v>2009</v>
      </c>
      <c r="V1639" t="str">
        <f t="shared" si="232"/>
        <v>successful</v>
      </c>
      <c r="W1639" t="str">
        <f>IF(OR(O1639&lt;Outliers!$B$8,Data!O1639&gt;Outliers!$B$9),"Yes","No")</f>
        <v>No</v>
      </c>
      <c r="X1639">
        <f t="shared" si="233"/>
        <v>8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25"/>
        <v>1</v>
      </c>
      <c r="P1640" s="9">
        <f t="shared" si="226"/>
        <v>38.89</v>
      </c>
      <c r="Q1640" t="str">
        <f t="shared" si="227"/>
        <v>music</v>
      </c>
      <c r="R1640" t="str">
        <f t="shared" si="228"/>
        <v>rock</v>
      </c>
      <c r="S1640" s="22">
        <f t="shared" si="229"/>
        <v>41288.68712962963</v>
      </c>
      <c r="T1640" s="22">
        <f t="shared" si="230"/>
        <v>41333.892361111109</v>
      </c>
      <c r="U1640">
        <f t="shared" si="231"/>
        <v>2013</v>
      </c>
      <c r="V1640" t="str">
        <f t="shared" si="232"/>
        <v>successful</v>
      </c>
      <c r="W1640" t="str">
        <f>IF(OR(O1640&lt;Outliers!$B$8,Data!O1640&gt;Outliers!$B$9),"Yes","No")</f>
        <v>No</v>
      </c>
      <c r="X1640">
        <f t="shared" si="233"/>
        <v>6</v>
      </c>
    </row>
    <row r="1641" spans="1:24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25"/>
        <v>1</v>
      </c>
      <c r="P1641" s="9">
        <f t="shared" si="226"/>
        <v>94.74</v>
      </c>
      <c r="Q1641" t="str">
        <f t="shared" si="227"/>
        <v>music</v>
      </c>
      <c r="R1641" t="str">
        <f t="shared" si="228"/>
        <v>rock</v>
      </c>
      <c r="S1641" s="22">
        <f t="shared" si="229"/>
        <v>40941.652372685188</v>
      </c>
      <c r="T1641" s="22">
        <f t="shared" si="230"/>
        <v>40971.652372685188</v>
      </c>
      <c r="U1641">
        <f t="shared" si="231"/>
        <v>2012</v>
      </c>
      <c r="V1641" t="str">
        <f t="shared" si="232"/>
        <v>successful</v>
      </c>
      <c r="W1641" t="str">
        <f>IF(OR(O1641&lt;Outliers!$B$8,Data!O1641&gt;Outliers!$B$9),"Yes","No")</f>
        <v>No</v>
      </c>
      <c r="X1641">
        <f t="shared" si="233"/>
        <v>4</v>
      </c>
    </row>
    <row r="1642" spans="1:24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25"/>
        <v>2</v>
      </c>
      <c r="P1642" s="9">
        <f t="shared" si="226"/>
        <v>39.97</v>
      </c>
      <c r="Q1642" t="str">
        <f t="shared" si="227"/>
        <v>music</v>
      </c>
      <c r="R1642" t="str">
        <f t="shared" si="228"/>
        <v>rock</v>
      </c>
      <c r="S1642" s="22">
        <f t="shared" si="229"/>
        <v>40379.23096064815</v>
      </c>
      <c r="T1642" s="22">
        <f t="shared" si="230"/>
        <v>40393.082638888889</v>
      </c>
      <c r="U1642">
        <f t="shared" si="231"/>
        <v>2010</v>
      </c>
      <c r="V1642" t="str">
        <f t="shared" si="232"/>
        <v>successful</v>
      </c>
      <c r="W1642" t="str">
        <f>IF(OR(O1642&lt;Outliers!$B$8,Data!O1642&gt;Outliers!$B$9),"Yes","No")</f>
        <v>No</v>
      </c>
      <c r="X1642">
        <f t="shared" si="233"/>
        <v>2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25"/>
        <v>1</v>
      </c>
      <c r="P1643" s="9">
        <f t="shared" si="226"/>
        <v>97.5</v>
      </c>
      <c r="Q1643" t="str">
        <f t="shared" si="227"/>
        <v>music</v>
      </c>
      <c r="R1643" t="str">
        <f t="shared" si="228"/>
        <v>pop</v>
      </c>
      <c r="S1643" s="22">
        <f t="shared" si="229"/>
        <v>41962.596574074079</v>
      </c>
      <c r="T1643" s="22">
        <f t="shared" si="230"/>
        <v>41992.596574074079</v>
      </c>
      <c r="U1643">
        <f t="shared" si="231"/>
        <v>2014</v>
      </c>
      <c r="V1643" t="str">
        <f t="shared" si="232"/>
        <v>successful</v>
      </c>
      <c r="W1643" t="str">
        <f>IF(OR(O1643&lt;Outliers!$B$8,Data!O1643&gt;Outliers!$B$9),"Yes","No")</f>
        <v>No</v>
      </c>
      <c r="X1643">
        <f t="shared" si="233"/>
        <v>4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25"/>
        <v>1</v>
      </c>
      <c r="P1644" s="9">
        <f t="shared" si="226"/>
        <v>42.86</v>
      </c>
      <c r="Q1644" t="str">
        <f t="shared" si="227"/>
        <v>music</v>
      </c>
      <c r="R1644" t="str">
        <f t="shared" si="228"/>
        <v>pop</v>
      </c>
      <c r="S1644" s="22">
        <f t="shared" si="229"/>
        <v>40688.024618055555</v>
      </c>
      <c r="T1644" s="22">
        <f t="shared" si="230"/>
        <v>40708.024618055555</v>
      </c>
      <c r="U1644">
        <f t="shared" si="231"/>
        <v>2011</v>
      </c>
      <c r="V1644" t="str">
        <f t="shared" si="232"/>
        <v>successful</v>
      </c>
      <c r="W1644" t="str">
        <f>IF(OR(O1644&lt;Outliers!$B$8,Data!O1644&gt;Outliers!$B$9),"Yes","No")</f>
        <v>No</v>
      </c>
      <c r="X1644">
        <f t="shared" si="233"/>
        <v>3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25"/>
        <v>1</v>
      </c>
      <c r="P1645" s="9">
        <f t="shared" si="226"/>
        <v>168.51</v>
      </c>
      <c r="Q1645" t="str">
        <f t="shared" si="227"/>
        <v>music</v>
      </c>
      <c r="R1645" t="str">
        <f t="shared" si="228"/>
        <v>pop</v>
      </c>
      <c r="S1645" s="22">
        <f t="shared" si="229"/>
        <v>41146.824212962965</v>
      </c>
      <c r="T1645" s="22">
        <f t="shared" si="230"/>
        <v>41176.824212962965</v>
      </c>
      <c r="U1645">
        <f t="shared" si="231"/>
        <v>2012</v>
      </c>
      <c r="V1645" t="str">
        <f t="shared" si="232"/>
        <v>successful</v>
      </c>
      <c r="W1645" t="str">
        <f>IF(OR(O1645&lt;Outliers!$B$8,Data!O1645&gt;Outliers!$B$9),"Yes","No")</f>
        <v>No</v>
      </c>
      <c r="X1645">
        <f t="shared" si="233"/>
        <v>4</v>
      </c>
    </row>
    <row r="1646" spans="1:24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25"/>
        <v>1</v>
      </c>
      <c r="P1646" s="9">
        <f t="shared" si="226"/>
        <v>85.55</v>
      </c>
      <c r="Q1646" t="str">
        <f t="shared" si="227"/>
        <v>music</v>
      </c>
      <c r="R1646" t="str">
        <f t="shared" si="228"/>
        <v>pop</v>
      </c>
      <c r="S1646" s="22">
        <f t="shared" si="229"/>
        <v>41175.05972222222</v>
      </c>
      <c r="T1646" s="22">
        <f t="shared" si="230"/>
        <v>41235.101388888892</v>
      </c>
      <c r="U1646">
        <f t="shared" si="231"/>
        <v>2012</v>
      </c>
      <c r="V1646" t="str">
        <f t="shared" si="232"/>
        <v>successful</v>
      </c>
      <c r="W1646" t="str">
        <f>IF(OR(O1646&lt;Outliers!$B$8,Data!O1646&gt;Outliers!$B$9),"Yes","No")</f>
        <v>No</v>
      </c>
      <c r="X1646">
        <f t="shared" si="233"/>
        <v>9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25"/>
        <v>1</v>
      </c>
      <c r="P1647" s="9">
        <f t="shared" si="226"/>
        <v>554</v>
      </c>
      <c r="Q1647" t="str">
        <f t="shared" si="227"/>
        <v>music</v>
      </c>
      <c r="R1647" t="str">
        <f t="shared" si="228"/>
        <v>pop</v>
      </c>
      <c r="S1647" s="22">
        <f t="shared" si="229"/>
        <v>41521.617361111108</v>
      </c>
      <c r="T1647" s="22">
        <f t="shared" si="230"/>
        <v>41535.617361111108</v>
      </c>
      <c r="U1647">
        <f t="shared" si="231"/>
        <v>2013</v>
      </c>
      <c r="V1647" t="str">
        <f t="shared" si="232"/>
        <v>successful</v>
      </c>
      <c r="W1647" t="str">
        <f>IF(OR(O1647&lt;Outliers!$B$8,Data!O1647&gt;Outliers!$B$9),"Yes","No")</f>
        <v>No</v>
      </c>
      <c r="X1647">
        <f t="shared" si="233"/>
        <v>2</v>
      </c>
    </row>
    <row r="1648" spans="1:24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25"/>
        <v>1</v>
      </c>
      <c r="P1648" s="9">
        <f t="shared" si="226"/>
        <v>26.55</v>
      </c>
      <c r="Q1648" t="str">
        <f t="shared" si="227"/>
        <v>music</v>
      </c>
      <c r="R1648" t="str">
        <f t="shared" si="228"/>
        <v>pop</v>
      </c>
      <c r="S1648" s="22">
        <f t="shared" si="229"/>
        <v>41833.450266203705</v>
      </c>
      <c r="T1648" s="22">
        <f t="shared" si="230"/>
        <v>41865.757638888892</v>
      </c>
      <c r="U1648">
        <f t="shared" si="231"/>
        <v>2014</v>
      </c>
      <c r="V1648" t="str">
        <f t="shared" si="232"/>
        <v>successful</v>
      </c>
      <c r="W1648" t="str">
        <f>IF(OR(O1648&lt;Outliers!$B$8,Data!O1648&gt;Outliers!$B$9),"Yes","No")</f>
        <v>No</v>
      </c>
      <c r="X1648">
        <f t="shared" si="233"/>
        <v>5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25"/>
        <v>1</v>
      </c>
      <c r="P1649" s="9">
        <f t="shared" si="226"/>
        <v>113.83</v>
      </c>
      <c r="Q1649" t="str">
        <f t="shared" si="227"/>
        <v>music</v>
      </c>
      <c r="R1649" t="str">
        <f t="shared" si="228"/>
        <v>pop</v>
      </c>
      <c r="S1649" s="22">
        <f t="shared" si="229"/>
        <v>41039.409456018519</v>
      </c>
      <c r="T1649" s="22">
        <f t="shared" si="230"/>
        <v>41069.409456018519</v>
      </c>
      <c r="U1649">
        <f t="shared" si="231"/>
        <v>2012</v>
      </c>
      <c r="V1649" t="str">
        <f t="shared" si="232"/>
        <v>successful</v>
      </c>
      <c r="W1649" t="str">
        <f>IF(OR(O1649&lt;Outliers!$B$8,Data!O1649&gt;Outliers!$B$9),"Yes","No")</f>
        <v>No</v>
      </c>
      <c r="X1649">
        <f t="shared" si="233"/>
        <v>4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25"/>
        <v>1</v>
      </c>
      <c r="P1650" s="9">
        <f t="shared" si="226"/>
        <v>32.01</v>
      </c>
      <c r="Q1650" t="str">
        <f t="shared" si="227"/>
        <v>music</v>
      </c>
      <c r="R1650" t="str">
        <f t="shared" si="228"/>
        <v>pop</v>
      </c>
      <c r="S1650" s="22">
        <f t="shared" si="229"/>
        <v>40592.704652777778</v>
      </c>
      <c r="T1650" s="22">
        <f t="shared" si="230"/>
        <v>40622.662986111114</v>
      </c>
      <c r="U1650">
        <f t="shared" si="231"/>
        <v>2011</v>
      </c>
      <c r="V1650" t="str">
        <f t="shared" si="232"/>
        <v>successful</v>
      </c>
      <c r="W1650" t="str">
        <f>IF(OR(O1650&lt;Outliers!$B$8,Data!O1650&gt;Outliers!$B$9),"Yes","No")</f>
        <v>No</v>
      </c>
      <c r="X1650">
        <f t="shared" si="233"/>
        <v>4</v>
      </c>
    </row>
    <row r="1651" spans="1:24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25"/>
        <v>1</v>
      </c>
      <c r="P1651" s="9">
        <f t="shared" si="226"/>
        <v>47.19</v>
      </c>
      <c r="Q1651" t="str">
        <f t="shared" si="227"/>
        <v>music</v>
      </c>
      <c r="R1651" t="str">
        <f t="shared" si="228"/>
        <v>pop</v>
      </c>
      <c r="S1651" s="22">
        <f t="shared" si="229"/>
        <v>41737.684664351851</v>
      </c>
      <c r="T1651" s="22">
        <f t="shared" si="230"/>
        <v>41782.684664351851</v>
      </c>
      <c r="U1651">
        <f t="shared" si="231"/>
        <v>2014</v>
      </c>
      <c r="V1651" t="str">
        <f t="shared" si="232"/>
        <v>successful</v>
      </c>
      <c r="W1651" t="str">
        <f>IF(OR(O1651&lt;Outliers!$B$8,Data!O1651&gt;Outliers!$B$9),"Yes","No")</f>
        <v>No</v>
      </c>
      <c r="X1651">
        <f t="shared" si="233"/>
        <v>6</v>
      </c>
    </row>
    <row r="1652" spans="1:24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25"/>
        <v>1</v>
      </c>
      <c r="P1652" s="9">
        <f t="shared" si="226"/>
        <v>88.47</v>
      </c>
      <c r="Q1652" t="str">
        <f t="shared" si="227"/>
        <v>music</v>
      </c>
      <c r="R1652" t="str">
        <f t="shared" si="228"/>
        <v>pop</v>
      </c>
      <c r="S1652" s="22">
        <f t="shared" si="229"/>
        <v>41526.435613425929</v>
      </c>
      <c r="T1652" s="22">
        <f t="shared" si="230"/>
        <v>41556.435613425929</v>
      </c>
      <c r="U1652">
        <f t="shared" si="231"/>
        <v>2013</v>
      </c>
      <c r="V1652" t="str">
        <f t="shared" si="232"/>
        <v>successful</v>
      </c>
      <c r="W1652" t="str">
        <f>IF(OR(O1652&lt;Outliers!$B$8,Data!O1652&gt;Outliers!$B$9),"Yes","No")</f>
        <v>No</v>
      </c>
      <c r="X1652">
        <f t="shared" si="233"/>
        <v>4</v>
      </c>
    </row>
    <row r="1653" spans="1:24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25"/>
        <v>1</v>
      </c>
      <c r="P1653" s="9">
        <f t="shared" si="226"/>
        <v>100.75</v>
      </c>
      <c r="Q1653" t="str">
        <f t="shared" si="227"/>
        <v>music</v>
      </c>
      <c r="R1653" t="str">
        <f t="shared" si="228"/>
        <v>pop</v>
      </c>
      <c r="S1653" s="22">
        <f t="shared" si="229"/>
        <v>40625.900694444441</v>
      </c>
      <c r="T1653" s="22">
        <f t="shared" si="230"/>
        <v>40659.290972222225</v>
      </c>
      <c r="U1653">
        <f t="shared" si="231"/>
        <v>2011</v>
      </c>
      <c r="V1653" t="str">
        <f t="shared" si="232"/>
        <v>successful</v>
      </c>
      <c r="W1653" t="str">
        <f>IF(OR(O1653&lt;Outliers!$B$8,Data!O1653&gt;Outliers!$B$9),"Yes","No")</f>
        <v>No</v>
      </c>
      <c r="X1653">
        <f t="shared" si="233"/>
        <v>5</v>
      </c>
    </row>
    <row r="1654" spans="1:24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25"/>
        <v>1</v>
      </c>
      <c r="P1654" s="9">
        <f t="shared" si="226"/>
        <v>64.709999999999994</v>
      </c>
      <c r="Q1654" t="str">
        <f t="shared" si="227"/>
        <v>music</v>
      </c>
      <c r="R1654" t="str">
        <f t="shared" si="228"/>
        <v>pop</v>
      </c>
      <c r="S1654" s="22">
        <f t="shared" si="229"/>
        <v>41572.492974537039</v>
      </c>
      <c r="T1654" s="22">
        <f t="shared" si="230"/>
        <v>41602.534641203703</v>
      </c>
      <c r="U1654">
        <f t="shared" si="231"/>
        <v>2013</v>
      </c>
      <c r="V1654" t="str">
        <f t="shared" si="232"/>
        <v>successful</v>
      </c>
      <c r="W1654" t="str">
        <f>IF(OR(O1654&lt;Outliers!$B$8,Data!O1654&gt;Outliers!$B$9),"Yes","No")</f>
        <v>No</v>
      </c>
      <c r="X1654">
        <f t="shared" si="233"/>
        <v>4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25"/>
        <v>2</v>
      </c>
      <c r="P1655" s="9">
        <f t="shared" si="226"/>
        <v>51.85</v>
      </c>
      <c r="Q1655" t="str">
        <f t="shared" si="227"/>
        <v>music</v>
      </c>
      <c r="R1655" t="str">
        <f t="shared" si="228"/>
        <v>pop</v>
      </c>
      <c r="S1655" s="22">
        <f t="shared" si="229"/>
        <v>40626.834444444445</v>
      </c>
      <c r="T1655" s="22">
        <f t="shared" si="230"/>
        <v>40657.834444444445</v>
      </c>
      <c r="U1655">
        <f t="shared" si="231"/>
        <v>2011</v>
      </c>
      <c r="V1655" t="str">
        <f t="shared" si="232"/>
        <v>successful</v>
      </c>
      <c r="W1655" t="str">
        <f>IF(OR(O1655&lt;Outliers!$B$8,Data!O1655&gt;Outliers!$B$9),"Yes","No")</f>
        <v>No</v>
      </c>
      <c r="X1655">
        <f t="shared" si="233"/>
        <v>4</v>
      </c>
    </row>
    <row r="1656" spans="1:24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25"/>
        <v>1</v>
      </c>
      <c r="P1656" s="9">
        <f t="shared" si="226"/>
        <v>38.79</v>
      </c>
      <c r="Q1656" t="str">
        <f t="shared" si="227"/>
        <v>music</v>
      </c>
      <c r="R1656" t="str">
        <f t="shared" si="228"/>
        <v>pop</v>
      </c>
      <c r="S1656" s="22">
        <f t="shared" si="229"/>
        <v>40987.890740740739</v>
      </c>
      <c r="T1656" s="22">
        <f t="shared" si="230"/>
        <v>41017.890740740739</v>
      </c>
      <c r="U1656">
        <f t="shared" si="231"/>
        <v>2012</v>
      </c>
      <c r="V1656" t="str">
        <f t="shared" si="232"/>
        <v>successful</v>
      </c>
      <c r="W1656" t="str">
        <f>IF(OR(O1656&lt;Outliers!$B$8,Data!O1656&gt;Outliers!$B$9),"Yes","No")</f>
        <v>No</v>
      </c>
      <c r="X1656">
        <f t="shared" si="233"/>
        <v>4</v>
      </c>
    </row>
    <row r="1657" spans="1:24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25"/>
        <v>1</v>
      </c>
      <c r="P1657" s="9">
        <f t="shared" si="226"/>
        <v>44.65</v>
      </c>
      <c r="Q1657" t="str">
        <f t="shared" si="227"/>
        <v>music</v>
      </c>
      <c r="R1657" t="str">
        <f t="shared" si="228"/>
        <v>pop</v>
      </c>
      <c r="S1657" s="22">
        <f t="shared" si="229"/>
        <v>40974.791898148149</v>
      </c>
      <c r="T1657" s="22">
        <f t="shared" si="230"/>
        <v>41004.750231481477</v>
      </c>
      <c r="U1657">
        <f t="shared" si="231"/>
        <v>2012</v>
      </c>
      <c r="V1657" t="str">
        <f t="shared" si="232"/>
        <v>successful</v>
      </c>
      <c r="W1657" t="str">
        <f>IF(OR(O1657&lt;Outliers!$B$8,Data!O1657&gt;Outliers!$B$9),"Yes","No")</f>
        <v>No</v>
      </c>
      <c r="X1657">
        <f t="shared" si="233"/>
        <v>4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25"/>
        <v>1</v>
      </c>
      <c r="P1658" s="9">
        <f t="shared" si="226"/>
        <v>156.77000000000001</v>
      </c>
      <c r="Q1658" t="str">
        <f t="shared" si="227"/>
        <v>music</v>
      </c>
      <c r="R1658" t="str">
        <f t="shared" si="228"/>
        <v>pop</v>
      </c>
      <c r="S1658" s="22">
        <f t="shared" si="229"/>
        <v>41226.928842592592</v>
      </c>
      <c r="T1658" s="22">
        <f t="shared" si="230"/>
        <v>41256.928842592592</v>
      </c>
      <c r="U1658">
        <f t="shared" si="231"/>
        <v>2012</v>
      </c>
      <c r="V1658" t="str">
        <f t="shared" si="232"/>
        <v>successful</v>
      </c>
      <c r="W1658" t="str">
        <f>IF(OR(O1658&lt;Outliers!$B$8,Data!O1658&gt;Outliers!$B$9),"Yes","No")</f>
        <v>No</v>
      </c>
      <c r="X1658">
        <f t="shared" si="233"/>
        <v>4</v>
      </c>
    </row>
    <row r="1659" spans="1:24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25"/>
        <v>1</v>
      </c>
      <c r="P1659" s="9">
        <f t="shared" si="226"/>
        <v>118.7</v>
      </c>
      <c r="Q1659" t="str">
        <f t="shared" si="227"/>
        <v>music</v>
      </c>
      <c r="R1659" t="str">
        <f t="shared" si="228"/>
        <v>pop</v>
      </c>
      <c r="S1659" s="22">
        <f t="shared" si="229"/>
        <v>41023.782037037039</v>
      </c>
      <c r="T1659" s="22">
        <f t="shared" si="230"/>
        <v>41053.782037037039</v>
      </c>
      <c r="U1659">
        <f t="shared" si="231"/>
        <v>2012</v>
      </c>
      <c r="V1659" t="str">
        <f t="shared" si="232"/>
        <v>successful</v>
      </c>
      <c r="W1659" t="str">
        <f>IF(OR(O1659&lt;Outliers!$B$8,Data!O1659&gt;Outliers!$B$9),"Yes","No")</f>
        <v>No</v>
      </c>
      <c r="X1659">
        <f t="shared" si="233"/>
        <v>4</v>
      </c>
    </row>
    <row r="1660" spans="1:24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25"/>
        <v>1</v>
      </c>
      <c r="P1660" s="9">
        <f t="shared" si="226"/>
        <v>74.150000000000006</v>
      </c>
      <c r="Q1660" t="str">
        <f t="shared" si="227"/>
        <v>music</v>
      </c>
      <c r="R1660" t="str">
        <f t="shared" si="228"/>
        <v>pop</v>
      </c>
      <c r="S1660" s="22">
        <f t="shared" si="229"/>
        <v>41223.22184027778</v>
      </c>
      <c r="T1660" s="22">
        <f t="shared" si="230"/>
        <v>41261.597222222219</v>
      </c>
      <c r="U1660">
        <f t="shared" si="231"/>
        <v>2012</v>
      </c>
      <c r="V1660" t="str">
        <f t="shared" si="232"/>
        <v>successful</v>
      </c>
      <c r="W1660" t="str">
        <f>IF(OR(O1660&lt;Outliers!$B$8,Data!O1660&gt;Outliers!$B$9),"Yes","No")</f>
        <v>No</v>
      </c>
      <c r="X1660">
        <f t="shared" si="233"/>
        <v>5</v>
      </c>
    </row>
    <row r="1661" spans="1:24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25"/>
        <v>1</v>
      </c>
      <c r="P1661" s="9">
        <f t="shared" si="226"/>
        <v>12.53</v>
      </c>
      <c r="Q1661" t="str">
        <f t="shared" si="227"/>
        <v>music</v>
      </c>
      <c r="R1661" t="str">
        <f t="shared" si="228"/>
        <v>pop</v>
      </c>
      <c r="S1661" s="22">
        <f t="shared" si="229"/>
        <v>41596.913437499999</v>
      </c>
      <c r="T1661" s="22">
        <f t="shared" si="230"/>
        <v>41625.5</v>
      </c>
      <c r="U1661">
        <f t="shared" si="231"/>
        <v>2013</v>
      </c>
      <c r="V1661" t="str">
        <f t="shared" si="232"/>
        <v>successful</v>
      </c>
      <c r="W1661" t="str">
        <f>IF(OR(O1661&lt;Outliers!$B$8,Data!O1661&gt;Outliers!$B$9),"Yes","No")</f>
        <v>No</v>
      </c>
      <c r="X1661">
        <f t="shared" si="233"/>
        <v>4</v>
      </c>
    </row>
    <row r="1662" spans="1:24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25"/>
        <v>13</v>
      </c>
      <c r="P1662" s="9">
        <f t="shared" si="226"/>
        <v>27.86</v>
      </c>
      <c r="Q1662" t="str">
        <f t="shared" si="227"/>
        <v>music</v>
      </c>
      <c r="R1662" t="str">
        <f t="shared" si="228"/>
        <v>pop</v>
      </c>
      <c r="S1662" s="22">
        <f t="shared" si="229"/>
        <v>42459.693865740745</v>
      </c>
      <c r="T1662" s="22">
        <f t="shared" si="230"/>
        <v>42490.915972222225</v>
      </c>
      <c r="U1662">
        <f t="shared" si="231"/>
        <v>2016</v>
      </c>
      <c r="V1662" t="str">
        <f t="shared" si="232"/>
        <v>successful</v>
      </c>
      <c r="W1662" t="str">
        <f>IF(OR(O1662&lt;Outliers!$B$8,Data!O1662&gt;Outliers!$B$9),"Yes","No")</f>
        <v>Yes</v>
      </c>
      <c r="X1662">
        <f t="shared" si="233"/>
        <v>4</v>
      </c>
    </row>
    <row r="1663" spans="1:24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25"/>
        <v>1</v>
      </c>
      <c r="P1663" s="9">
        <f t="shared" si="226"/>
        <v>80.180000000000007</v>
      </c>
      <c r="Q1663" t="str">
        <f t="shared" si="227"/>
        <v>music</v>
      </c>
      <c r="R1663" t="str">
        <f t="shared" si="228"/>
        <v>pop</v>
      </c>
      <c r="S1663" s="22">
        <f t="shared" si="229"/>
        <v>42343.998043981483</v>
      </c>
      <c r="T1663" s="22">
        <f t="shared" si="230"/>
        <v>42386.875</v>
      </c>
      <c r="U1663">
        <f t="shared" si="231"/>
        <v>2015</v>
      </c>
      <c r="V1663" t="str">
        <f t="shared" si="232"/>
        <v>successful</v>
      </c>
      <c r="W1663" t="str">
        <f>IF(OR(O1663&lt;Outliers!$B$8,Data!O1663&gt;Outliers!$B$9),"Yes","No")</f>
        <v>No</v>
      </c>
      <c r="X1663">
        <f t="shared" si="233"/>
        <v>6</v>
      </c>
    </row>
    <row r="1664" spans="1:24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25"/>
        <v>1</v>
      </c>
      <c r="P1664" s="9">
        <f t="shared" si="226"/>
        <v>132.44</v>
      </c>
      <c r="Q1664" t="str">
        <f t="shared" si="227"/>
        <v>music</v>
      </c>
      <c r="R1664" t="str">
        <f t="shared" si="228"/>
        <v>pop</v>
      </c>
      <c r="S1664" s="22">
        <f t="shared" si="229"/>
        <v>40848.198333333334</v>
      </c>
      <c r="T1664" s="22">
        <f t="shared" si="230"/>
        <v>40908.239999999998</v>
      </c>
      <c r="U1664">
        <f t="shared" si="231"/>
        <v>2011</v>
      </c>
      <c r="V1664" t="str">
        <f t="shared" si="232"/>
        <v>successful</v>
      </c>
      <c r="W1664" t="str">
        <f>IF(OR(O1664&lt;Outliers!$B$8,Data!O1664&gt;Outliers!$B$9),"Yes","No")</f>
        <v>No</v>
      </c>
      <c r="X1664">
        <f t="shared" si="233"/>
        <v>9</v>
      </c>
    </row>
    <row r="1665" spans="1:24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25"/>
        <v>1</v>
      </c>
      <c r="P1665" s="9">
        <f t="shared" si="226"/>
        <v>33.75</v>
      </c>
      <c r="Q1665" t="str">
        <f t="shared" si="227"/>
        <v>music</v>
      </c>
      <c r="R1665" t="str">
        <f t="shared" si="228"/>
        <v>pop</v>
      </c>
      <c r="S1665" s="22">
        <f t="shared" si="229"/>
        <v>42006.02207175926</v>
      </c>
      <c r="T1665" s="22">
        <f t="shared" si="230"/>
        <v>42036.02207175926</v>
      </c>
      <c r="U1665">
        <f t="shared" si="231"/>
        <v>2015</v>
      </c>
      <c r="V1665" t="str">
        <f t="shared" si="232"/>
        <v>successful</v>
      </c>
      <c r="W1665" t="str">
        <f>IF(OR(O1665&lt;Outliers!$B$8,Data!O1665&gt;Outliers!$B$9),"Yes","No")</f>
        <v>No</v>
      </c>
      <c r="X1665">
        <f t="shared" si="233"/>
        <v>4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25"/>
        <v>1</v>
      </c>
      <c r="P1666" s="9">
        <f t="shared" si="226"/>
        <v>34.380000000000003</v>
      </c>
      <c r="Q1666" t="str">
        <f t="shared" si="227"/>
        <v>music</v>
      </c>
      <c r="R1666" t="str">
        <f t="shared" si="228"/>
        <v>pop</v>
      </c>
      <c r="S1666" s="22">
        <f t="shared" si="229"/>
        <v>40939.761782407404</v>
      </c>
      <c r="T1666" s="22">
        <f t="shared" si="230"/>
        <v>40984.165972222225</v>
      </c>
      <c r="U1666">
        <f t="shared" si="231"/>
        <v>2012</v>
      </c>
      <c r="V1666" t="str">
        <f t="shared" si="232"/>
        <v>successful</v>
      </c>
      <c r="W1666" t="str">
        <f>IF(OR(O1666&lt;Outliers!$B$8,Data!O1666&gt;Outliers!$B$9),"Yes","No")</f>
        <v>No</v>
      </c>
      <c r="X1666">
        <f t="shared" si="233"/>
        <v>6</v>
      </c>
    </row>
    <row r="1667" spans="1:24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34">ROUND(E1667/D1667,0)</f>
        <v>1</v>
      </c>
      <c r="P1667" s="9">
        <f t="shared" ref="P1667:P1730" si="235">ROUND(IFERROR(E1667/L1667,0),2)</f>
        <v>44.96</v>
      </c>
      <c r="Q1667" t="str">
        <f t="shared" ref="Q1667:Q1730" si="236">LEFT(N1667,FIND("/",N1667)-1)</f>
        <v>music</v>
      </c>
      <c r="R1667" t="str">
        <f t="shared" ref="R1667:R1730" si="237">RIGHT(N1667,LEN(N1667)-FIND("/",N1667))</f>
        <v>pop</v>
      </c>
      <c r="S1667" s="22">
        <f t="shared" ref="S1667:S1730" si="238">(((J1667/60)/60)/24)+DATE(1970,1,1)</f>
        <v>40564.649456018517</v>
      </c>
      <c r="T1667" s="22">
        <f t="shared" ref="T1667:T1730" si="239">(((I1667/60)/60)/24)+DATE(1970,1,1)</f>
        <v>40596.125</v>
      </c>
      <c r="U1667">
        <f t="shared" ref="U1667:U1730" si="240">YEAR(S1667)</f>
        <v>2011</v>
      </c>
      <c r="V1667" t="str">
        <f t="shared" ref="V1667:V1730" si="241">IF(OR(F1667="live",F1667="successful"),"successful","unsuccessful")</f>
        <v>successful</v>
      </c>
      <c r="W1667" t="str">
        <f>IF(OR(O1667&lt;Outliers!$B$8,Data!O1667&gt;Outliers!$B$9),"Yes","No")</f>
        <v>No</v>
      </c>
      <c r="X1667">
        <f t="shared" ref="X1667:X1730" si="242">ROUND(_xlfn.DAYS(T1667,S1667)/7,0)</f>
        <v>5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34"/>
        <v>2</v>
      </c>
      <c r="P1668" s="9">
        <f t="shared" si="235"/>
        <v>41.04</v>
      </c>
      <c r="Q1668" t="str">
        <f t="shared" si="236"/>
        <v>music</v>
      </c>
      <c r="R1668" t="str">
        <f t="shared" si="237"/>
        <v>pop</v>
      </c>
      <c r="S1668" s="22">
        <f t="shared" si="238"/>
        <v>41331.253159722226</v>
      </c>
      <c r="T1668" s="22">
        <f t="shared" si="239"/>
        <v>41361.211493055554</v>
      </c>
      <c r="U1668">
        <f t="shared" si="240"/>
        <v>2013</v>
      </c>
      <c r="V1668" t="str">
        <f t="shared" si="241"/>
        <v>successful</v>
      </c>
      <c r="W1668" t="str">
        <f>IF(OR(O1668&lt;Outliers!$B$8,Data!O1668&gt;Outliers!$B$9),"Yes","No")</f>
        <v>No</v>
      </c>
      <c r="X1668">
        <f t="shared" si="242"/>
        <v>4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34"/>
        <v>1</v>
      </c>
      <c r="P1669" s="9">
        <f t="shared" si="235"/>
        <v>52.6</v>
      </c>
      <c r="Q1669" t="str">
        <f t="shared" si="236"/>
        <v>music</v>
      </c>
      <c r="R1669" t="str">
        <f t="shared" si="237"/>
        <v>pop</v>
      </c>
      <c r="S1669" s="22">
        <f t="shared" si="238"/>
        <v>41682.0705787037</v>
      </c>
      <c r="T1669" s="22">
        <f t="shared" si="239"/>
        <v>41709.290972222225</v>
      </c>
      <c r="U1669">
        <f t="shared" si="240"/>
        <v>2014</v>
      </c>
      <c r="V1669" t="str">
        <f t="shared" si="241"/>
        <v>successful</v>
      </c>
      <c r="W1669" t="str">
        <f>IF(OR(O1669&lt;Outliers!$B$8,Data!O1669&gt;Outliers!$B$9),"Yes","No")</f>
        <v>No</v>
      </c>
      <c r="X1669">
        <f t="shared" si="242"/>
        <v>4</v>
      </c>
    </row>
    <row r="1670" spans="1:24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34"/>
        <v>1</v>
      </c>
      <c r="P1670" s="9">
        <f t="shared" si="235"/>
        <v>70.78</v>
      </c>
      <c r="Q1670" t="str">
        <f t="shared" si="236"/>
        <v>music</v>
      </c>
      <c r="R1670" t="str">
        <f t="shared" si="237"/>
        <v>pop</v>
      </c>
      <c r="S1670" s="22">
        <f t="shared" si="238"/>
        <v>40845.14975694444</v>
      </c>
      <c r="T1670" s="22">
        <f t="shared" si="239"/>
        <v>40875.191423611112</v>
      </c>
      <c r="U1670">
        <f t="shared" si="240"/>
        <v>2011</v>
      </c>
      <c r="V1670" t="str">
        <f t="shared" si="241"/>
        <v>successful</v>
      </c>
      <c r="W1670" t="str">
        <f>IF(OR(O1670&lt;Outliers!$B$8,Data!O1670&gt;Outliers!$B$9),"Yes","No")</f>
        <v>No</v>
      </c>
      <c r="X1670">
        <f t="shared" si="242"/>
        <v>4</v>
      </c>
    </row>
    <row r="1671" spans="1:24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34"/>
        <v>1</v>
      </c>
      <c r="P1671" s="9">
        <f t="shared" si="235"/>
        <v>53.75</v>
      </c>
      <c r="Q1671" t="str">
        <f t="shared" si="236"/>
        <v>music</v>
      </c>
      <c r="R1671" t="str">
        <f t="shared" si="237"/>
        <v>pop</v>
      </c>
      <c r="S1671" s="22">
        <f t="shared" si="238"/>
        <v>42461.885138888887</v>
      </c>
      <c r="T1671" s="22">
        <f t="shared" si="239"/>
        <v>42521.885138888887</v>
      </c>
      <c r="U1671">
        <f t="shared" si="240"/>
        <v>2016</v>
      </c>
      <c r="V1671" t="str">
        <f t="shared" si="241"/>
        <v>successful</v>
      </c>
      <c r="W1671" t="str">
        <f>IF(OR(O1671&lt;Outliers!$B$8,Data!O1671&gt;Outliers!$B$9),"Yes","No")</f>
        <v>No</v>
      </c>
      <c r="X1671">
        <f t="shared" si="242"/>
        <v>9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34"/>
        <v>1</v>
      </c>
      <c r="P1672" s="9">
        <f t="shared" si="235"/>
        <v>44.61</v>
      </c>
      <c r="Q1672" t="str">
        <f t="shared" si="236"/>
        <v>music</v>
      </c>
      <c r="R1672" t="str">
        <f t="shared" si="237"/>
        <v>pop</v>
      </c>
      <c r="S1672" s="22">
        <f t="shared" si="238"/>
        <v>40313.930543981485</v>
      </c>
      <c r="T1672" s="22">
        <f t="shared" si="239"/>
        <v>40364.166666666664</v>
      </c>
      <c r="U1672">
        <f t="shared" si="240"/>
        <v>2010</v>
      </c>
      <c r="V1672" t="str">
        <f t="shared" si="241"/>
        <v>successful</v>
      </c>
      <c r="W1672" t="str">
        <f>IF(OR(O1672&lt;Outliers!$B$8,Data!O1672&gt;Outliers!$B$9),"Yes","No")</f>
        <v>No</v>
      </c>
      <c r="X1672">
        <f t="shared" si="242"/>
        <v>7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34"/>
        <v>1</v>
      </c>
      <c r="P1673" s="9">
        <f t="shared" si="235"/>
        <v>26.15</v>
      </c>
      <c r="Q1673" t="str">
        <f t="shared" si="236"/>
        <v>music</v>
      </c>
      <c r="R1673" t="str">
        <f t="shared" si="237"/>
        <v>pop</v>
      </c>
      <c r="S1673" s="22">
        <f t="shared" si="238"/>
        <v>42553.54414351852</v>
      </c>
      <c r="T1673" s="22">
        <f t="shared" si="239"/>
        <v>42583.54414351852</v>
      </c>
      <c r="U1673">
        <f t="shared" si="240"/>
        <v>2016</v>
      </c>
      <c r="V1673" t="str">
        <f t="shared" si="241"/>
        <v>successful</v>
      </c>
      <c r="W1673" t="str">
        <f>IF(OR(O1673&lt;Outliers!$B$8,Data!O1673&gt;Outliers!$B$9),"Yes","No")</f>
        <v>No</v>
      </c>
      <c r="X1673">
        <f t="shared" si="242"/>
        <v>4</v>
      </c>
    </row>
    <row r="1674" spans="1:24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34"/>
        <v>1</v>
      </c>
      <c r="P1674" s="9">
        <f t="shared" si="235"/>
        <v>39.18</v>
      </c>
      <c r="Q1674" t="str">
        <f t="shared" si="236"/>
        <v>music</v>
      </c>
      <c r="R1674" t="str">
        <f t="shared" si="237"/>
        <v>pop</v>
      </c>
      <c r="S1674" s="22">
        <f t="shared" si="238"/>
        <v>41034.656597222223</v>
      </c>
      <c r="T1674" s="22">
        <f t="shared" si="239"/>
        <v>41064.656597222223</v>
      </c>
      <c r="U1674">
        <f t="shared" si="240"/>
        <v>2012</v>
      </c>
      <c r="V1674" t="str">
        <f t="shared" si="241"/>
        <v>successful</v>
      </c>
      <c r="W1674" t="str">
        <f>IF(OR(O1674&lt;Outliers!$B$8,Data!O1674&gt;Outliers!$B$9),"Yes","No")</f>
        <v>No</v>
      </c>
      <c r="X1674">
        <f t="shared" si="242"/>
        <v>4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34"/>
        <v>1</v>
      </c>
      <c r="P1675" s="9">
        <f t="shared" si="235"/>
        <v>45.59</v>
      </c>
      <c r="Q1675" t="str">
        <f t="shared" si="236"/>
        <v>music</v>
      </c>
      <c r="R1675" t="str">
        <f t="shared" si="237"/>
        <v>pop</v>
      </c>
      <c r="S1675" s="22">
        <f t="shared" si="238"/>
        <v>42039.878379629634</v>
      </c>
      <c r="T1675" s="22">
        <f t="shared" si="239"/>
        <v>42069.878379629634</v>
      </c>
      <c r="U1675">
        <f t="shared" si="240"/>
        <v>2015</v>
      </c>
      <c r="V1675" t="str">
        <f t="shared" si="241"/>
        <v>successful</v>
      </c>
      <c r="W1675" t="str">
        <f>IF(OR(O1675&lt;Outliers!$B$8,Data!O1675&gt;Outliers!$B$9),"Yes","No")</f>
        <v>No</v>
      </c>
      <c r="X1675">
        <f t="shared" si="242"/>
        <v>4</v>
      </c>
    </row>
    <row r="1676" spans="1:24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34"/>
        <v>2</v>
      </c>
      <c r="P1676" s="9">
        <f t="shared" si="235"/>
        <v>89.25</v>
      </c>
      <c r="Q1676" t="str">
        <f t="shared" si="236"/>
        <v>music</v>
      </c>
      <c r="R1676" t="str">
        <f t="shared" si="237"/>
        <v>pop</v>
      </c>
      <c r="S1676" s="22">
        <f t="shared" si="238"/>
        <v>42569.605393518519</v>
      </c>
      <c r="T1676" s="22">
        <f t="shared" si="239"/>
        <v>42600.290972222225</v>
      </c>
      <c r="U1676">
        <f t="shared" si="240"/>
        <v>2016</v>
      </c>
      <c r="V1676" t="str">
        <f t="shared" si="241"/>
        <v>successful</v>
      </c>
      <c r="W1676" t="str">
        <f>IF(OR(O1676&lt;Outliers!$B$8,Data!O1676&gt;Outliers!$B$9),"Yes","No")</f>
        <v>No</v>
      </c>
      <c r="X1676">
        <f t="shared" si="242"/>
        <v>4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34"/>
        <v>1</v>
      </c>
      <c r="P1677" s="9">
        <f t="shared" si="235"/>
        <v>40.42</v>
      </c>
      <c r="Q1677" t="str">
        <f t="shared" si="236"/>
        <v>music</v>
      </c>
      <c r="R1677" t="str">
        <f t="shared" si="237"/>
        <v>pop</v>
      </c>
      <c r="S1677" s="22">
        <f t="shared" si="238"/>
        <v>40802.733101851853</v>
      </c>
      <c r="T1677" s="22">
        <f t="shared" si="239"/>
        <v>40832.918749999997</v>
      </c>
      <c r="U1677">
        <f t="shared" si="240"/>
        <v>2011</v>
      </c>
      <c r="V1677" t="str">
        <f t="shared" si="241"/>
        <v>successful</v>
      </c>
      <c r="W1677" t="str">
        <f>IF(OR(O1677&lt;Outliers!$B$8,Data!O1677&gt;Outliers!$B$9),"Yes","No")</f>
        <v>No</v>
      </c>
      <c r="X1677">
        <f t="shared" si="242"/>
        <v>4</v>
      </c>
    </row>
    <row r="1678" spans="1:24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34"/>
        <v>1</v>
      </c>
      <c r="P1678" s="9">
        <f t="shared" si="235"/>
        <v>82.38</v>
      </c>
      <c r="Q1678" t="str">
        <f t="shared" si="236"/>
        <v>music</v>
      </c>
      <c r="R1678" t="str">
        <f t="shared" si="237"/>
        <v>pop</v>
      </c>
      <c r="S1678" s="22">
        <f t="shared" si="238"/>
        <v>40973.72623842593</v>
      </c>
      <c r="T1678" s="22">
        <f t="shared" si="239"/>
        <v>41020.165972222225</v>
      </c>
      <c r="U1678">
        <f t="shared" si="240"/>
        <v>2012</v>
      </c>
      <c r="V1678" t="str">
        <f t="shared" si="241"/>
        <v>successful</v>
      </c>
      <c r="W1678" t="str">
        <f>IF(OR(O1678&lt;Outliers!$B$8,Data!O1678&gt;Outliers!$B$9),"Yes","No")</f>
        <v>No</v>
      </c>
      <c r="X1678">
        <f t="shared" si="242"/>
        <v>7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34"/>
        <v>1</v>
      </c>
      <c r="P1679" s="9">
        <f t="shared" si="235"/>
        <v>159.52000000000001</v>
      </c>
      <c r="Q1679" t="str">
        <f t="shared" si="236"/>
        <v>music</v>
      </c>
      <c r="R1679" t="str">
        <f t="shared" si="237"/>
        <v>pop</v>
      </c>
      <c r="S1679" s="22">
        <f t="shared" si="238"/>
        <v>42416.407129629632</v>
      </c>
      <c r="T1679" s="22">
        <f t="shared" si="239"/>
        <v>42476.249305555553</v>
      </c>
      <c r="U1679">
        <f t="shared" si="240"/>
        <v>2016</v>
      </c>
      <c r="V1679" t="str">
        <f t="shared" si="241"/>
        <v>successful</v>
      </c>
      <c r="W1679" t="str">
        <f>IF(OR(O1679&lt;Outliers!$B$8,Data!O1679&gt;Outliers!$B$9),"Yes","No")</f>
        <v>No</v>
      </c>
      <c r="X1679">
        <f t="shared" si="242"/>
        <v>9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34"/>
        <v>1</v>
      </c>
      <c r="P1680" s="9">
        <f t="shared" si="235"/>
        <v>36.24</v>
      </c>
      <c r="Q1680" t="str">
        <f t="shared" si="236"/>
        <v>music</v>
      </c>
      <c r="R1680" t="str">
        <f t="shared" si="237"/>
        <v>pop</v>
      </c>
      <c r="S1680" s="22">
        <f t="shared" si="238"/>
        <v>41662.854988425926</v>
      </c>
      <c r="T1680" s="22">
        <f t="shared" si="239"/>
        <v>41676.854988425926</v>
      </c>
      <c r="U1680">
        <f t="shared" si="240"/>
        <v>2014</v>
      </c>
      <c r="V1680" t="str">
        <f t="shared" si="241"/>
        <v>successful</v>
      </c>
      <c r="W1680" t="str">
        <f>IF(OR(O1680&lt;Outliers!$B$8,Data!O1680&gt;Outliers!$B$9),"Yes","No")</f>
        <v>No</v>
      </c>
      <c r="X1680">
        <f t="shared" si="242"/>
        <v>2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34"/>
        <v>2</v>
      </c>
      <c r="P1681" s="9">
        <f t="shared" si="235"/>
        <v>62.5</v>
      </c>
      <c r="Q1681" t="str">
        <f t="shared" si="236"/>
        <v>music</v>
      </c>
      <c r="R1681" t="str">
        <f t="shared" si="237"/>
        <v>pop</v>
      </c>
      <c r="S1681" s="22">
        <f t="shared" si="238"/>
        <v>40723.068807870368</v>
      </c>
      <c r="T1681" s="22">
        <f t="shared" si="239"/>
        <v>40746.068807870368</v>
      </c>
      <c r="U1681">
        <f t="shared" si="240"/>
        <v>2011</v>
      </c>
      <c r="V1681" t="str">
        <f t="shared" si="241"/>
        <v>successful</v>
      </c>
      <c r="W1681" t="str">
        <f>IF(OR(O1681&lt;Outliers!$B$8,Data!O1681&gt;Outliers!$B$9),"Yes","No")</f>
        <v>No</v>
      </c>
      <c r="X1681">
        <f t="shared" si="242"/>
        <v>3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34"/>
        <v>1</v>
      </c>
      <c r="P1682" s="9">
        <f t="shared" si="235"/>
        <v>47</v>
      </c>
      <c r="Q1682" t="str">
        <f t="shared" si="236"/>
        <v>music</v>
      </c>
      <c r="R1682" t="str">
        <f t="shared" si="237"/>
        <v>pop</v>
      </c>
      <c r="S1682" s="22">
        <f t="shared" si="238"/>
        <v>41802.757719907408</v>
      </c>
      <c r="T1682" s="22">
        <f t="shared" si="239"/>
        <v>41832.757719907408</v>
      </c>
      <c r="U1682">
        <f t="shared" si="240"/>
        <v>2014</v>
      </c>
      <c r="V1682" t="str">
        <f t="shared" si="241"/>
        <v>successful</v>
      </c>
      <c r="W1682" t="str">
        <f>IF(OR(O1682&lt;Outliers!$B$8,Data!O1682&gt;Outliers!$B$9),"Yes","No")</f>
        <v>No</v>
      </c>
      <c r="X1682">
        <f t="shared" si="242"/>
        <v>4</v>
      </c>
    </row>
    <row r="1683" spans="1:24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34"/>
        <v>1</v>
      </c>
      <c r="P1683" s="9">
        <f t="shared" si="235"/>
        <v>74.58</v>
      </c>
      <c r="Q1683" t="str">
        <f t="shared" si="236"/>
        <v>music</v>
      </c>
      <c r="R1683" t="str">
        <f t="shared" si="237"/>
        <v>faith</v>
      </c>
      <c r="S1683" s="22">
        <f t="shared" si="238"/>
        <v>42774.121342592596</v>
      </c>
      <c r="T1683" s="22">
        <f t="shared" si="239"/>
        <v>42823.083333333328</v>
      </c>
      <c r="U1683">
        <f t="shared" si="240"/>
        <v>2017</v>
      </c>
      <c r="V1683" t="str">
        <f t="shared" si="241"/>
        <v>successful</v>
      </c>
      <c r="W1683" t="str">
        <f>IF(OR(O1683&lt;Outliers!$B$8,Data!O1683&gt;Outliers!$B$9),"Yes","No")</f>
        <v>No</v>
      </c>
      <c r="X1683">
        <f t="shared" si="242"/>
        <v>7</v>
      </c>
    </row>
    <row r="1684" spans="1:24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34"/>
        <v>0</v>
      </c>
      <c r="P1684" s="9">
        <f t="shared" si="235"/>
        <v>0</v>
      </c>
      <c r="Q1684" t="str">
        <f t="shared" si="236"/>
        <v>music</v>
      </c>
      <c r="R1684" t="str">
        <f t="shared" si="237"/>
        <v>faith</v>
      </c>
      <c r="S1684" s="22">
        <f t="shared" si="238"/>
        <v>42779.21365740741</v>
      </c>
      <c r="T1684" s="22">
        <f t="shared" si="239"/>
        <v>42839.171990740739</v>
      </c>
      <c r="U1684">
        <f t="shared" si="240"/>
        <v>2017</v>
      </c>
      <c r="V1684" t="str">
        <f t="shared" si="241"/>
        <v>successful</v>
      </c>
      <c r="W1684" t="str">
        <f>IF(OR(O1684&lt;Outliers!$B$8,Data!O1684&gt;Outliers!$B$9),"Yes","No")</f>
        <v>No</v>
      </c>
      <c r="X1684">
        <f t="shared" si="242"/>
        <v>9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34"/>
        <v>0</v>
      </c>
      <c r="P1685" s="9">
        <f t="shared" si="235"/>
        <v>76</v>
      </c>
      <c r="Q1685" t="str">
        <f t="shared" si="236"/>
        <v>music</v>
      </c>
      <c r="R1685" t="str">
        <f t="shared" si="237"/>
        <v>faith</v>
      </c>
      <c r="S1685" s="22">
        <f t="shared" si="238"/>
        <v>42808.781689814816</v>
      </c>
      <c r="T1685" s="22">
        <f t="shared" si="239"/>
        <v>42832.781689814816</v>
      </c>
      <c r="U1685">
        <f t="shared" si="240"/>
        <v>2017</v>
      </c>
      <c r="V1685" t="str">
        <f t="shared" si="241"/>
        <v>successful</v>
      </c>
      <c r="W1685" t="str">
        <f>IF(OR(O1685&lt;Outliers!$B$8,Data!O1685&gt;Outliers!$B$9),"Yes","No")</f>
        <v>No</v>
      </c>
      <c r="X1685">
        <f t="shared" si="242"/>
        <v>3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34"/>
        <v>1</v>
      </c>
      <c r="P1686" s="9">
        <f t="shared" si="235"/>
        <v>86.44</v>
      </c>
      <c r="Q1686" t="str">
        <f t="shared" si="236"/>
        <v>music</v>
      </c>
      <c r="R1686" t="str">
        <f t="shared" si="237"/>
        <v>faith</v>
      </c>
      <c r="S1686" s="22">
        <f t="shared" si="238"/>
        <v>42783.815289351856</v>
      </c>
      <c r="T1686" s="22">
        <f t="shared" si="239"/>
        <v>42811.773622685185</v>
      </c>
      <c r="U1686">
        <f t="shared" si="240"/>
        <v>2017</v>
      </c>
      <c r="V1686" t="str">
        <f t="shared" si="241"/>
        <v>successful</v>
      </c>
      <c r="W1686" t="str">
        <f>IF(OR(O1686&lt;Outliers!$B$8,Data!O1686&gt;Outliers!$B$9),"Yes","No")</f>
        <v>No</v>
      </c>
      <c r="X1686">
        <f t="shared" si="242"/>
        <v>4</v>
      </c>
    </row>
    <row r="1687" spans="1:24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34"/>
        <v>1</v>
      </c>
      <c r="P1687" s="9">
        <f t="shared" si="235"/>
        <v>24</v>
      </c>
      <c r="Q1687" t="str">
        <f t="shared" si="236"/>
        <v>music</v>
      </c>
      <c r="R1687" t="str">
        <f t="shared" si="237"/>
        <v>faith</v>
      </c>
      <c r="S1687" s="22">
        <f t="shared" si="238"/>
        <v>42788.2502662037</v>
      </c>
      <c r="T1687" s="22">
        <f t="shared" si="239"/>
        <v>42818.208599537036</v>
      </c>
      <c r="U1687">
        <f t="shared" si="240"/>
        <v>2017</v>
      </c>
      <c r="V1687" t="str">
        <f t="shared" si="241"/>
        <v>successful</v>
      </c>
      <c r="W1687" t="str">
        <f>IF(OR(O1687&lt;Outliers!$B$8,Data!O1687&gt;Outliers!$B$9),"Yes","No")</f>
        <v>No</v>
      </c>
      <c r="X1687">
        <f t="shared" si="242"/>
        <v>4</v>
      </c>
    </row>
    <row r="1688" spans="1:24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34"/>
        <v>0</v>
      </c>
      <c r="P1688" s="9">
        <f t="shared" si="235"/>
        <v>18</v>
      </c>
      <c r="Q1688" t="str">
        <f t="shared" si="236"/>
        <v>music</v>
      </c>
      <c r="R1688" t="str">
        <f t="shared" si="237"/>
        <v>faith</v>
      </c>
      <c r="S1688" s="22">
        <f t="shared" si="238"/>
        <v>42792.843969907408</v>
      </c>
      <c r="T1688" s="22">
        <f t="shared" si="239"/>
        <v>42852.802303240736</v>
      </c>
      <c r="U1688">
        <f t="shared" si="240"/>
        <v>2017</v>
      </c>
      <c r="V1688" t="str">
        <f t="shared" si="241"/>
        <v>successful</v>
      </c>
      <c r="W1688" t="str">
        <f>IF(OR(O1688&lt;Outliers!$B$8,Data!O1688&gt;Outliers!$B$9),"Yes","No")</f>
        <v>No</v>
      </c>
      <c r="X1688">
        <f t="shared" si="242"/>
        <v>9</v>
      </c>
    </row>
    <row r="1689" spans="1:24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34"/>
        <v>0</v>
      </c>
      <c r="P1689" s="9">
        <f t="shared" si="235"/>
        <v>80.13</v>
      </c>
      <c r="Q1689" t="str">
        <f t="shared" si="236"/>
        <v>music</v>
      </c>
      <c r="R1689" t="str">
        <f t="shared" si="237"/>
        <v>faith</v>
      </c>
      <c r="S1689" s="22">
        <f t="shared" si="238"/>
        <v>42802.046817129631</v>
      </c>
      <c r="T1689" s="22">
        <f t="shared" si="239"/>
        <v>42835.84375</v>
      </c>
      <c r="U1689">
        <f t="shared" si="240"/>
        <v>2017</v>
      </c>
      <c r="V1689" t="str">
        <f t="shared" si="241"/>
        <v>successful</v>
      </c>
      <c r="W1689" t="str">
        <f>IF(OR(O1689&lt;Outliers!$B$8,Data!O1689&gt;Outliers!$B$9),"Yes","No")</f>
        <v>No</v>
      </c>
      <c r="X1689">
        <f t="shared" si="242"/>
        <v>5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34"/>
        <v>0</v>
      </c>
      <c r="P1690" s="9">
        <f t="shared" si="235"/>
        <v>253.14</v>
      </c>
      <c r="Q1690" t="str">
        <f t="shared" si="236"/>
        <v>music</v>
      </c>
      <c r="R1690" t="str">
        <f t="shared" si="237"/>
        <v>faith</v>
      </c>
      <c r="S1690" s="22">
        <f t="shared" si="238"/>
        <v>42804.534652777773</v>
      </c>
      <c r="T1690" s="22">
        <f t="shared" si="239"/>
        <v>42834.492986111116</v>
      </c>
      <c r="U1690">
        <f t="shared" si="240"/>
        <v>2017</v>
      </c>
      <c r="V1690" t="str">
        <f t="shared" si="241"/>
        <v>successful</v>
      </c>
      <c r="W1690" t="str">
        <f>IF(OR(O1690&lt;Outliers!$B$8,Data!O1690&gt;Outliers!$B$9),"Yes","No")</f>
        <v>No</v>
      </c>
      <c r="X1690">
        <f t="shared" si="242"/>
        <v>4</v>
      </c>
    </row>
    <row r="1691" spans="1:24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34"/>
        <v>1</v>
      </c>
      <c r="P1691" s="9">
        <f t="shared" si="235"/>
        <v>171.43</v>
      </c>
      <c r="Q1691" t="str">
        <f t="shared" si="236"/>
        <v>music</v>
      </c>
      <c r="R1691" t="str">
        <f t="shared" si="237"/>
        <v>faith</v>
      </c>
      <c r="S1691" s="22">
        <f t="shared" si="238"/>
        <v>42780.942476851851</v>
      </c>
      <c r="T1691" s="22">
        <f t="shared" si="239"/>
        <v>42810.900810185187</v>
      </c>
      <c r="U1691">
        <f t="shared" si="240"/>
        <v>2017</v>
      </c>
      <c r="V1691" t="str">
        <f t="shared" si="241"/>
        <v>successful</v>
      </c>
      <c r="W1691" t="str">
        <f>IF(OR(O1691&lt;Outliers!$B$8,Data!O1691&gt;Outliers!$B$9),"Yes","No")</f>
        <v>No</v>
      </c>
      <c r="X1691">
        <f t="shared" si="242"/>
        <v>4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34"/>
        <v>0</v>
      </c>
      <c r="P1692" s="9">
        <f t="shared" si="235"/>
        <v>57.73</v>
      </c>
      <c r="Q1692" t="str">
        <f t="shared" si="236"/>
        <v>music</v>
      </c>
      <c r="R1692" t="str">
        <f t="shared" si="237"/>
        <v>faith</v>
      </c>
      <c r="S1692" s="22">
        <f t="shared" si="238"/>
        <v>42801.43104166667</v>
      </c>
      <c r="T1692" s="22">
        <f t="shared" si="239"/>
        <v>42831.389374999999</v>
      </c>
      <c r="U1692">
        <f t="shared" si="240"/>
        <v>2017</v>
      </c>
      <c r="V1692" t="str">
        <f t="shared" si="241"/>
        <v>successful</v>
      </c>
      <c r="W1692" t="str">
        <f>IF(OR(O1692&lt;Outliers!$B$8,Data!O1692&gt;Outliers!$B$9),"Yes","No")</f>
        <v>No</v>
      </c>
      <c r="X1692">
        <f t="shared" si="242"/>
        <v>4</v>
      </c>
    </row>
    <row r="1693" spans="1:24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34"/>
        <v>0</v>
      </c>
      <c r="P1693" s="9">
        <f t="shared" si="235"/>
        <v>264.26</v>
      </c>
      <c r="Q1693" t="str">
        <f t="shared" si="236"/>
        <v>music</v>
      </c>
      <c r="R1693" t="str">
        <f t="shared" si="237"/>
        <v>faith</v>
      </c>
      <c r="S1693" s="22">
        <f t="shared" si="238"/>
        <v>42795.701481481476</v>
      </c>
      <c r="T1693" s="22">
        <f t="shared" si="239"/>
        <v>42828.041666666672</v>
      </c>
      <c r="U1693">
        <f t="shared" si="240"/>
        <v>2017</v>
      </c>
      <c r="V1693" t="str">
        <f t="shared" si="241"/>
        <v>successful</v>
      </c>
      <c r="W1693" t="str">
        <f>IF(OR(O1693&lt;Outliers!$B$8,Data!O1693&gt;Outliers!$B$9),"Yes","No")</f>
        <v>No</v>
      </c>
      <c r="X1693">
        <f t="shared" si="242"/>
        <v>5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34"/>
        <v>0</v>
      </c>
      <c r="P1694" s="9">
        <f t="shared" si="235"/>
        <v>159.33000000000001</v>
      </c>
      <c r="Q1694" t="str">
        <f t="shared" si="236"/>
        <v>music</v>
      </c>
      <c r="R1694" t="str">
        <f t="shared" si="237"/>
        <v>faith</v>
      </c>
      <c r="S1694" s="22">
        <f t="shared" si="238"/>
        <v>42788.151238425926</v>
      </c>
      <c r="T1694" s="22">
        <f t="shared" si="239"/>
        <v>42820.999305555553</v>
      </c>
      <c r="U1694">
        <f t="shared" si="240"/>
        <v>2017</v>
      </c>
      <c r="V1694" t="str">
        <f t="shared" si="241"/>
        <v>successful</v>
      </c>
      <c r="W1694" t="str">
        <f>IF(OR(O1694&lt;Outliers!$B$8,Data!O1694&gt;Outliers!$B$9),"Yes","No")</f>
        <v>No</v>
      </c>
      <c r="X1694">
        <f t="shared" si="242"/>
        <v>5</v>
      </c>
    </row>
    <row r="1695" spans="1:24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34"/>
        <v>0</v>
      </c>
      <c r="P1695" s="9">
        <f t="shared" si="235"/>
        <v>35</v>
      </c>
      <c r="Q1695" t="str">
        <f t="shared" si="236"/>
        <v>music</v>
      </c>
      <c r="R1695" t="str">
        <f t="shared" si="237"/>
        <v>faith</v>
      </c>
      <c r="S1695" s="22">
        <f t="shared" si="238"/>
        <v>42803.920277777783</v>
      </c>
      <c r="T1695" s="22">
        <f t="shared" si="239"/>
        <v>42834.833333333328</v>
      </c>
      <c r="U1695">
        <f t="shared" si="240"/>
        <v>2017</v>
      </c>
      <c r="V1695" t="str">
        <f t="shared" si="241"/>
        <v>successful</v>
      </c>
      <c r="W1695" t="str">
        <f>IF(OR(O1695&lt;Outliers!$B$8,Data!O1695&gt;Outliers!$B$9),"Yes","No")</f>
        <v>No</v>
      </c>
      <c r="X1695">
        <f t="shared" si="242"/>
        <v>4</v>
      </c>
    </row>
    <row r="1696" spans="1:24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34"/>
        <v>0</v>
      </c>
      <c r="P1696" s="9">
        <f t="shared" si="235"/>
        <v>5</v>
      </c>
      <c r="Q1696" t="str">
        <f t="shared" si="236"/>
        <v>music</v>
      </c>
      <c r="R1696" t="str">
        <f t="shared" si="237"/>
        <v>faith</v>
      </c>
      <c r="S1696" s="22">
        <f t="shared" si="238"/>
        <v>42791.669837962967</v>
      </c>
      <c r="T1696" s="22">
        <f t="shared" si="239"/>
        <v>42821.191666666666</v>
      </c>
      <c r="U1696">
        <f t="shared" si="240"/>
        <v>2017</v>
      </c>
      <c r="V1696" t="str">
        <f t="shared" si="241"/>
        <v>successful</v>
      </c>
      <c r="W1696" t="str">
        <f>IF(OR(O1696&lt;Outliers!$B$8,Data!O1696&gt;Outliers!$B$9),"Yes","No")</f>
        <v>No</v>
      </c>
      <c r="X1696">
        <f t="shared" si="242"/>
        <v>4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34"/>
        <v>0</v>
      </c>
      <c r="P1697" s="9">
        <f t="shared" si="235"/>
        <v>61.09</v>
      </c>
      <c r="Q1697" t="str">
        <f t="shared" si="236"/>
        <v>music</v>
      </c>
      <c r="R1697" t="str">
        <f t="shared" si="237"/>
        <v>faith</v>
      </c>
      <c r="S1697" s="22">
        <f t="shared" si="238"/>
        <v>42801.031412037039</v>
      </c>
      <c r="T1697" s="22">
        <f t="shared" si="239"/>
        <v>42835.041666666672</v>
      </c>
      <c r="U1697">
        <f t="shared" si="240"/>
        <v>2017</v>
      </c>
      <c r="V1697" t="str">
        <f t="shared" si="241"/>
        <v>successful</v>
      </c>
      <c r="W1697" t="str">
        <f>IF(OR(O1697&lt;Outliers!$B$8,Data!O1697&gt;Outliers!$B$9),"Yes","No")</f>
        <v>No</v>
      </c>
      <c r="X1697">
        <f t="shared" si="242"/>
        <v>5</v>
      </c>
    </row>
    <row r="1698" spans="1:24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34"/>
        <v>0</v>
      </c>
      <c r="P1698" s="9">
        <f t="shared" si="235"/>
        <v>0</v>
      </c>
      <c r="Q1698" t="str">
        <f t="shared" si="236"/>
        <v>music</v>
      </c>
      <c r="R1698" t="str">
        <f t="shared" si="237"/>
        <v>faith</v>
      </c>
      <c r="S1698" s="22">
        <f t="shared" si="238"/>
        <v>42796.069571759261</v>
      </c>
      <c r="T1698" s="22">
        <f t="shared" si="239"/>
        <v>42826.027905092589</v>
      </c>
      <c r="U1698">
        <f t="shared" si="240"/>
        <v>2017</v>
      </c>
      <c r="V1698" t="str">
        <f t="shared" si="241"/>
        <v>successful</v>
      </c>
      <c r="W1698" t="str">
        <f>IF(OR(O1698&lt;Outliers!$B$8,Data!O1698&gt;Outliers!$B$9),"Yes","No")</f>
        <v>No</v>
      </c>
      <c r="X1698">
        <f t="shared" si="242"/>
        <v>4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34"/>
        <v>0</v>
      </c>
      <c r="P1699" s="9">
        <f t="shared" si="235"/>
        <v>114.82</v>
      </c>
      <c r="Q1699" t="str">
        <f t="shared" si="236"/>
        <v>music</v>
      </c>
      <c r="R1699" t="str">
        <f t="shared" si="237"/>
        <v>faith</v>
      </c>
      <c r="S1699" s="22">
        <f t="shared" si="238"/>
        <v>42805.032962962956</v>
      </c>
      <c r="T1699" s="22">
        <f t="shared" si="239"/>
        <v>42834.991296296299</v>
      </c>
      <c r="U1699">
        <f t="shared" si="240"/>
        <v>2017</v>
      </c>
      <c r="V1699" t="str">
        <f t="shared" si="241"/>
        <v>successful</v>
      </c>
      <c r="W1699" t="str">
        <f>IF(OR(O1699&lt;Outliers!$B$8,Data!O1699&gt;Outliers!$B$9),"Yes","No")</f>
        <v>No</v>
      </c>
      <c r="X1699">
        <f t="shared" si="242"/>
        <v>4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34"/>
        <v>0</v>
      </c>
      <c r="P1700" s="9">
        <f t="shared" si="235"/>
        <v>0</v>
      </c>
      <c r="Q1700" t="str">
        <f t="shared" si="236"/>
        <v>music</v>
      </c>
      <c r="R1700" t="str">
        <f t="shared" si="237"/>
        <v>faith</v>
      </c>
      <c r="S1700" s="22">
        <f t="shared" si="238"/>
        <v>42796.207870370374</v>
      </c>
      <c r="T1700" s="22">
        <f t="shared" si="239"/>
        <v>42820.147916666669</v>
      </c>
      <c r="U1700">
        <f t="shared" si="240"/>
        <v>2017</v>
      </c>
      <c r="V1700" t="str">
        <f t="shared" si="241"/>
        <v>successful</v>
      </c>
      <c r="W1700" t="str">
        <f>IF(OR(O1700&lt;Outliers!$B$8,Data!O1700&gt;Outliers!$B$9),"Yes","No")</f>
        <v>No</v>
      </c>
      <c r="X1700">
        <f t="shared" si="242"/>
        <v>3</v>
      </c>
    </row>
    <row r="1701" spans="1:24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34"/>
        <v>0</v>
      </c>
      <c r="P1701" s="9">
        <f t="shared" si="235"/>
        <v>54</v>
      </c>
      <c r="Q1701" t="str">
        <f t="shared" si="236"/>
        <v>music</v>
      </c>
      <c r="R1701" t="str">
        <f t="shared" si="237"/>
        <v>faith</v>
      </c>
      <c r="S1701" s="22">
        <f t="shared" si="238"/>
        <v>42806.863946759258</v>
      </c>
      <c r="T1701" s="22">
        <f t="shared" si="239"/>
        <v>42836.863946759258</v>
      </c>
      <c r="U1701">
        <f t="shared" si="240"/>
        <v>2017</v>
      </c>
      <c r="V1701" t="str">
        <f t="shared" si="241"/>
        <v>successful</v>
      </c>
      <c r="W1701" t="str">
        <f>IF(OR(O1701&lt;Outliers!$B$8,Data!O1701&gt;Outliers!$B$9),"Yes","No")</f>
        <v>No</v>
      </c>
      <c r="X1701">
        <f t="shared" si="242"/>
        <v>4</v>
      </c>
    </row>
    <row r="1702" spans="1:24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34"/>
        <v>0</v>
      </c>
      <c r="P1702" s="9">
        <f t="shared" si="235"/>
        <v>65.97</v>
      </c>
      <c r="Q1702" t="str">
        <f t="shared" si="236"/>
        <v>music</v>
      </c>
      <c r="R1702" t="str">
        <f t="shared" si="237"/>
        <v>faith</v>
      </c>
      <c r="S1702" s="22">
        <f t="shared" si="238"/>
        <v>42796.071643518517</v>
      </c>
      <c r="T1702" s="22">
        <f t="shared" si="239"/>
        <v>42826.166666666672</v>
      </c>
      <c r="U1702">
        <f t="shared" si="240"/>
        <v>2017</v>
      </c>
      <c r="V1702" t="str">
        <f t="shared" si="241"/>
        <v>successful</v>
      </c>
      <c r="W1702" t="str">
        <f>IF(OR(O1702&lt;Outliers!$B$8,Data!O1702&gt;Outliers!$B$9),"Yes","No")</f>
        <v>No</v>
      </c>
      <c r="X1702">
        <f t="shared" si="242"/>
        <v>4</v>
      </c>
    </row>
    <row r="1703" spans="1:24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34"/>
        <v>0</v>
      </c>
      <c r="P1703" s="9">
        <f t="shared" si="235"/>
        <v>5</v>
      </c>
      <c r="Q1703" t="str">
        <f t="shared" si="236"/>
        <v>music</v>
      </c>
      <c r="R1703" t="str">
        <f t="shared" si="237"/>
        <v>faith</v>
      </c>
      <c r="S1703" s="22">
        <f t="shared" si="238"/>
        <v>41989.664409722223</v>
      </c>
      <c r="T1703" s="22">
        <f t="shared" si="239"/>
        <v>42019.664409722223</v>
      </c>
      <c r="U1703">
        <f t="shared" si="240"/>
        <v>2014</v>
      </c>
      <c r="V1703" t="str">
        <f t="shared" si="241"/>
        <v>unsuccessful</v>
      </c>
      <c r="W1703" t="str">
        <f>IF(OR(O1703&lt;Outliers!$B$8,Data!O1703&gt;Outliers!$B$9),"Yes","No")</f>
        <v>No</v>
      </c>
      <c r="X1703">
        <f t="shared" si="242"/>
        <v>4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34"/>
        <v>0</v>
      </c>
      <c r="P1704" s="9">
        <f t="shared" si="235"/>
        <v>1</v>
      </c>
      <c r="Q1704" t="str">
        <f t="shared" si="236"/>
        <v>music</v>
      </c>
      <c r="R1704" t="str">
        <f t="shared" si="237"/>
        <v>faith</v>
      </c>
      <c r="S1704" s="22">
        <f t="shared" si="238"/>
        <v>42063.869791666672</v>
      </c>
      <c r="T1704" s="22">
        <f t="shared" si="239"/>
        <v>42093.828125</v>
      </c>
      <c r="U1704">
        <f t="shared" si="240"/>
        <v>2015</v>
      </c>
      <c r="V1704" t="str">
        <f t="shared" si="241"/>
        <v>unsuccessful</v>
      </c>
      <c r="W1704" t="str">
        <f>IF(OR(O1704&lt;Outliers!$B$8,Data!O1704&gt;Outliers!$B$9),"Yes","No")</f>
        <v>No</v>
      </c>
      <c r="X1704">
        <f t="shared" si="242"/>
        <v>4</v>
      </c>
    </row>
    <row r="1705" spans="1:24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34"/>
        <v>0</v>
      </c>
      <c r="P1705" s="9">
        <f t="shared" si="235"/>
        <v>25.5</v>
      </c>
      <c r="Q1705" t="str">
        <f t="shared" si="236"/>
        <v>music</v>
      </c>
      <c r="R1705" t="str">
        <f t="shared" si="237"/>
        <v>faith</v>
      </c>
      <c r="S1705" s="22">
        <f t="shared" si="238"/>
        <v>42187.281678240746</v>
      </c>
      <c r="T1705" s="22">
        <f t="shared" si="239"/>
        <v>42247.281678240746</v>
      </c>
      <c r="U1705">
        <f t="shared" si="240"/>
        <v>2015</v>
      </c>
      <c r="V1705" t="str">
        <f t="shared" si="241"/>
        <v>unsuccessful</v>
      </c>
      <c r="W1705" t="str">
        <f>IF(OR(O1705&lt;Outliers!$B$8,Data!O1705&gt;Outliers!$B$9),"Yes","No")</f>
        <v>No</v>
      </c>
      <c r="X1705">
        <f t="shared" si="242"/>
        <v>9</v>
      </c>
    </row>
    <row r="1706" spans="1:24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34"/>
        <v>1</v>
      </c>
      <c r="P1706" s="9">
        <f t="shared" si="235"/>
        <v>118.36</v>
      </c>
      <c r="Q1706" t="str">
        <f t="shared" si="236"/>
        <v>music</v>
      </c>
      <c r="R1706" t="str">
        <f t="shared" si="237"/>
        <v>faith</v>
      </c>
      <c r="S1706" s="22">
        <f t="shared" si="238"/>
        <v>42021.139733796299</v>
      </c>
      <c r="T1706" s="22">
        <f t="shared" si="239"/>
        <v>42051.139733796299</v>
      </c>
      <c r="U1706">
        <f t="shared" si="240"/>
        <v>2015</v>
      </c>
      <c r="V1706" t="str">
        <f t="shared" si="241"/>
        <v>unsuccessful</v>
      </c>
      <c r="W1706" t="str">
        <f>IF(OR(O1706&lt;Outliers!$B$8,Data!O1706&gt;Outliers!$B$9),"Yes","No")</f>
        <v>No</v>
      </c>
      <c r="X1706">
        <f t="shared" si="242"/>
        <v>4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34"/>
        <v>0</v>
      </c>
      <c r="P1707" s="9">
        <f t="shared" si="235"/>
        <v>0</v>
      </c>
      <c r="Q1707" t="str">
        <f t="shared" si="236"/>
        <v>music</v>
      </c>
      <c r="R1707" t="str">
        <f t="shared" si="237"/>
        <v>faith</v>
      </c>
      <c r="S1707" s="22">
        <f t="shared" si="238"/>
        <v>42245.016736111109</v>
      </c>
      <c r="T1707" s="22">
        <f t="shared" si="239"/>
        <v>42256.666666666672</v>
      </c>
      <c r="U1707">
        <f t="shared" si="240"/>
        <v>2015</v>
      </c>
      <c r="V1707" t="str">
        <f t="shared" si="241"/>
        <v>unsuccessful</v>
      </c>
      <c r="W1707" t="str">
        <f>IF(OR(O1707&lt;Outliers!$B$8,Data!O1707&gt;Outliers!$B$9),"Yes","No")</f>
        <v>No</v>
      </c>
      <c r="X1707">
        <f t="shared" si="242"/>
        <v>2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34"/>
        <v>0</v>
      </c>
      <c r="P1708" s="9">
        <f t="shared" si="235"/>
        <v>0</v>
      </c>
      <c r="Q1708" t="str">
        <f t="shared" si="236"/>
        <v>music</v>
      </c>
      <c r="R1708" t="str">
        <f t="shared" si="237"/>
        <v>faith</v>
      </c>
      <c r="S1708" s="22">
        <f t="shared" si="238"/>
        <v>42179.306388888886</v>
      </c>
      <c r="T1708" s="22">
        <f t="shared" si="239"/>
        <v>42239.306388888886</v>
      </c>
      <c r="U1708">
        <f t="shared" si="240"/>
        <v>2015</v>
      </c>
      <c r="V1708" t="str">
        <f t="shared" si="241"/>
        <v>unsuccessful</v>
      </c>
      <c r="W1708" t="str">
        <f>IF(OR(O1708&lt;Outliers!$B$8,Data!O1708&gt;Outliers!$B$9),"Yes","No")</f>
        <v>No</v>
      </c>
      <c r="X1708">
        <f t="shared" si="242"/>
        <v>9</v>
      </c>
    </row>
    <row r="1709" spans="1:24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34"/>
        <v>0</v>
      </c>
      <c r="P1709" s="9">
        <f t="shared" si="235"/>
        <v>54.11</v>
      </c>
      <c r="Q1709" t="str">
        <f t="shared" si="236"/>
        <v>music</v>
      </c>
      <c r="R1709" t="str">
        <f t="shared" si="237"/>
        <v>faith</v>
      </c>
      <c r="S1709" s="22">
        <f t="shared" si="238"/>
        <v>42427.721006944441</v>
      </c>
      <c r="T1709" s="22">
        <f t="shared" si="239"/>
        <v>42457.679340277777</v>
      </c>
      <c r="U1709">
        <f t="shared" si="240"/>
        <v>2016</v>
      </c>
      <c r="V1709" t="str">
        <f t="shared" si="241"/>
        <v>unsuccessful</v>
      </c>
      <c r="W1709" t="str">
        <f>IF(OR(O1709&lt;Outliers!$B$8,Data!O1709&gt;Outliers!$B$9),"Yes","No")</f>
        <v>No</v>
      </c>
      <c r="X1709">
        <f t="shared" si="242"/>
        <v>4</v>
      </c>
    </row>
    <row r="1710" spans="1:24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34"/>
        <v>0</v>
      </c>
      <c r="P1710" s="9">
        <f t="shared" si="235"/>
        <v>0</v>
      </c>
      <c r="Q1710" t="str">
        <f t="shared" si="236"/>
        <v>music</v>
      </c>
      <c r="R1710" t="str">
        <f t="shared" si="237"/>
        <v>faith</v>
      </c>
      <c r="S1710" s="22">
        <f t="shared" si="238"/>
        <v>42451.866967592592</v>
      </c>
      <c r="T1710" s="22">
        <f t="shared" si="239"/>
        <v>42491.866967592592</v>
      </c>
      <c r="U1710">
        <f t="shared" si="240"/>
        <v>2016</v>
      </c>
      <c r="V1710" t="str">
        <f t="shared" si="241"/>
        <v>unsuccessful</v>
      </c>
      <c r="W1710" t="str">
        <f>IF(OR(O1710&lt;Outliers!$B$8,Data!O1710&gt;Outliers!$B$9),"Yes","No")</f>
        <v>No</v>
      </c>
      <c r="X1710">
        <f t="shared" si="242"/>
        <v>6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34"/>
        <v>0</v>
      </c>
      <c r="P1711" s="9">
        <f t="shared" si="235"/>
        <v>21.25</v>
      </c>
      <c r="Q1711" t="str">
        <f t="shared" si="236"/>
        <v>music</v>
      </c>
      <c r="R1711" t="str">
        <f t="shared" si="237"/>
        <v>faith</v>
      </c>
      <c r="S1711" s="22">
        <f t="shared" si="238"/>
        <v>41841.56381944444</v>
      </c>
      <c r="T1711" s="22">
        <f t="shared" si="239"/>
        <v>41882.818749999999</v>
      </c>
      <c r="U1711">
        <f t="shared" si="240"/>
        <v>2014</v>
      </c>
      <c r="V1711" t="str">
        <f t="shared" si="241"/>
        <v>unsuccessful</v>
      </c>
      <c r="W1711" t="str">
        <f>IF(OR(O1711&lt;Outliers!$B$8,Data!O1711&gt;Outliers!$B$9),"Yes","No")</f>
        <v>No</v>
      </c>
      <c r="X1711">
        <f t="shared" si="242"/>
        <v>6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34"/>
        <v>0</v>
      </c>
      <c r="P1712" s="9">
        <f t="shared" si="235"/>
        <v>34</v>
      </c>
      <c r="Q1712" t="str">
        <f t="shared" si="236"/>
        <v>music</v>
      </c>
      <c r="R1712" t="str">
        <f t="shared" si="237"/>
        <v>faith</v>
      </c>
      <c r="S1712" s="22">
        <f t="shared" si="238"/>
        <v>42341.59129629629</v>
      </c>
      <c r="T1712" s="22">
        <f t="shared" si="239"/>
        <v>42387.541666666672</v>
      </c>
      <c r="U1712">
        <f t="shared" si="240"/>
        <v>2015</v>
      </c>
      <c r="V1712" t="str">
        <f t="shared" si="241"/>
        <v>unsuccessful</v>
      </c>
      <c r="W1712" t="str">
        <f>IF(OR(O1712&lt;Outliers!$B$8,Data!O1712&gt;Outliers!$B$9),"Yes","No")</f>
        <v>No</v>
      </c>
      <c r="X1712">
        <f t="shared" si="242"/>
        <v>7</v>
      </c>
    </row>
    <row r="1713" spans="1:24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34"/>
        <v>0</v>
      </c>
      <c r="P1713" s="9">
        <f t="shared" si="235"/>
        <v>525</v>
      </c>
      <c r="Q1713" t="str">
        <f t="shared" si="236"/>
        <v>music</v>
      </c>
      <c r="R1713" t="str">
        <f t="shared" si="237"/>
        <v>faith</v>
      </c>
      <c r="S1713" s="22">
        <f t="shared" si="238"/>
        <v>41852.646226851852</v>
      </c>
      <c r="T1713" s="22">
        <f t="shared" si="239"/>
        <v>41883.646226851852</v>
      </c>
      <c r="U1713">
        <f t="shared" si="240"/>
        <v>2014</v>
      </c>
      <c r="V1713" t="str">
        <f t="shared" si="241"/>
        <v>unsuccessful</v>
      </c>
      <c r="W1713" t="str">
        <f>IF(OR(O1713&lt;Outliers!$B$8,Data!O1713&gt;Outliers!$B$9),"Yes","No")</f>
        <v>No</v>
      </c>
      <c r="X1713">
        <f t="shared" si="242"/>
        <v>4</v>
      </c>
    </row>
    <row r="1714" spans="1:24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34"/>
        <v>0</v>
      </c>
      <c r="P1714" s="9">
        <f t="shared" si="235"/>
        <v>0</v>
      </c>
      <c r="Q1714" t="str">
        <f t="shared" si="236"/>
        <v>music</v>
      </c>
      <c r="R1714" t="str">
        <f t="shared" si="237"/>
        <v>faith</v>
      </c>
      <c r="S1714" s="22">
        <f t="shared" si="238"/>
        <v>42125.913807870369</v>
      </c>
      <c r="T1714" s="22">
        <f t="shared" si="239"/>
        <v>42185.913807870369</v>
      </c>
      <c r="U1714">
        <f t="shared" si="240"/>
        <v>2015</v>
      </c>
      <c r="V1714" t="str">
        <f t="shared" si="241"/>
        <v>unsuccessful</v>
      </c>
      <c r="W1714" t="str">
        <f>IF(OR(O1714&lt;Outliers!$B$8,Data!O1714&gt;Outliers!$B$9),"Yes","No")</f>
        <v>No</v>
      </c>
      <c r="X1714">
        <f t="shared" si="242"/>
        <v>9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34"/>
        <v>0</v>
      </c>
      <c r="P1715" s="9">
        <f t="shared" si="235"/>
        <v>50</v>
      </c>
      <c r="Q1715" t="str">
        <f t="shared" si="236"/>
        <v>music</v>
      </c>
      <c r="R1715" t="str">
        <f t="shared" si="237"/>
        <v>faith</v>
      </c>
      <c r="S1715" s="22">
        <f t="shared" si="238"/>
        <v>41887.801064814819</v>
      </c>
      <c r="T1715" s="22">
        <f t="shared" si="239"/>
        <v>41917.801064814819</v>
      </c>
      <c r="U1715">
        <f t="shared" si="240"/>
        <v>2014</v>
      </c>
      <c r="V1715" t="str">
        <f t="shared" si="241"/>
        <v>unsuccessful</v>
      </c>
      <c r="W1715" t="str">
        <f>IF(OR(O1715&lt;Outliers!$B$8,Data!O1715&gt;Outliers!$B$9),"Yes","No")</f>
        <v>No</v>
      </c>
      <c r="X1715">
        <f t="shared" si="242"/>
        <v>4</v>
      </c>
    </row>
    <row r="1716" spans="1:24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34"/>
        <v>0</v>
      </c>
      <c r="P1716" s="9">
        <f t="shared" si="235"/>
        <v>115.71</v>
      </c>
      <c r="Q1716" t="str">
        <f t="shared" si="236"/>
        <v>music</v>
      </c>
      <c r="R1716" t="str">
        <f t="shared" si="237"/>
        <v>faith</v>
      </c>
      <c r="S1716" s="22">
        <f t="shared" si="238"/>
        <v>42095.918530092589</v>
      </c>
      <c r="T1716" s="22">
        <f t="shared" si="239"/>
        <v>42125.918530092589</v>
      </c>
      <c r="U1716">
        <f t="shared" si="240"/>
        <v>2015</v>
      </c>
      <c r="V1716" t="str">
        <f t="shared" si="241"/>
        <v>unsuccessful</v>
      </c>
      <c r="W1716" t="str">
        <f>IF(OR(O1716&lt;Outliers!$B$8,Data!O1716&gt;Outliers!$B$9),"Yes","No")</f>
        <v>No</v>
      </c>
      <c r="X1716">
        <f t="shared" si="242"/>
        <v>4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34"/>
        <v>0</v>
      </c>
      <c r="P1717" s="9">
        <f t="shared" si="235"/>
        <v>5.5</v>
      </c>
      <c r="Q1717" t="str">
        <f t="shared" si="236"/>
        <v>music</v>
      </c>
      <c r="R1717" t="str">
        <f t="shared" si="237"/>
        <v>faith</v>
      </c>
      <c r="S1717" s="22">
        <f t="shared" si="238"/>
        <v>42064.217418981483</v>
      </c>
      <c r="T1717" s="22">
        <f t="shared" si="239"/>
        <v>42094.140277777777</v>
      </c>
      <c r="U1717">
        <f t="shared" si="240"/>
        <v>2015</v>
      </c>
      <c r="V1717" t="str">
        <f t="shared" si="241"/>
        <v>unsuccessful</v>
      </c>
      <c r="W1717" t="str">
        <f>IF(OR(O1717&lt;Outliers!$B$8,Data!O1717&gt;Outliers!$B$9),"Yes","No")</f>
        <v>No</v>
      </c>
      <c r="X1717">
        <f t="shared" si="242"/>
        <v>4</v>
      </c>
    </row>
    <row r="1718" spans="1:24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34"/>
        <v>0</v>
      </c>
      <c r="P1718" s="9">
        <f t="shared" si="235"/>
        <v>50</v>
      </c>
      <c r="Q1718" t="str">
        <f t="shared" si="236"/>
        <v>music</v>
      </c>
      <c r="R1718" t="str">
        <f t="shared" si="237"/>
        <v>faith</v>
      </c>
      <c r="S1718" s="22">
        <f t="shared" si="238"/>
        <v>42673.577534722222</v>
      </c>
      <c r="T1718" s="22">
        <f t="shared" si="239"/>
        <v>42713.619201388887</v>
      </c>
      <c r="U1718">
        <f t="shared" si="240"/>
        <v>2016</v>
      </c>
      <c r="V1718" t="str">
        <f t="shared" si="241"/>
        <v>unsuccessful</v>
      </c>
      <c r="W1718" t="str">
        <f>IF(OR(O1718&lt;Outliers!$B$8,Data!O1718&gt;Outliers!$B$9),"Yes","No")</f>
        <v>No</v>
      </c>
      <c r="X1718">
        <f t="shared" si="242"/>
        <v>6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34"/>
        <v>0</v>
      </c>
      <c r="P1719" s="9">
        <f t="shared" si="235"/>
        <v>34.020000000000003</v>
      </c>
      <c r="Q1719" t="str">
        <f t="shared" si="236"/>
        <v>music</v>
      </c>
      <c r="R1719" t="str">
        <f t="shared" si="237"/>
        <v>faith</v>
      </c>
      <c r="S1719" s="22">
        <f t="shared" si="238"/>
        <v>42460.98192129629</v>
      </c>
      <c r="T1719" s="22">
        <f t="shared" si="239"/>
        <v>42481.166666666672</v>
      </c>
      <c r="U1719">
        <f t="shared" si="240"/>
        <v>2016</v>
      </c>
      <c r="V1719" t="str">
        <f t="shared" si="241"/>
        <v>unsuccessful</v>
      </c>
      <c r="W1719" t="str">
        <f>IF(OR(O1719&lt;Outliers!$B$8,Data!O1719&gt;Outliers!$B$9),"Yes","No")</f>
        <v>No</v>
      </c>
      <c r="X1719">
        <f t="shared" si="242"/>
        <v>3</v>
      </c>
    </row>
    <row r="1720" spans="1:2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34"/>
        <v>0</v>
      </c>
      <c r="P1720" s="9">
        <f t="shared" si="235"/>
        <v>37.5</v>
      </c>
      <c r="Q1720" t="str">
        <f t="shared" si="236"/>
        <v>music</v>
      </c>
      <c r="R1720" t="str">
        <f t="shared" si="237"/>
        <v>faith</v>
      </c>
      <c r="S1720" s="22">
        <f t="shared" si="238"/>
        <v>42460.610520833332</v>
      </c>
      <c r="T1720" s="22">
        <f t="shared" si="239"/>
        <v>42504.207638888889</v>
      </c>
      <c r="U1720">
        <f t="shared" si="240"/>
        <v>2016</v>
      </c>
      <c r="V1720" t="str">
        <f t="shared" si="241"/>
        <v>unsuccessful</v>
      </c>
      <c r="W1720" t="str">
        <f>IF(OR(O1720&lt;Outliers!$B$8,Data!O1720&gt;Outliers!$B$9),"Yes","No")</f>
        <v>No</v>
      </c>
      <c r="X1720">
        <f t="shared" si="242"/>
        <v>6</v>
      </c>
    </row>
    <row r="1721" spans="1:24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34"/>
        <v>0</v>
      </c>
      <c r="P1721" s="9">
        <f t="shared" si="235"/>
        <v>11.67</v>
      </c>
      <c r="Q1721" t="str">
        <f t="shared" si="236"/>
        <v>music</v>
      </c>
      <c r="R1721" t="str">
        <f t="shared" si="237"/>
        <v>faith</v>
      </c>
      <c r="S1721" s="22">
        <f t="shared" si="238"/>
        <v>41869.534618055557</v>
      </c>
      <c r="T1721" s="22">
        <f t="shared" si="239"/>
        <v>41899.534618055557</v>
      </c>
      <c r="U1721">
        <f t="shared" si="240"/>
        <v>2014</v>
      </c>
      <c r="V1721" t="str">
        <f t="shared" si="241"/>
        <v>unsuccessful</v>
      </c>
      <c r="W1721" t="str">
        <f>IF(OR(O1721&lt;Outliers!$B$8,Data!O1721&gt;Outliers!$B$9),"Yes","No")</f>
        <v>No</v>
      </c>
      <c r="X1721">
        <f t="shared" si="242"/>
        <v>4</v>
      </c>
    </row>
    <row r="1722" spans="1:24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34"/>
        <v>0</v>
      </c>
      <c r="P1722" s="9">
        <f t="shared" si="235"/>
        <v>28.13</v>
      </c>
      <c r="Q1722" t="str">
        <f t="shared" si="236"/>
        <v>music</v>
      </c>
      <c r="R1722" t="str">
        <f t="shared" si="237"/>
        <v>faith</v>
      </c>
      <c r="S1722" s="22">
        <f t="shared" si="238"/>
        <v>41922.783229166671</v>
      </c>
      <c r="T1722" s="22">
        <f t="shared" si="239"/>
        <v>41952.824895833335</v>
      </c>
      <c r="U1722">
        <f t="shared" si="240"/>
        <v>2014</v>
      </c>
      <c r="V1722" t="str">
        <f t="shared" si="241"/>
        <v>unsuccessful</v>
      </c>
      <c r="W1722" t="str">
        <f>IF(OR(O1722&lt;Outliers!$B$8,Data!O1722&gt;Outliers!$B$9),"Yes","No")</f>
        <v>No</v>
      </c>
      <c r="X1722">
        <f t="shared" si="242"/>
        <v>4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34"/>
        <v>0</v>
      </c>
      <c r="P1723" s="9">
        <f t="shared" si="235"/>
        <v>0</v>
      </c>
      <c r="Q1723" t="str">
        <f t="shared" si="236"/>
        <v>music</v>
      </c>
      <c r="R1723" t="str">
        <f t="shared" si="237"/>
        <v>faith</v>
      </c>
      <c r="S1723" s="22">
        <f t="shared" si="238"/>
        <v>42319.461377314816</v>
      </c>
      <c r="T1723" s="22">
        <f t="shared" si="239"/>
        <v>42349.461377314816</v>
      </c>
      <c r="U1723">
        <f t="shared" si="240"/>
        <v>2015</v>
      </c>
      <c r="V1723" t="str">
        <f t="shared" si="241"/>
        <v>unsuccessful</v>
      </c>
      <c r="W1723" t="str">
        <f>IF(OR(O1723&lt;Outliers!$B$8,Data!O1723&gt;Outliers!$B$9),"Yes","No")</f>
        <v>No</v>
      </c>
      <c r="X1723">
        <f t="shared" si="242"/>
        <v>4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34"/>
        <v>0</v>
      </c>
      <c r="P1724" s="9">
        <f t="shared" si="235"/>
        <v>1</v>
      </c>
      <c r="Q1724" t="str">
        <f t="shared" si="236"/>
        <v>music</v>
      </c>
      <c r="R1724" t="str">
        <f t="shared" si="237"/>
        <v>faith</v>
      </c>
      <c r="S1724" s="22">
        <f t="shared" si="238"/>
        <v>42425.960983796293</v>
      </c>
      <c r="T1724" s="22">
        <f t="shared" si="239"/>
        <v>42463.006944444445</v>
      </c>
      <c r="U1724">
        <f t="shared" si="240"/>
        <v>2016</v>
      </c>
      <c r="V1724" t="str">
        <f t="shared" si="241"/>
        <v>unsuccessful</v>
      </c>
      <c r="W1724" t="str">
        <f>IF(OR(O1724&lt;Outliers!$B$8,Data!O1724&gt;Outliers!$B$9),"Yes","No")</f>
        <v>No</v>
      </c>
      <c r="X1724">
        <f t="shared" si="242"/>
        <v>5</v>
      </c>
    </row>
    <row r="1725" spans="1:24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34"/>
        <v>0</v>
      </c>
      <c r="P1725" s="9">
        <f t="shared" si="235"/>
        <v>216.67</v>
      </c>
      <c r="Q1725" t="str">
        <f t="shared" si="236"/>
        <v>music</v>
      </c>
      <c r="R1725" t="str">
        <f t="shared" si="237"/>
        <v>faith</v>
      </c>
      <c r="S1725" s="22">
        <f t="shared" si="238"/>
        <v>42129.82540509259</v>
      </c>
      <c r="T1725" s="22">
        <f t="shared" si="239"/>
        <v>42186.25</v>
      </c>
      <c r="U1725">
        <f t="shared" si="240"/>
        <v>2015</v>
      </c>
      <c r="V1725" t="str">
        <f t="shared" si="241"/>
        <v>unsuccessful</v>
      </c>
      <c r="W1725" t="str">
        <f>IF(OR(O1725&lt;Outliers!$B$8,Data!O1725&gt;Outliers!$B$9),"Yes","No")</f>
        <v>No</v>
      </c>
      <c r="X1725">
        <f t="shared" si="242"/>
        <v>8</v>
      </c>
    </row>
    <row r="1726" spans="1:24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34"/>
        <v>0</v>
      </c>
      <c r="P1726" s="9">
        <f t="shared" si="235"/>
        <v>8.75</v>
      </c>
      <c r="Q1726" t="str">
        <f t="shared" si="236"/>
        <v>music</v>
      </c>
      <c r="R1726" t="str">
        <f t="shared" si="237"/>
        <v>faith</v>
      </c>
      <c r="S1726" s="22">
        <f t="shared" si="238"/>
        <v>41912.932430555556</v>
      </c>
      <c r="T1726" s="22">
        <f t="shared" si="239"/>
        <v>41942.932430555556</v>
      </c>
      <c r="U1726">
        <f t="shared" si="240"/>
        <v>2014</v>
      </c>
      <c r="V1726" t="str">
        <f t="shared" si="241"/>
        <v>unsuccessful</v>
      </c>
      <c r="W1726" t="str">
        <f>IF(OR(O1726&lt;Outliers!$B$8,Data!O1726&gt;Outliers!$B$9),"Yes","No")</f>
        <v>No</v>
      </c>
      <c r="X1726">
        <f t="shared" si="242"/>
        <v>4</v>
      </c>
    </row>
    <row r="1727" spans="1:24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34"/>
        <v>0</v>
      </c>
      <c r="P1727" s="9">
        <f t="shared" si="235"/>
        <v>62.22</v>
      </c>
      <c r="Q1727" t="str">
        <f t="shared" si="236"/>
        <v>music</v>
      </c>
      <c r="R1727" t="str">
        <f t="shared" si="237"/>
        <v>faith</v>
      </c>
      <c r="S1727" s="22">
        <f t="shared" si="238"/>
        <v>41845.968159722222</v>
      </c>
      <c r="T1727" s="22">
        <f t="shared" si="239"/>
        <v>41875.968159722222</v>
      </c>
      <c r="U1727">
        <f t="shared" si="240"/>
        <v>2014</v>
      </c>
      <c r="V1727" t="str">
        <f t="shared" si="241"/>
        <v>unsuccessful</v>
      </c>
      <c r="W1727" t="str">
        <f>IF(OR(O1727&lt;Outliers!$B$8,Data!O1727&gt;Outliers!$B$9),"Yes","No")</f>
        <v>No</v>
      </c>
      <c r="X1727">
        <f t="shared" si="242"/>
        <v>4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34"/>
        <v>0</v>
      </c>
      <c r="P1728" s="9">
        <f t="shared" si="235"/>
        <v>137.25</v>
      </c>
      <c r="Q1728" t="str">
        <f t="shared" si="236"/>
        <v>music</v>
      </c>
      <c r="R1728" t="str">
        <f t="shared" si="237"/>
        <v>faith</v>
      </c>
      <c r="S1728" s="22">
        <f t="shared" si="238"/>
        <v>41788.919722222221</v>
      </c>
      <c r="T1728" s="22">
        <f t="shared" si="239"/>
        <v>41817.919722222221</v>
      </c>
      <c r="U1728">
        <f t="shared" si="240"/>
        <v>2014</v>
      </c>
      <c r="V1728" t="str">
        <f t="shared" si="241"/>
        <v>unsuccessful</v>
      </c>
      <c r="W1728" t="str">
        <f>IF(OR(O1728&lt;Outliers!$B$8,Data!O1728&gt;Outliers!$B$9),"Yes","No")</f>
        <v>No</v>
      </c>
      <c r="X1728">
        <f t="shared" si="242"/>
        <v>4</v>
      </c>
    </row>
    <row r="1729" spans="1:24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34"/>
        <v>0</v>
      </c>
      <c r="P1729" s="9">
        <f t="shared" si="235"/>
        <v>1</v>
      </c>
      <c r="Q1729" t="str">
        <f t="shared" si="236"/>
        <v>music</v>
      </c>
      <c r="R1729" t="str">
        <f t="shared" si="237"/>
        <v>faith</v>
      </c>
      <c r="S1729" s="22">
        <f t="shared" si="238"/>
        <v>42044.927974537044</v>
      </c>
      <c r="T1729" s="22">
        <f t="shared" si="239"/>
        <v>42099.458333333328</v>
      </c>
      <c r="U1729">
        <f t="shared" si="240"/>
        <v>2015</v>
      </c>
      <c r="V1729" t="str">
        <f t="shared" si="241"/>
        <v>unsuccessful</v>
      </c>
      <c r="W1729" t="str">
        <f>IF(OR(O1729&lt;Outliers!$B$8,Data!O1729&gt;Outliers!$B$9),"Yes","No")</f>
        <v>No</v>
      </c>
      <c r="X1729">
        <f t="shared" si="242"/>
        <v>8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34"/>
        <v>1</v>
      </c>
      <c r="P1730" s="9">
        <f t="shared" si="235"/>
        <v>122.14</v>
      </c>
      <c r="Q1730" t="str">
        <f t="shared" si="236"/>
        <v>music</v>
      </c>
      <c r="R1730" t="str">
        <f t="shared" si="237"/>
        <v>faith</v>
      </c>
      <c r="S1730" s="22">
        <f t="shared" si="238"/>
        <v>42268.625856481478</v>
      </c>
      <c r="T1730" s="22">
        <f t="shared" si="239"/>
        <v>42298.625856481478</v>
      </c>
      <c r="U1730">
        <f t="shared" si="240"/>
        <v>2015</v>
      </c>
      <c r="V1730" t="str">
        <f t="shared" si="241"/>
        <v>unsuccessful</v>
      </c>
      <c r="W1730" t="str">
        <f>IF(OR(O1730&lt;Outliers!$B$8,Data!O1730&gt;Outliers!$B$9),"Yes","No")</f>
        <v>No</v>
      </c>
      <c r="X1730">
        <f t="shared" si="242"/>
        <v>4</v>
      </c>
    </row>
    <row r="1731" spans="1:24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43">ROUND(E1731/D1731,0)</f>
        <v>0</v>
      </c>
      <c r="P1731" s="9">
        <f t="shared" ref="P1731:P1794" si="244">ROUND(IFERROR(E1731/L1731,0),2)</f>
        <v>0</v>
      </c>
      <c r="Q1731" t="str">
        <f t="shared" ref="Q1731:Q1794" si="245">LEFT(N1731,FIND("/",N1731)-1)</f>
        <v>music</v>
      </c>
      <c r="R1731" t="str">
        <f t="shared" ref="R1731:R1794" si="246">RIGHT(N1731,LEN(N1731)-FIND("/",N1731))</f>
        <v>faith</v>
      </c>
      <c r="S1731" s="22">
        <f t="shared" ref="S1731:S1794" si="247">(((J1731/60)/60)/24)+DATE(1970,1,1)</f>
        <v>42471.052152777775</v>
      </c>
      <c r="T1731" s="22">
        <f t="shared" ref="T1731:T1794" si="248">(((I1731/60)/60)/24)+DATE(1970,1,1)</f>
        <v>42531.052152777775</v>
      </c>
      <c r="U1731">
        <f t="shared" ref="U1731:U1794" si="249">YEAR(S1731)</f>
        <v>2016</v>
      </c>
      <c r="V1731" t="str">
        <f t="shared" ref="V1731:V1794" si="250">IF(OR(F1731="live",F1731="successful"),"successful","unsuccessful")</f>
        <v>unsuccessful</v>
      </c>
      <c r="W1731" t="str">
        <f>IF(OR(O1731&lt;Outliers!$B$8,Data!O1731&gt;Outliers!$B$9),"Yes","No")</f>
        <v>No</v>
      </c>
      <c r="X1731">
        <f t="shared" ref="X1731:X1794" si="251">ROUND(_xlfn.DAYS(T1731,S1731)/7,0)</f>
        <v>9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43"/>
        <v>0</v>
      </c>
      <c r="P1732" s="9">
        <f t="shared" si="244"/>
        <v>0</v>
      </c>
      <c r="Q1732" t="str">
        <f t="shared" si="245"/>
        <v>music</v>
      </c>
      <c r="R1732" t="str">
        <f t="shared" si="246"/>
        <v>faith</v>
      </c>
      <c r="S1732" s="22">
        <f t="shared" si="247"/>
        <v>42272.087766203709</v>
      </c>
      <c r="T1732" s="22">
        <f t="shared" si="248"/>
        <v>42302.087766203709</v>
      </c>
      <c r="U1732">
        <f t="shared" si="249"/>
        <v>2015</v>
      </c>
      <c r="V1732" t="str">
        <f t="shared" si="250"/>
        <v>unsuccessful</v>
      </c>
      <c r="W1732" t="str">
        <f>IF(OR(O1732&lt;Outliers!$B$8,Data!O1732&gt;Outliers!$B$9),"Yes","No")</f>
        <v>No</v>
      </c>
      <c r="X1732">
        <f t="shared" si="251"/>
        <v>4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43"/>
        <v>0</v>
      </c>
      <c r="P1733" s="9">
        <f t="shared" si="244"/>
        <v>0</v>
      </c>
      <c r="Q1733" t="str">
        <f t="shared" si="245"/>
        <v>music</v>
      </c>
      <c r="R1733" t="str">
        <f t="shared" si="246"/>
        <v>faith</v>
      </c>
      <c r="S1733" s="22">
        <f t="shared" si="247"/>
        <v>42152.906851851847</v>
      </c>
      <c r="T1733" s="22">
        <f t="shared" si="248"/>
        <v>42166.625</v>
      </c>
      <c r="U1733">
        <f t="shared" si="249"/>
        <v>2015</v>
      </c>
      <c r="V1733" t="str">
        <f t="shared" si="250"/>
        <v>unsuccessful</v>
      </c>
      <c r="W1733" t="str">
        <f>IF(OR(O1733&lt;Outliers!$B$8,Data!O1733&gt;Outliers!$B$9),"Yes","No")</f>
        <v>No</v>
      </c>
      <c r="X1733">
        <f t="shared" si="251"/>
        <v>2</v>
      </c>
    </row>
    <row r="1734" spans="1:24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43"/>
        <v>0</v>
      </c>
      <c r="P1734" s="9">
        <f t="shared" si="244"/>
        <v>0</v>
      </c>
      <c r="Q1734" t="str">
        <f t="shared" si="245"/>
        <v>music</v>
      </c>
      <c r="R1734" t="str">
        <f t="shared" si="246"/>
        <v>faith</v>
      </c>
      <c r="S1734" s="22">
        <f t="shared" si="247"/>
        <v>42325.683807870373</v>
      </c>
      <c r="T1734" s="22">
        <f t="shared" si="248"/>
        <v>42385.208333333328</v>
      </c>
      <c r="U1734">
        <f t="shared" si="249"/>
        <v>2015</v>
      </c>
      <c r="V1734" t="str">
        <f t="shared" si="250"/>
        <v>unsuccessful</v>
      </c>
      <c r="W1734" t="str">
        <f>IF(OR(O1734&lt;Outliers!$B$8,Data!O1734&gt;Outliers!$B$9),"Yes","No")</f>
        <v>No</v>
      </c>
      <c r="X1734">
        <f t="shared" si="251"/>
        <v>9</v>
      </c>
    </row>
    <row r="1735" spans="1:24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43"/>
        <v>0</v>
      </c>
      <c r="P1735" s="9">
        <f t="shared" si="244"/>
        <v>0</v>
      </c>
      <c r="Q1735" t="str">
        <f t="shared" si="245"/>
        <v>music</v>
      </c>
      <c r="R1735" t="str">
        <f t="shared" si="246"/>
        <v>faith</v>
      </c>
      <c r="S1735" s="22">
        <f t="shared" si="247"/>
        <v>42614.675625000003</v>
      </c>
      <c r="T1735" s="22">
        <f t="shared" si="248"/>
        <v>42626.895833333328</v>
      </c>
      <c r="U1735">
        <f t="shared" si="249"/>
        <v>2016</v>
      </c>
      <c r="V1735" t="str">
        <f t="shared" si="250"/>
        <v>unsuccessful</v>
      </c>
      <c r="W1735" t="str">
        <f>IF(OR(O1735&lt;Outliers!$B$8,Data!O1735&gt;Outliers!$B$9),"Yes","No")</f>
        <v>No</v>
      </c>
      <c r="X1735">
        <f t="shared" si="251"/>
        <v>2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43"/>
        <v>0</v>
      </c>
      <c r="P1736" s="9">
        <f t="shared" si="244"/>
        <v>1</v>
      </c>
      <c r="Q1736" t="str">
        <f t="shared" si="245"/>
        <v>music</v>
      </c>
      <c r="R1736" t="str">
        <f t="shared" si="246"/>
        <v>faith</v>
      </c>
      <c r="S1736" s="22">
        <f t="shared" si="247"/>
        <v>42102.036527777775</v>
      </c>
      <c r="T1736" s="22">
        <f t="shared" si="248"/>
        <v>42132.036527777775</v>
      </c>
      <c r="U1736">
        <f t="shared" si="249"/>
        <v>2015</v>
      </c>
      <c r="V1736" t="str">
        <f t="shared" si="250"/>
        <v>unsuccessful</v>
      </c>
      <c r="W1736" t="str">
        <f>IF(OR(O1736&lt;Outliers!$B$8,Data!O1736&gt;Outliers!$B$9),"Yes","No")</f>
        <v>No</v>
      </c>
      <c r="X1736">
        <f t="shared" si="251"/>
        <v>4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43"/>
        <v>0</v>
      </c>
      <c r="P1737" s="9">
        <f t="shared" si="244"/>
        <v>55</v>
      </c>
      <c r="Q1737" t="str">
        <f t="shared" si="245"/>
        <v>music</v>
      </c>
      <c r="R1737" t="str">
        <f t="shared" si="246"/>
        <v>faith</v>
      </c>
      <c r="S1737" s="22">
        <f t="shared" si="247"/>
        <v>42559.814178240747</v>
      </c>
      <c r="T1737" s="22">
        <f t="shared" si="248"/>
        <v>42589.814178240747</v>
      </c>
      <c r="U1737">
        <f t="shared" si="249"/>
        <v>2016</v>
      </c>
      <c r="V1737" t="str">
        <f t="shared" si="250"/>
        <v>unsuccessful</v>
      </c>
      <c r="W1737" t="str">
        <f>IF(OR(O1737&lt;Outliers!$B$8,Data!O1737&gt;Outliers!$B$9),"Yes","No")</f>
        <v>No</v>
      </c>
      <c r="X1737">
        <f t="shared" si="251"/>
        <v>4</v>
      </c>
    </row>
    <row r="1738" spans="1:24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43"/>
        <v>0</v>
      </c>
      <c r="P1738" s="9">
        <f t="shared" si="244"/>
        <v>22</v>
      </c>
      <c r="Q1738" t="str">
        <f t="shared" si="245"/>
        <v>music</v>
      </c>
      <c r="R1738" t="str">
        <f t="shared" si="246"/>
        <v>faith</v>
      </c>
      <c r="S1738" s="22">
        <f t="shared" si="247"/>
        <v>42286.861493055556</v>
      </c>
      <c r="T1738" s="22">
        <f t="shared" si="248"/>
        <v>42316.90315972222</v>
      </c>
      <c r="U1738">
        <f t="shared" si="249"/>
        <v>2015</v>
      </c>
      <c r="V1738" t="str">
        <f t="shared" si="250"/>
        <v>unsuccessful</v>
      </c>
      <c r="W1738" t="str">
        <f>IF(OR(O1738&lt;Outliers!$B$8,Data!O1738&gt;Outliers!$B$9),"Yes","No")</f>
        <v>No</v>
      </c>
      <c r="X1738">
        <f t="shared" si="251"/>
        <v>4</v>
      </c>
    </row>
    <row r="1739" spans="1:24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43"/>
        <v>0</v>
      </c>
      <c r="P1739" s="9">
        <f t="shared" si="244"/>
        <v>56.67</v>
      </c>
      <c r="Q1739" t="str">
        <f t="shared" si="245"/>
        <v>music</v>
      </c>
      <c r="R1739" t="str">
        <f t="shared" si="246"/>
        <v>faith</v>
      </c>
      <c r="S1739" s="22">
        <f t="shared" si="247"/>
        <v>42175.948981481488</v>
      </c>
      <c r="T1739" s="22">
        <f t="shared" si="248"/>
        <v>42205.948981481488</v>
      </c>
      <c r="U1739">
        <f t="shared" si="249"/>
        <v>2015</v>
      </c>
      <c r="V1739" t="str">
        <f t="shared" si="250"/>
        <v>unsuccessful</v>
      </c>
      <c r="W1739" t="str">
        <f>IF(OR(O1739&lt;Outliers!$B$8,Data!O1739&gt;Outliers!$B$9),"Yes","No")</f>
        <v>No</v>
      </c>
      <c r="X1739">
        <f t="shared" si="251"/>
        <v>4</v>
      </c>
    </row>
    <row r="1740" spans="1:24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43"/>
        <v>0</v>
      </c>
      <c r="P1740" s="9">
        <f t="shared" si="244"/>
        <v>20</v>
      </c>
      <c r="Q1740" t="str">
        <f t="shared" si="245"/>
        <v>music</v>
      </c>
      <c r="R1740" t="str">
        <f t="shared" si="246"/>
        <v>faith</v>
      </c>
      <c r="S1740" s="22">
        <f t="shared" si="247"/>
        <v>41884.874328703707</v>
      </c>
      <c r="T1740" s="22">
        <f t="shared" si="248"/>
        <v>41914.874328703707</v>
      </c>
      <c r="U1740">
        <f t="shared" si="249"/>
        <v>2014</v>
      </c>
      <c r="V1740" t="str">
        <f t="shared" si="250"/>
        <v>unsuccessful</v>
      </c>
      <c r="W1740" t="str">
        <f>IF(OR(O1740&lt;Outliers!$B$8,Data!O1740&gt;Outliers!$B$9),"Yes","No")</f>
        <v>No</v>
      </c>
      <c r="X1740">
        <f t="shared" si="251"/>
        <v>4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43"/>
        <v>0</v>
      </c>
      <c r="P1741" s="9">
        <f t="shared" si="244"/>
        <v>1</v>
      </c>
      <c r="Q1741" t="str">
        <f t="shared" si="245"/>
        <v>music</v>
      </c>
      <c r="R1741" t="str">
        <f t="shared" si="246"/>
        <v>faith</v>
      </c>
      <c r="S1741" s="22">
        <f t="shared" si="247"/>
        <v>42435.874212962968</v>
      </c>
      <c r="T1741" s="22">
        <f t="shared" si="248"/>
        <v>42494.832546296297</v>
      </c>
      <c r="U1741">
        <f t="shared" si="249"/>
        <v>2016</v>
      </c>
      <c r="V1741" t="str">
        <f t="shared" si="250"/>
        <v>unsuccessful</v>
      </c>
      <c r="W1741" t="str">
        <f>IF(OR(O1741&lt;Outliers!$B$8,Data!O1741&gt;Outliers!$B$9),"Yes","No")</f>
        <v>No</v>
      </c>
      <c r="X1741">
        <f t="shared" si="251"/>
        <v>8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43"/>
        <v>0</v>
      </c>
      <c r="P1742" s="9">
        <f t="shared" si="244"/>
        <v>0</v>
      </c>
      <c r="Q1742" t="str">
        <f t="shared" si="245"/>
        <v>music</v>
      </c>
      <c r="R1742" t="str">
        <f t="shared" si="246"/>
        <v>faith</v>
      </c>
      <c r="S1742" s="22">
        <f t="shared" si="247"/>
        <v>42171.817384259266</v>
      </c>
      <c r="T1742" s="22">
        <f t="shared" si="248"/>
        <v>42201.817384259266</v>
      </c>
      <c r="U1742">
        <f t="shared" si="249"/>
        <v>2015</v>
      </c>
      <c r="V1742" t="str">
        <f t="shared" si="250"/>
        <v>unsuccessful</v>
      </c>
      <c r="W1742" t="str">
        <f>IF(OR(O1742&lt;Outliers!$B$8,Data!O1742&gt;Outliers!$B$9),"Yes","No")</f>
        <v>No</v>
      </c>
      <c r="X1742">
        <f t="shared" si="251"/>
        <v>4</v>
      </c>
    </row>
    <row r="1743" spans="1:24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43"/>
        <v>1</v>
      </c>
      <c r="P1743" s="9">
        <f t="shared" si="244"/>
        <v>25.58</v>
      </c>
      <c r="Q1743" t="str">
        <f t="shared" si="245"/>
        <v>photography</v>
      </c>
      <c r="R1743" t="str">
        <f t="shared" si="246"/>
        <v>photobooks</v>
      </c>
      <c r="S1743" s="22">
        <f t="shared" si="247"/>
        <v>42120.628136574072</v>
      </c>
      <c r="T1743" s="22">
        <f t="shared" si="248"/>
        <v>42165.628136574072</v>
      </c>
      <c r="U1743">
        <f t="shared" si="249"/>
        <v>2015</v>
      </c>
      <c r="V1743" t="str">
        <f t="shared" si="250"/>
        <v>successful</v>
      </c>
      <c r="W1743" t="str">
        <f>IF(OR(O1743&lt;Outliers!$B$8,Data!O1743&gt;Outliers!$B$9),"Yes","No")</f>
        <v>No</v>
      </c>
      <c r="X1743">
        <f t="shared" si="251"/>
        <v>6</v>
      </c>
    </row>
    <row r="1744" spans="1:24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43"/>
        <v>1</v>
      </c>
      <c r="P1744" s="9">
        <f t="shared" si="244"/>
        <v>63.97</v>
      </c>
      <c r="Q1744" t="str">
        <f t="shared" si="245"/>
        <v>photography</v>
      </c>
      <c r="R1744" t="str">
        <f t="shared" si="246"/>
        <v>photobooks</v>
      </c>
      <c r="S1744" s="22">
        <f t="shared" si="247"/>
        <v>42710.876967592587</v>
      </c>
      <c r="T1744" s="22">
        <f t="shared" si="248"/>
        <v>42742.875</v>
      </c>
      <c r="U1744">
        <f t="shared" si="249"/>
        <v>2016</v>
      </c>
      <c r="V1744" t="str">
        <f t="shared" si="250"/>
        <v>successful</v>
      </c>
      <c r="W1744" t="str">
        <f>IF(OR(O1744&lt;Outliers!$B$8,Data!O1744&gt;Outliers!$B$9),"Yes","No")</f>
        <v>No</v>
      </c>
      <c r="X1744">
        <f t="shared" si="251"/>
        <v>5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43"/>
        <v>1</v>
      </c>
      <c r="P1745" s="9">
        <f t="shared" si="244"/>
        <v>89.93</v>
      </c>
      <c r="Q1745" t="str">
        <f t="shared" si="245"/>
        <v>photography</v>
      </c>
      <c r="R1745" t="str">
        <f t="shared" si="246"/>
        <v>photobooks</v>
      </c>
      <c r="S1745" s="22">
        <f t="shared" si="247"/>
        <v>42586.925636574073</v>
      </c>
      <c r="T1745" s="22">
        <f t="shared" si="248"/>
        <v>42609.165972222225</v>
      </c>
      <c r="U1745">
        <f t="shared" si="249"/>
        <v>2016</v>
      </c>
      <c r="V1745" t="str">
        <f t="shared" si="250"/>
        <v>successful</v>
      </c>
      <c r="W1745" t="str">
        <f>IF(OR(O1745&lt;Outliers!$B$8,Data!O1745&gt;Outliers!$B$9),"Yes","No")</f>
        <v>No</v>
      </c>
      <c r="X1745">
        <f t="shared" si="251"/>
        <v>3</v>
      </c>
    </row>
    <row r="1746" spans="1:24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43"/>
        <v>1</v>
      </c>
      <c r="P1746" s="9">
        <f t="shared" si="244"/>
        <v>93.07</v>
      </c>
      <c r="Q1746" t="str">
        <f t="shared" si="245"/>
        <v>photography</v>
      </c>
      <c r="R1746" t="str">
        <f t="shared" si="246"/>
        <v>photobooks</v>
      </c>
      <c r="S1746" s="22">
        <f t="shared" si="247"/>
        <v>42026.605057870373</v>
      </c>
      <c r="T1746" s="22">
        <f t="shared" si="248"/>
        <v>42071.563391203701</v>
      </c>
      <c r="U1746">
        <f t="shared" si="249"/>
        <v>2015</v>
      </c>
      <c r="V1746" t="str">
        <f t="shared" si="250"/>
        <v>successful</v>
      </c>
      <c r="W1746" t="str">
        <f>IF(OR(O1746&lt;Outliers!$B$8,Data!O1746&gt;Outliers!$B$9),"Yes","No")</f>
        <v>No</v>
      </c>
      <c r="X1746">
        <f t="shared" si="251"/>
        <v>6</v>
      </c>
    </row>
    <row r="1747" spans="1:24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43"/>
        <v>1</v>
      </c>
      <c r="P1747" s="9">
        <f t="shared" si="244"/>
        <v>89.67</v>
      </c>
      <c r="Q1747" t="str">
        <f t="shared" si="245"/>
        <v>photography</v>
      </c>
      <c r="R1747" t="str">
        <f t="shared" si="246"/>
        <v>photobooks</v>
      </c>
      <c r="S1747" s="22">
        <f t="shared" si="247"/>
        <v>42690.259699074071</v>
      </c>
      <c r="T1747" s="22">
        <f t="shared" si="248"/>
        <v>42726.083333333328</v>
      </c>
      <c r="U1747">
        <f t="shared" si="249"/>
        <v>2016</v>
      </c>
      <c r="V1747" t="str">
        <f t="shared" si="250"/>
        <v>successful</v>
      </c>
      <c r="W1747" t="str">
        <f>IF(OR(O1747&lt;Outliers!$B$8,Data!O1747&gt;Outliers!$B$9),"Yes","No")</f>
        <v>No</v>
      </c>
      <c r="X1747">
        <f t="shared" si="251"/>
        <v>5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43"/>
        <v>1</v>
      </c>
      <c r="P1748" s="9">
        <f t="shared" si="244"/>
        <v>207.62</v>
      </c>
      <c r="Q1748" t="str">
        <f t="shared" si="245"/>
        <v>photography</v>
      </c>
      <c r="R1748" t="str">
        <f t="shared" si="246"/>
        <v>photobooks</v>
      </c>
      <c r="S1748" s="22">
        <f t="shared" si="247"/>
        <v>42668.176701388889</v>
      </c>
      <c r="T1748" s="22">
        <f t="shared" si="248"/>
        <v>42698.083333333328</v>
      </c>
      <c r="U1748">
        <f t="shared" si="249"/>
        <v>2016</v>
      </c>
      <c r="V1748" t="str">
        <f t="shared" si="250"/>
        <v>successful</v>
      </c>
      <c r="W1748" t="str">
        <f>IF(OR(O1748&lt;Outliers!$B$8,Data!O1748&gt;Outliers!$B$9),"Yes","No")</f>
        <v>No</v>
      </c>
      <c r="X1748">
        <f t="shared" si="251"/>
        <v>4</v>
      </c>
    </row>
    <row r="1749" spans="1:24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43"/>
        <v>1</v>
      </c>
      <c r="P1749" s="9">
        <f t="shared" si="244"/>
        <v>59.41</v>
      </c>
      <c r="Q1749" t="str">
        <f t="shared" si="245"/>
        <v>photography</v>
      </c>
      <c r="R1749" t="str">
        <f t="shared" si="246"/>
        <v>photobooks</v>
      </c>
      <c r="S1749" s="22">
        <f t="shared" si="247"/>
        <v>42292.435532407413</v>
      </c>
      <c r="T1749" s="22">
        <f t="shared" si="248"/>
        <v>42321.625</v>
      </c>
      <c r="U1749">
        <f t="shared" si="249"/>
        <v>2015</v>
      </c>
      <c r="V1749" t="str">
        <f t="shared" si="250"/>
        <v>successful</v>
      </c>
      <c r="W1749" t="str">
        <f>IF(OR(O1749&lt;Outliers!$B$8,Data!O1749&gt;Outliers!$B$9),"Yes","No")</f>
        <v>No</v>
      </c>
      <c r="X1749">
        <f t="shared" si="251"/>
        <v>4</v>
      </c>
    </row>
    <row r="1750" spans="1:24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43"/>
        <v>1</v>
      </c>
      <c r="P1750" s="9">
        <f t="shared" si="244"/>
        <v>358.97</v>
      </c>
      <c r="Q1750" t="str">
        <f t="shared" si="245"/>
        <v>photography</v>
      </c>
      <c r="R1750" t="str">
        <f t="shared" si="246"/>
        <v>photobooks</v>
      </c>
      <c r="S1750" s="22">
        <f t="shared" si="247"/>
        <v>42219.950729166667</v>
      </c>
      <c r="T1750" s="22">
        <f t="shared" si="248"/>
        <v>42249.950729166667</v>
      </c>
      <c r="U1750">
        <f t="shared" si="249"/>
        <v>2015</v>
      </c>
      <c r="V1750" t="str">
        <f t="shared" si="250"/>
        <v>successful</v>
      </c>
      <c r="W1750" t="str">
        <f>IF(OR(O1750&lt;Outliers!$B$8,Data!O1750&gt;Outliers!$B$9),"Yes","No")</f>
        <v>No</v>
      </c>
      <c r="X1750">
        <f t="shared" si="251"/>
        <v>4</v>
      </c>
    </row>
    <row r="1751" spans="1:24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43"/>
        <v>1</v>
      </c>
      <c r="P1751" s="9">
        <f t="shared" si="244"/>
        <v>94.74</v>
      </c>
      <c r="Q1751" t="str">
        <f t="shared" si="245"/>
        <v>photography</v>
      </c>
      <c r="R1751" t="str">
        <f t="shared" si="246"/>
        <v>photobooks</v>
      </c>
      <c r="S1751" s="22">
        <f t="shared" si="247"/>
        <v>42758.975937499999</v>
      </c>
      <c r="T1751" s="22">
        <f t="shared" si="248"/>
        <v>42795.791666666672</v>
      </c>
      <c r="U1751">
        <f t="shared" si="249"/>
        <v>2017</v>
      </c>
      <c r="V1751" t="str">
        <f t="shared" si="250"/>
        <v>successful</v>
      </c>
      <c r="W1751" t="str">
        <f>IF(OR(O1751&lt;Outliers!$B$8,Data!O1751&gt;Outliers!$B$9),"Yes","No")</f>
        <v>No</v>
      </c>
      <c r="X1751">
        <f t="shared" si="251"/>
        <v>5</v>
      </c>
    </row>
    <row r="1752" spans="1:24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43"/>
        <v>2</v>
      </c>
      <c r="P1752" s="9">
        <f t="shared" si="244"/>
        <v>80.650000000000006</v>
      </c>
      <c r="Q1752" t="str">
        <f t="shared" si="245"/>
        <v>photography</v>
      </c>
      <c r="R1752" t="str">
        <f t="shared" si="246"/>
        <v>photobooks</v>
      </c>
      <c r="S1752" s="22">
        <f t="shared" si="247"/>
        <v>42454.836851851855</v>
      </c>
      <c r="T1752" s="22">
        <f t="shared" si="248"/>
        <v>42479.836851851855</v>
      </c>
      <c r="U1752">
        <f t="shared" si="249"/>
        <v>2016</v>
      </c>
      <c r="V1752" t="str">
        <f t="shared" si="250"/>
        <v>successful</v>
      </c>
      <c r="W1752" t="str">
        <f>IF(OR(O1752&lt;Outliers!$B$8,Data!O1752&gt;Outliers!$B$9),"Yes","No")</f>
        <v>No</v>
      </c>
      <c r="X1752">
        <f t="shared" si="251"/>
        <v>4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43"/>
        <v>1</v>
      </c>
      <c r="P1753" s="9">
        <f t="shared" si="244"/>
        <v>168.69</v>
      </c>
      <c r="Q1753" t="str">
        <f t="shared" si="245"/>
        <v>photography</v>
      </c>
      <c r="R1753" t="str">
        <f t="shared" si="246"/>
        <v>photobooks</v>
      </c>
      <c r="S1753" s="22">
        <f t="shared" si="247"/>
        <v>42052.7815162037</v>
      </c>
      <c r="T1753" s="22">
        <f t="shared" si="248"/>
        <v>42082.739849537036</v>
      </c>
      <c r="U1753">
        <f t="shared" si="249"/>
        <v>2015</v>
      </c>
      <c r="V1753" t="str">
        <f t="shared" si="250"/>
        <v>successful</v>
      </c>
      <c r="W1753" t="str">
        <f>IF(OR(O1753&lt;Outliers!$B$8,Data!O1753&gt;Outliers!$B$9),"Yes","No")</f>
        <v>No</v>
      </c>
      <c r="X1753">
        <f t="shared" si="251"/>
        <v>4</v>
      </c>
    </row>
    <row r="1754" spans="1:24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43"/>
        <v>3</v>
      </c>
      <c r="P1754" s="9">
        <f t="shared" si="244"/>
        <v>34.69</v>
      </c>
      <c r="Q1754" t="str">
        <f t="shared" si="245"/>
        <v>photography</v>
      </c>
      <c r="R1754" t="str">
        <f t="shared" si="246"/>
        <v>photobooks</v>
      </c>
      <c r="S1754" s="22">
        <f t="shared" si="247"/>
        <v>42627.253263888888</v>
      </c>
      <c r="T1754" s="22">
        <f t="shared" si="248"/>
        <v>42657.253263888888</v>
      </c>
      <c r="U1754">
        <f t="shared" si="249"/>
        <v>2016</v>
      </c>
      <c r="V1754" t="str">
        <f t="shared" si="250"/>
        <v>successful</v>
      </c>
      <c r="W1754" t="str">
        <f>IF(OR(O1754&lt;Outliers!$B$8,Data!O1754&gt;Outliers!$B$9),"Yes","No")</f>
        <v>Yes</v>
      </c>
      <c r="X1754">
        <f t="shared" si="251"/>
        <v>4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43"/>
        <v>1</v>
      </c>
      <c r="P1755" s="9">
        <f t="shared" si="244"/>
        <v>462.86</v>
      </c>
      <c r="Q1755" t="str">
        <f t="shared" si="245"/>
        <v>photography</v>
      </c>
      <c r="R1755" t="str">
        <f t="shared" si="246"/>
        <v>photobooks</v>
      </c>
      <c r="S1755" s="22">
        <f t="shared" si="247"/>
        <v>42420.74962962963</v>
      </c>
      <c r="T1755" s="22">
        <f t="shared" si="248"/>
        <v>42450.707962962959</v>
      </c>
      <c r="U1755">
        <f t="shared" si="249"/>
        <v>2016</v>
      </c>
      <c r="V1755" t="str">
        <f t="shared" si="250"/>
        <v>successful</v>
      </c>
      <c r="W1755" t="str">
        <f>IF(OR(O1755&lt;Outliers!$B$8,Data!O1755&gt;Outliers!$B$9),"Yes","No")</f>
        <v>No</v>
      </c>
      <c r="X1755">
        <f t="shared" si="251"/>
        <v>4</v>
      </c>
    </row>
    <row r="1756" spans="1:24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43"/>
        <v>1</v>
      </c>
      <c r="P1756" s="9">
        <f t="shared" si="244"/>
        <v>104.39</v>
      </c>
      <c r="Q1756" t="str">
        <f t="shared" si="245"/>
        <v>photography</v>
      </c>
      <c r="R1756" t="str">
        <f t="shared" si="246"/>
        <v>photobooks</v>
      </c>
      <c r="S1756" s="22">
        <f t="shared" si="247"/>
        <v>42067.876770833333</v>
      </c>
      <c r="T1756" s="22">
        <f t="shared" si="248"/>
        <v>42097.835104166668</v>
      </c>
      <c r="U1756">
        <f t="shared" si="249"/>
        <v>2015</v>
      </c>
      <c r="V1756" t="str">
        <f t="shared" si="250"/>
        <v>successful</v>
      </c>
      <c r="W1756" t="str">
        <f>IF(OR(O1756&lt;Outliers!$B$8,Data!O1756&gt;Outliers!$B$9),"Yes","No")</f>
        <v>No</v>
      </c>
      <c r="X1756">
        <f t="shared" si="251"/>
        <v>4</v>
      </c>
    </row>
    <row r="1757" spans="1:24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43"/>
        <v>1</v>
      </c>
      <c r="P1757" s="9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22">
        <f t="shared" si="247"/>
        <v>42252.788900462961</v>
      </c>
      <c r="T1757" s="22">
        <f t="shared" si="248"/>
        <v>42282.788900462961</v>
      </c>
      <c r="U1757">
        <f t="shared" si="249"/>
        <v>2015</v>
      </c>
      <c r="V1757" t="str">
        <f t="shared" si="250"/>
        <v>successful</v>
      </c>
      <c r="W1757" t="str">
        <f>IF(OR(O1757&lt;Outliers!$B$8,Data!O1757&gt;Outliers!$B$9),"Yes","No")</f>
        <v>No</v>
      </c>
      <c r="X1757">
        <f t="shared" si="251"/>
        <v>4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43"/>
        <v>1</v>
      </c>
      <c r="P1758" s="9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22">
        <f t="shared" si="247"/>
        <v>42571.167465277773</v>
      </c>
      <c r="T1758" s="22">
        <f t="shared" si="248"/>
        <v>42611.167465277773</v>
      </c>
      <c r="U1758">
        <f t="shared" si="249"/>
        <v>2016</v>
      </c>
      <c r="V1758" t="str">
        <f t="shared" si="250"/>
        <v>successful</v>
      </c>
      <c r="W1758" t="str">
        <f>IF(OR(O1758&lt;Outliers!$B$8,Data!O1758&gt;Outliers!$B$9),"Yes","No")</f>
        <v>No</v>
      </c>
      <c r="X1758">
        <f t="shared" si="251"/>
        <v>6</v>
      </c>
    </row>
    <row r="1759" spans="1:24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43"/>
        <v>1</v>
      </c>
      <c r="P1759" s="9">
        <f t="shared" si="244"/>
        <v>414.29</v>
      </c>
      <c r="Q1759" t="str">
        <f t="shared" si="245"/>
        <v>photography</v>
      </c>
      <c r="R1759" t="str">
        <f t="shared" si="246"/>
        <v>photobooks</v>
      </c>
      <c r="S1759" s="22">
        <f t="shared" si="247"/>
        <v>42733.827349537038</v>
      </c>
      <c r="T1759" s="22">
        <f t="shared" si="248"/>
        <v>42763.811805555553</v>
      </c>
      <c r="U1759">
        <f t="shared" si="249"/>
        <v>2016</v>
      </c>
      <c r="V1759" t="str">
        <f t="shared" si="250"/>
        <v>successful</v>
      </c>
      <c r="W1759" t="str">
        <f>IF(OR(O1759&lt;Outliers!$B$8,Data!O1759&gt;Outliers!$B$9),"Yes","No")</f>
        <v>No</v>
      </c>
      <c r="X1759">
        <f t="shared" si="251"/>
        <v>4</v>
      </c>
    </row>
    <row r="1760" spans="1:24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43"/>
        <v>1</v>
      </c>
      <c r="P1760" s="9">
        <f t="shared" si="244"/>
        <v>42.48</v>
      </c>
      <c r="Q1760" t="str">
        <f t="shared" si="245"/>
        <v>photography</v>
      </c>
      <c r="R1760" t="str">
        <f t="shared" si="246"/>
        <v>photobooks</v>
      </c>
      <c r="S1760" s="22">
        <f t="shared" si="247"/>
        <v>42505.955925925926</v>
      </c>
      <c r="T1760" s="22">
        <f t="shared" si="248"/>
        <v>42565.955925925926</v>
      </c>
      <c r="U1760">
        <f t="shared" si="249"/>
        <v>2016</v>
      </c>
      <c r="V1760" t="str">
        <f t="shared" si="250"/>
        <v>successful</v>
      </c>
      <c r="W1760" t="str">
        <f>IF(OR(O1760&lt;Outliers!$B$8,Data!O1760&gt;Outliers!$B$9),"Yes","No")</f>
        <v>No</v>
      </c>
      <c r="X1760">
        <f t="shared" si="251"/>
        <v>9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43"/>
        <v>1</v>
      </c>
      <c r="P1761" s="9">
        <f t="shared" si="244"/>
        <v>108.78</v>
      </c>
      <c r="Q1761" t="str">
        <f t="shared" si="245"/>
        <v>photography</v>
      </c>
      <c r="R1761" t="str">
        <f t="shared" si="246"/>
        <v>photobooks</v>
      </c>
      <c r="S1761" s="22">
        <f t="shared" si="247"/>
        <v>42068.829039351855</v>
      </c>
      <c r="T1761" s="22">
        <f t="shared" si="248"/>
        <v>42088.787372685183</v>
      </c>
      <c r="U1761">
        <f t="shared" si="249"/>
        <v>2015</v>
      </c>
      <c r="V1761" t="str">
        <f t="shared" si="250"/>
        <v>successful</v>
      </c>
      <c r="W1761" t="str">
        <f>IF(OR(O1761&lt;Outliers!$B$8,Data!O1761&gt;Outliers!$B$9),"Yes","No")</f>
        <v>No</v>
      </c>
      <c r="X1761">
        <f t="shared" si="251"/>
        <v>3</v>
      </c>
    </row>
    <row r="1762" spans="1:24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43"/>
        <v>2</v>
      </c>
      <c r="P1762" s="9">
        <f t="shared" si="244"/>
        <v>81.099999999999994</v>
      </c>
      <c r="Q1762" t="str">
        <f t="shared" si="245"/>
        <v>photography</v>
      </c>
      <c r="R1762" t="str">
        <f t="shared" si="246"/>
        <v>photobooks</v>
      </c>
      <c r="S1762" s="22">
        <f t="shared" si="247"/>
        <v>42405.67260416667</v>
      </c>
      <c r="T1762" s="22">
        <f t="shared" si="248"/>
        <v>42425.67260416667</v>
      </c>
      <c r="U1762">
        <f t="shared" si="249"/>
        <v>2016</v>
      </c>
      <c r="V1762" t="str">
        <f t="shared" si="250"/>
        <v>successful</v>
      </c>
      <c r="W1762" t="str">
        <f>IF(OR(O1762&lt;Outliers!$B$8,Data!O1762&gt;Outliers!$B$9),"Yes","No")</f>
        <v>No</v>
      </c>
      <c r="X1762">
        <f t="shared" si="251"/>
        <v>3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43"/>
        <v>2</v>
      </c>
      <c r="P1763" s="9">
        <f t="shared" si="244"/>
        <v>51.67</v>
      </c>
      <c r="Q1763" t="str">
        <f t="shared" si="245"/>
        <v>photography</v>
      </c>
      <c r="R1763" t="str">
        <f t="shared" si="246"/>
        <v>photobooks</v>
      </c>
      <c r="S1763" s="22">
        <f t="shared" si="247"/>
        <v>42209.567824074074</v>
      </c>
      <c r="T1763" s="22">
        <f t="shared" si="248"/>
        <v>42259.567824074074</v>
      </c>
      <c r="U1763">
        <f t="shared" si="249"/>
        <v>2015</v>
      </c>
      <c r="V1763" t="str">
        <f t="shared" si="250"/>
        <v>successful</v>
      </c>
      <c r="W1763" t="str">
        <f>IF(OR(O1763&lt;Outliers!$B$8,Data!O1763&gt;Outliers!$B$9),"Yes","No")</f>
        <v>No</v>
      </c>
      <c r="X1763">
        <f t="shared" si="251"/>
        <v>7</v>
      </c>
    </row>
    <row r="1764" spans="1:24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43"/>
        <v>9</v>
      </c>
      <c r="P1764" s="9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22">
        <f t="shared" si="247"/>
        <v>42410.982002314813</v>
      </c>
      <c r="T1764" s="22">
        <f t="shared" si="248"/>
        <v>42440.982002314813</v>
      </c>
      <c r="U1764">
        <f t="shared" si="249"/>
        <v>2016</v>
      </c>
      <c r="V1764" t="str">
        <f t="shared" si="250"/>
        <v>successful</v>
      </c>
      <c r="W1764" t="str">
        <f>IF(OR(O1764&lt;Outliers!$B$8,Data!O1764&gt;Outliers!$B$9),"Yes","No")</f>
        <v>Yes</v>
      </c>
      <c r="X1764">
        <f t="shared" si="251"/>
        <v>4</v>
      </c>
    </row>
    <row r="1765" spans="1:24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43"/>
        <v>1</v>
      </c>
      <c r="P1765" s="9">
        <f t="shared" si="244"/>
        <v>103.64</v>
      </c>
      <c r="Q1765" t="str">
        <f t="shared" si="245"/>
        <v>photography</v>
      </c>
      <c r="R1765" t="str">
        <f t="shared" si="246"/>
        <v>photobooks</v>
      </c>
      <c r="S1765" s="22">
        <f t="shared" si="247"/>
        <v>42636.868518518517</v>
      </c>
      <c r="T1765" s="22">
        <f t="shared" si="248"/>
        <v>42666.868518518517</v>
      </c>
      <c r="U1765">
        <f t="shared" si="249"/>
        <v>2016</v>
      </c>
      <c r="V1765" t="str">
        <f t="shared" si="250"/>
        <v>successful</v>
      </c>
      <c r="W1765" t="str">
        <f>IF(OR(O1765&lt;Outliers!$B$8,Data!O1765&gt;Outliers!$B$9),"Yes","No")</f>
        <v>No</v>
      </c>
      <c r="X1765">
        <f t="shared" si="251"/>
        <v>4</v>
      </c>
    </row>
    <row r="1766" spans="1:24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43"/>
        <v>0</v>
      </c>
      <c r="P1766" s="9">
        <f t="shared" si="244"/>
        <v>55.28</v>
      </c>
      <c r="Q1766" t="str">
        <f t="shared" si="245"/>
        <v>photography</v>
      </c>
      <c r="R1766" t="str">
        <f t="shared" si="246"/>
        <v>photobooks</v>
      </c>
      <c r="S1766" s="22">
        <f t="shared" si="247"/>
        <v>41825.485868055555</v>
      </c>
      <c r="T1766" s="22">
        <f t="shared" si="248"/>
        <v>41854.485868055555</v>
      </c>
      <c r="U1766">
        <f t="shared" si="249"/>
        <v>2014</v>
      </c>
      <c r="V1766" t="str">
        <f t="shared" si="250"/>
        <v>unsuccessful</v>
      </c>
      <c r="W1766" t="str">
        <f>IF(OR(O1766&lt;Outliers!$B$8,Data!O1766&gt;Outliers!$B$9),"Yes","No")</f>
        <v>No</v>
      </c>
      <c r="X1766">
        <f t="shared" si="251"/>
        <v>4</v>
      </c>
    </row>
    <row r="1767" spans="1:24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43"/>
        <v>1</v>
      </c>
      <c r="P1767" s="9">
        <f t="shared" si="244"/>
        <v>72.17</v>
      </c>
      <c r="Q1767" t="str">
        <f t="shared" si="245"/>
        <v>photography</v>
      </c>
      <c r="R1767" t="str">
        <f t="shared" si="246"/>
        <v>photobooks</v>
      </c>
      <c r="S1767" s="22">
        <f t="shared" si="247"/>
        <v>41834.980462962965</v>
      </c>
      <c r="T1767" s="22">
        <f t="shared" si="248"/>
        <v>41864.980462962965</v>
      </c>
      <c r="U1767">
        <f t="shared" si="249"/>
        <v>2014</v>
      </c>
      <c r="V1767" t="str">
        <f t="shared" si="250"/>
        <v>unsuccessful</v>
      </c>
      <c r="W1767" t="str">
        <f>IF(OR(O1767&lt;Outliers!$B$8,Data!O1767&gt;Outliers!$B$9),"Yes","No")</f>
        <v>No</v>
      </c>
      <c r="X1767">
        <f t="shared" si="251"/>
        <v>4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43"/>
        <v>0</v>
      </c>
      <c r="P1768" s="9">
        <f t="shared" si="244"/>
        <v>0</v>
      </c>
      <c r="Q1768" t="str">
        <f t="shared" si="245"/>
        <v>photography</v>
      </c>
      <c r="R1768" t="str">
        <f t="shared" si="246"/>
        <v>photobooks</v>
      </c>
      <c r="S1768" s="22">
        <f t="shared" si="247"/>
        <v>41855.859814814816</v>
      </c>
      <c r="T1768" s="22">
        <f t="shared" si="248"/>
        <v>41876.859814814816</v>
      </c>
      <c r="U1768">
        <f t="shared" si="249"/>
        <v>2014</v>
      </c>
      <c r="V1768" t="str">
        <f t="shared" si="250"/>
        <v>unsuccessful</v>
      </c>
      <c r="W1768" t="str">
        <f>IF(OR(O1768&lt;Outliers!$B$8,Data!O1768&gt;Outliers!$B$9),"Yes","No")</f>
        <v>No</v>
      </c>
      <c r="X1768">
        <f t="shared" si="251"/>
        <v>3</v>
      </c>
    </row>
    <row r="1769" spans="1:24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43"/>
        <v>0</v>
      </c>
      <c r="P1769" s="9">
        <f t="shared" si="244"/>
        <v>58.62</v>
      </c>
      <c r="Q1769" t="str">
        <f t="shared" si="245"/>
        <v>photography</v>
      </c>
      <c r="R1769" t="str">
        <f t="shared" si="246"/>
        <v>photobooks</v>
      </c>
      <c r="S1769" s="22">
        <f t="shared" si="247"/>
        <v>41824.658379629633</v>
      </c>
      <c r="T1769" s="22">
        <f t="shared" si="248"/>
        <v>41854.658379629633</v>
      </c>
      <c r="U1769">
        <f t="shared" si="249"/>
        <v>2014</v>
      </c>
      <c r="V1769" t="str">
        <f t="shared" si="250"/>
        <v>unsuccessful</v>
      </c>
      <c r="W1769" t="str">
        <f>IF(OR(O1769&lt;Outliers!$B$8,Data!O1769&gt;Outliers!$B$9),"Yes","No")</f>
        <v>No</v>
      </c>
      <c r="X1769">
        <f t="shared" si="251"/>
        <v>4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43"/>
        <v>0</v>
      </c>
      <c r="P1770" s="9">
        <f t="shared" si="244"/>
        <v>12.47</v>
      </c>
      <c r="Q1770" t="str">
        <f t="shared" si="245"/>
        <v>photography</v>
      </c>
      <c r="R1770" t="str">
        <f t="shared" si="246"/>
        <v>photobooks</v>
      </c>
      <c r="S1770" s="22">
        <f t="shared" si="247"/>
        <v>41849.560694444444</v>
      </c>
      <c r="T1770" s="22">
        <f t="shared" si="248"/>
        <v>41909.560694444444</v>
      </c>
      <c r="U1770">
        <f t="shared" si="249"/>
        <v>2014</v>
      </c>
      <c r="V1770" t="str">
        <f t="shared" si="250"/>
        <v>unsuccessful</v>
      </c>
      <c r="W1770" t="str">
        <f>IF(OR(O1770&lt;Outliers!$B$8,Data!O1770&gt;Outliers!$B$9),"Yes","No")</f>
        <v>No</v>
      </c>
      <c r="X1770">
        <f t="shared" si="251"/>
        <v>9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43"/>
        <v>0</v>
      </c>
      <c r="P1771" s="9">
        <f t="shared" si="244"/>
        <v>49.14</v>
      </c>
      <c r="Q1771" t="str">
        <f t="shared" si="245"/>
        <v>photography</v>
      </c>
      <c r="R1771" t="str">
        <f t="shared" si="246"/>
        <v>photobooks</v>
      </c>
      <c r="S1771" s="22">
        <f t="shared" si="247"/>
        <v>41987.818969907406</v>
      </c>
      <c r="T1771" s="22">
        <f t="shared" si="248"/>
        <v>42017.818969907406</v>
      </c>
      <c r="U1771">
        <f t="shared" si="249"/>
        <v>2014</v>
      </c>
      <c r="V1771" t="str">
        <f t="shared" si="250"/>
        <v>unsuccessful</v>
      </c>
      <c r="W1771" t="str">
        <f>IF(OR(O1771&lt;Outliers!$B$8,Data!O1771&gt;Outliers!$B$9),"Yes","No")</f>
        <v>No</v>
      </c>
      <c r="X1771">
        <f t="shared" si="251"/>
        <v>4</v>
      </c>
    </row>
    <row r="1772" spans="1:24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43"/>
        <v>1</v>
      </c>
      <c r="P1772" s="9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22">
        <f t="shared" si="247"/>
        <v>41891.780023148152</v>
      </c>
      <c r="T1772" s="22">
        <f t="shared" si="248"/>
        <v>41926.780023148152</v>
      </c>
      <c r="U1772">
        <f t="shared" si="249"/>
        <v>2014</v>
      </c>
      <c r="V1772" t="str">
        <f t="shared" si="250"/>
        <v>unsuccessful</v>
      </c>
      <c r="W1772" t="str">
        <f>IF(OR(O1772&lt;Outliers!$B$8,Data!O1772&gt;Outliers!$B$9),"Yes","No")</f>
        <v>No</v>
      </c>
      <c r="X1772">
        <f t="shared" si="251"/>
        <v>5</v>
      </c>
    </row>
    <row r="1773" spans="1:24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43"/>
        <v>0</v>
      </c>
      <c r="P1773" s="9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22">
        <f t="shared" si="247"/>
        <v>41905.979629629634</v>
      </c>
      <c r="T1773" s="22">
        <f t="shared" si="248"/>
        <v>41935.979629629634</v>
      </c>
      <c r="U1773">
        <f t="shared" si="249"/>
        <v>2014</v>
      </c>
      <c r="V1773" t="str">
        <f t="shared" si="250"/>
        <v>unsuccessful</v>
      </c>
      <c r="W1773" t="str">
        <f>IF(OR(O1773&lt;Outliers!$B$8,Data!O1773&gt;Outliers!$B$9),"Yes","No")</f>
        <v>No</v>
      </c>
      <c r="X1773">
        <f t="shared" si="251"/>
        <v>4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43"/>
        <v>0</v>
      </c>
      <c r="P1774" s="9">
        <f t="shared" si="244"/>
        <v>45.16</v>
      </c>
      <c r="Q1774" t="str">
        <f t="shared" si="245"/>
        <v>photography</v>
      </c>
      <c r="R1774" t="str">
        <f t="shared" si="246"/>
        <v>photobooks</v>
      </c>
      <c r="S1774" s="22">
        <f t="shared" si="247"/>
        <v>41766.718009259261</v>
      </c>
      <c r="T1774" s="22">
        <f t="shared" si="248"/>
        <v>41826.718009259261</v>
      </c>
      <c r="U1774">
        <f t="shared" si="249"/>
        <v>2014</v>
      </c>
      <c r="V1774" t="str">
        <f t="shared" si="250"/>
        <v>unsuccessful</v>
      </c>
      <c r="W1774" t="str">
        <f>IF(OR(O1774&lt;Outliers!$B$8,Data!O1774&gt;Outliers!$B$9),"Yes","No")</f>
        <v>No</v>
      </c>
      <c r="X1774">
        <f t="shared" si="251"/>
        <v>9</v>
      </c>
    </row>
    <row r="1775" spans="1:24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43"/>
        <v>0</v>
      </c>
      <c r="P1775" s="9">
        <f t="shared" si="244"/>
        <v>98.79</v>
      </c>
      <c r="Q1775" t="str">
        <f t="shared" si="245"/>
        <v>photography</v>
      </c>
      <c r="R1775" t="str">
        <f t="shared" si="246"/>
        <v>photobooks</v>
      </c>
      <c r="S1775" s="22">
        <f t="shared" si="247"/>
        <v>41978.760393518518</v>
      </c>
      <c r="T1775" s="22">
        <f t="shared" si="248"/>
        <v>42023.760393518518</v>
      </c>
      <c r="U1775">
        <f t="shared" si="249"/>
        <v>2014</v>
      </c>
      <c r="V1775" t="str">
        <f t="shared" si="250"/>
        <v>unsuccessful</v>
      </c>
      <c r="W1775" t="str">
        <f>IF(OR(O1775&lt;Outliers!$B$8,Data!O1775&gt;Outliers!$B$9),"Yes","No")</f>
        <v>No</v>
      </c>
      <c r="X1775">
        <f t="shared" si="251"/>
        <v>6</v>
      </c>
    </row>
    <row r="1776" spans="1:24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43"/>
        <v>0</v>
      </c>
      <c r="P1776" s="9">
        <f t="shared" si="244"/>
        <v>88.31</v>
      </c>
      <c r="Q1776" t="str">
        <f t="shared" si="245"/>
        <v>photography</v>
      </c>
      <c r="R1776" t="str">
        <f t="shared" si="246"/>
        <v>photobooks</v>
      </c>
      <c r="S1776" s="22">
        <f t="shared" si="247"/>
        <v>41930.218657407408</v>
      </c>
      <c r="T1776" s="22">
        <f t="shared" si="248"/>
        <v>41972.624305555553</v>
      </c>
      <c r="U1776">
        <f t="shared" si="249"/>
        <v>2014</v>
      </c>
      <c r="V1776" t="str">
        <f t="shared" si="250"/>
        <v>unsuccessful</v>
      </c>
      <c r="W1776" t="str">
        <f>IF(OR(O1776&lt;Outliers!$B$8,Data!O1776&gt;Outliers!$B$9),"Yes","No")</f>
        <v>No</v>
      </c>
      <c r="X1776">
        <f t="shared" si="251"/>
        <v>6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43"/>
        <v>1</v>
      </c>
      <c r="P1777" s="9">
        <f t="shared" si="244"/>
        <v>170.63</v>
      </c>
      <c r="Q1777" t="str">
        <f t="shared" si="245"/>
        <v>photography</v>
      </c>
      <c r="R1777" t="str">
        <f t="shared" si="246"/>
        <v>photobooks</v>
      </c>
      <c r="S1777" s="22">
        <f t="shared" si="247"/>
        <v>41891.976388888892</v>
      </c>
      <c r="T1777" s="22">
        <f t="shared" si="248"/>
        <v>41936.976388888892</v>
      </c>
      <c r="U1777">
        <f t="shared" si="249"/>
        <v>2014</v>
      </c>
      <c r="V1777" t="str">
        <f t="shared" si="250"/>
        <v>unsuccessful</v>
      </c>
      <c r="W1777" t="str">
        <f>IF(OR(O1777&lt;Outliers!$B$8,Data!O1777&gt;Outliers!$B$9),"Yes","No")</f>
        <v>No</v>
      </c>
      <c r="X1777">
        <f t="shared" si="251"/>
        <v>6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43"/>
        <v>0</v>
      </c>
      <c r="P1778" s="9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22">
        <f t="shared" si="247"/>
        <v>41905.95684027778</v>
      </c>
      <c r="T1778" s="22">
        <f t="shared" si="248"/>
        <v>41941.95684027778</v>
      </c>
      <c r="U1778">
        <f t="shared" si="249"/>
        <v>2014</v>
      </c>
      <c r="V1778" t="str">
        <f t="shared" si="250"/>
        <v>unsuccessful</v>
      </c>
      <c r="W1778" t="str">
        <f>IF(OR(O1778&lt;Outliers!$B$8,Data!O1778&gt;Outliers!$B$9),"Yes","No")</f>
        <v>No</v>
      </c>
      <c r="X1778">
        <f t="shared" si="251"/>
        <v>5</v>
      </c>
    </row>
    <row r="1779" spans="1:24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43"/>
        <v>0</v>
      </c>
      <c r="P1779" s="9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22">
        <f t="shared" si="247"/>
        <v>42025.357094907406</v>
      </c>
      <c r="T1779" s="22">
        <f t="shared" si="248"/>
        <v>42055.357094907406</v>
      </c>
      <c r="U1779">
        <f t="shared" si="249"/>
        <v>2015</v>
      </c>
      <c r="V1779" t="str">
        <f t="shared" si="250"/>
        <v>unsuccessful</v>
      </c>
      <c r="W1779" t="str">
        <f>IF(OR(O1779&lt;Outliers!$B$8,Data!O1779&gt;Outliers!$B$9),"Yes","No")</f>
        <v>No</v>
      </c>
      <c r="X1779">
        <f t="shared" si="251"/>
        <v>4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43"/>
        <v>0</v>
      </c>
      <c r="P1780" s="9">
        <f t="shared" si="244"/>
        <v>66.33</v>
      </c>
      <c r="Q1780" t="str">
        <f t="shared" si="245"/>
        <v>photography</v>
      </c>
      <c r="R1780" t="str">
        <f t="shared" si="246"/>
        <v>photobooks</v>
      </c>
      <c r="S1780" s="22">
        <f t="shared" si="247"/>
        <v>42045.86336805555</v>
      </c>
      <c r="T1780" s="22">
        <f t="shared" si="248"/>
        <v>42090.821701388893</v>
      </c>
      <c r="U1780">
        <f t="shared" si="249"/>
        <v>2015</v>
      </c>
      <c r="V1780" t="str">
        <f t="shared" si="250"/>
        <v>unsuccessful</v>
      </c>
      <c r="W1780" t="str">
        <f>IF(OR(O1780&lt;Outliers!$B$8,Data!O1780&gt;Outliers!$B$9),"Yes","No")</f>
        <v>No</v>
      </c>
      <c r="X1780">
        <f t="shared" si="251"/>
        <v>6</v>
      </c>
    </row>
    <row r="1781" spans="1:24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43"/>
        <v>0</v>
      </c>
      <c r="P1781" s="9">
        <f t="shared" si="244"/>
        <v>104.89</v>
      </c>
      <c r="Q1781" t="str">
        <f t="shared" si="245"/>
        <v>photography</v>
      </c>
      <c r="R1781" t="str">
        <f t="shared" si="246"/>
        <v>photobooks</v>
      </c>
      <c r="S1781" s="22">
        <f t="shared" si="247"/>
        <v>42585.691898148143</v>
      </c>
      <c r="T1781" s="22">
        <f t="shared" si="248"/>
        <v>42615.691898148143</v>
      </c>
      <c r="U1781">
        <f t="shared" si="249"/>
        <v>2016</v>
      </c>
      <c r="V1781" t="str">
        <f t="shared" si="250"/>
        <v>unsuccessful</v>
      </c>
      <c r="W1781" t="str">
        <f>IF(OR(O1781&lt;Outliers!$B$8,Data!O1781&gt;Outliers!$B$9),"Yes","No")</f>
        <v>No</v>
      </c>
      <c r="X1781">
        <f t="shared" si="251"/>
        <v>4</v>
      </c>
    </row>
    <row r="1782" spans="1:24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43"/>
        <v>0</v>
      </c>
      <c r="P1782" s="9">
        <f t="shared" si="244"/>
        <v>78.44</v>
      </c>
      <c r="Q1782" t="str">
        <f t="shared" si="245"/>
        <v>photography</v>
      </c>
      <c r="R1782" t="str">
        <f t="shared" si="246"/>
        <v>photobooks</v>
      </c>
      <c r="S1782" s="22">
        <f t="shared" si="247"/>
        <v>42493.600810185191</v>
      </c>
      <c r="T1782" s="22">
        <f t="shared" si="248"/>
        <v>42553.600810185191</v>
      </c>
      <c r="U1782">
        <f t="shared" si="249"/>
        <v>2016</v>
      </c>
      <c r="V1782" t="str">
        <f t="shared" si="250"/>
        <v>unsuccessful</v>
      </c>
      <c r="W1782" t="str">
        <f>IF(OR(O1782&lt;Outliers!$B$8,Data!O1782&gt;Outliers!$B$9),"Yes","No")</f>
        <v>No</v>
      </c>
      <c r="X1782">
        <f t="shared" si="251"/>
        <v>9</v>
      </c>
    </row>
    <row r="1783" spans="1:24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43"/>
        <v>0</v>
      </c>
      <c r="P1783" s="9">
        <f t="shared" si="244"/>
        <v>59.04</v>
      </c>
      <c r="Q1783" t="str">
        <f t="shared" si="245"/>
        <v>photography</v>
      </c>
      <c r="R1783" t="str">
        <f t="shared" si="246"/>
        <v>photobooks</v>
      </c>
      <c r="S1783" s="22">
        <f t="shared" si="247"/>
        <v>42597.617418981477</v>
      </c>
      <c r="T1783" s="22">
        <f t="shared" si="248"/>
        <v>42628.617418981477</v>
      </c>
      <c r="U1783">
        <f t="shared" si="249"/>
        <v>2016</v>
      </c>
      <c r="V1783" t="str">
        <f t="shared" si="250"/>
        <v>unsuccessful</v>
      </c>
      <c r="W1783" t="str">
        <f>IF(OR(O1783&lt;Outliers!$B$8,Data!O1783&gt;Outliers!$B$9),"Yes","No")</f>
        <v>No</v>
      </c>
      <c r="X1783">
        <f t="shared" si="251"/>
        <v>4</v>
      </c>
    </row>
    <row r="1784" spans="1:24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43"/>
        <v>0</v>
      </c>
      <c r="P1784" s="9">
        <f t="shared" si="244"/>
        <v>71.34</v>
      </c>
      <c r="Q1784" t="str">
        <f t="shared" si="245"/>
        <v>photography</v>
      </c>
      <c r="R1784" t="str">
        <f t="shared" si="246"/>
        <v>photobooks</v>
      </c>
      <c r="S1784" s="22">
        <f t="shared" si="247"/>
        <v>42388.575104166666</v>
      </c>
      <c r="T1784" s="22">
        <f t="shared" si="248"/>
        <v>42421.575104166666</v>
      </c>
      <c r="U1784">
        <f t="shared" si="249"/>
        <v>2016</v>
      </c>
      <c r="V1784" t="str">
        <f t="shared" si="250"/>
        <v>unsuccessful</v>
      </c>
      <c r="W1784" t="str">
        <f>IF(OR(O1784&lt;Outliers!$B$8,Data!O1784&gt;Outliers!$B$9),"Yes","No")</f>
        <v>No</v>
      </c>
      <c r="X1784">
        <f t="shared" si="251"/>
        <v>5</v>
      </c>
    </row>
    <row r="1785" spans="1:24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43"/>
        <v>0</v>
      </c>
      <c r="P1785" s="9">
        <f t="shared" si="244"/>
        <v>51.23</v>
      </c>
      <c r="Q1785" t="str">
        <f t="shared" si="245"/>
        <v>photography</v>
      </c>
      <c r="R1785" t="str">
        <f t="shared" si="246"/>
        <v>photobooks</v>
      </c>
      <c r="S1785" s="22">
        <f t="shared" si="247"/>
        <v>42115.949976851851</v>
      </c>
      <c r="T1785" s="22">
        <f t="shared" si="248"/>
        <v>42145.949976851851</v>
      </c>
      <c r="U1785">
        <f t="shared" si="249"/>
        <v>2015</v>
      </c>
      <c r="V1785" t="str">
        <f t="shared" si="250"/>
        <v>unsuccessful</v>
      </c>
      <c r="W1785" t="str">
        <f>IF(OR(O1785&lt;Outliers!$B$8,Data!O1785&gt;Outliers!$B$9),"Yes","No")</f>
        <v>No</v>
      </c>
      <c r="X1785">
        <f t="shared" si="251"/>
        <v>4</v>
      </c>
    </row>
    <row r="1786" spans="1:24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43"/>
        <v>0</v>
      </c>
      <c r="P1786" s="9">
        <f t="shared" si="244"/>
        <v>60.24</v>
      </c>
      <c r="Q1786" t="str">
        <f t="shared" si="245"/>
        <v>photography</v>
      </c>
      <c r="R1786" t="str">
        <f t="shared" si="246"/>
        <v>photobooks</v>
      </c>
      <c r="S1786" s="22">
        <f t="shared" si="247"/>
        <v>42003.655555555553</v>
      </c>
      <c r="T1786" s="22">
        <f t="shared" si="248"/>
        <v>42035.142361111109</v>
      </c>
      <c r="U1786">
        <f t="shared" si="249"/>
        <v>2014</v>
      </c>
      <c r="V1786" t="str">
        <f t="shared" si="250"/>
        <v>unsuccessful</v>
      </c>
      <c r="W1786" t="str">
        <f>IF(OR(O1786&lt;Outliers!$B$8,Data!O1786&gt;Outliers!$B$9),"Yes","No")</f>
        <v>No</v>
      </c>
      <c r="X1786">
        <f t="shared" si="251"/>
        <v>5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43"/>
        <v>0</v>
      </c>
      <c r="P1787" s="9">
        <f t="shared" si="244"/>
        <v>44.94</v>
      </c>
      <c r="Q1787" t="str">
        <f t="shared" si="245"/>
        <v>photography</v>
      </c>
      <c r="R1787" t="str">
        <f t="shared" si="246"/>
        <v>photobooks</v>
      </c>
      <c r="S1787" s="22">
        <f t="shared" si="247"/>
        <v>41897.134895833333</v>
      </c>
      <c r="T1787" s="22">
        <f t="shared" si="248"/>
        <v>41928</v>
      </c>
      <c r="U1787">
        <f t="shared" si="249"/>
        <v>2014</v>
      </c>
      <c r="V1787" t="str">
        <f t="shared" si="250"/>
        <v>unsuccessful</v>
      </c>
      <c r="W1787" t="str">
        <f>IF(OR(O1787&lt;Outliers!$B$8,Data!O1787&gt;Outliers!$B$9),"Yes","No")</f>
        <v>No</v>
      </c>
      <c r="X1787">
        <f t="shared" si="251"/>
        <v>4</v>
      </c>
    </row>
    <row r="1788" spans="1:24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43"/>
        <v>0</v>
      </c>
      <c r="P1788" s="9">
        <f t="shared" si="244"/>
        <v>31.21</v>
      </c>
      <c r="Q1788" t="str">
        <f t="shared" si="245"/>
        <v>photography</v>
      </c>
      <c r="R1788" t="str">
        <f t="shared" si="246"/>
        <v>photobooks</v>
      </c>
      <c r="S1788" s="22">
        <f t="shared" si="247"/>
        <v>41958.550659722227</v>
      </c>
      <c r="T1788" s="22">
        <f t="shared" si="248"/>
        <v>41988.550659722227</v>
      </c>
      <c r="U1788">
        <f t="shared" si="249"/>
        <v>2014</v>
      </c>
      <c r="V1788" t="str">
        <f t="shared" si="250"/>
        <v>unsuccessful</v>
      </c>
      <c r="W1788" t="str">
        <f>IF(OR(O1788&lt;Outliers!$B$8,Data!O1788&gt;Outliers!$B$9),"Yes","No")</f>
        <v>No</v>
      </c>
      <c r="X1788">
        <f t="shared" si="251"/>
        <v>4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43"/>
        <v>0</v>
      </c>
      <c r="P1789" s="9">
        <f t="shared" si="244"/>
        <v>63.88</v>
      </c>
      <c r="Q1789" t="str">
        <f t="shared" si="245"/>
        <v>photography</v>
      </c>
      <c r="R1789" t="str">
        <f t="shared" si="246"/>
        <v>photobooks</v>
      </c>
      <c r="S1789" s="22">
        <f t="shared" si="247"/>
        <v>42068.65552083333</v>
      </c>
      <c r="T1789" s="22">
        <f t="shared" si="248"/>
        <v>42098.613854166666</v>
      </c>
      <c r="U1789">
        <f t="shared" si="249"/>
        <v>2015</v>
      </c>
      <c r="V1789" t="str">
        <f t="shared" si="250"/>
        <v>unsuccessful</v>
      </c>
      <c r="W1789" t="str">
        <f>IF(OR(O1789&lt;Outliers!$B$8,Data!O1789&gt;Outliers!$B$9),"Yes","No")</f>
        <v>No</v>
      </c>
      <c r="X1789">
        <f t="shared" si="251"/>
        <v>4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43"/>
        <v>0</v>
      </c>
      <c r="P1790" s="9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22">
        <f t="shared" si="247"/>
        <v>41913.94840277778</v>
      </c>
      <c r="T1790" s="22">
        <f t="shared" si="248"/>
        <v>41943.94840277778</v>
      </c>
      <c r="U1790">
        <f t="shared" si="249"/>
        <v>2014</v>
      </c>
      <c r="V1790" t="str">
        <f t="shared" si="250"/>
        <v>unsuccessful</v>
      </c>
      <c r="W1790" t="str">
        <f>IF(OR(O1790&lt;Outliers!$B$8,Data!O1790&gt;Outliers!$B$9),"Yes","No")</f>
        <v>No</v>
      </c>
      <c r="X1790">
        <f t="shared" si="251"/>
        <v>4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43"/>
        <v>0</v>
      </c>
      <c r="P1791" s="9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22">
        <f t="shared" si="247"/>
        <v>41956.250034722223</v>
      </c>
      <c r="T1791" s="22">
        <f t="shared" si="248"/>
        <v>42016.250034722223</v>
      </c>
      <c r="U1791">
        <f t="shared" si="249"/>
        <v>2014</v>
      </c>
      <c r="V1791" t="str">
        <f t="shared" si="250"/>
        <v>unsuccessful</v>
      </c>
      <c r="W1791" t="str">
        <f>IF(OR(O1791&lt;Outliers!$B$8,Data!O1791&gt;Outliers!$B$9),"Yes","No")</f>
        <v>No</v>
      </c>
      <c r="X1791">
        <f t="shared" si="251"/>
        <v>9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43"/>
        <v>0</v>
      </c>
      <c r="P1792" s="9">
        <f t="shared" si="244"/>
        <v>109.07</v>
      </c>
      <c r="Q1792" t="str">
        <f t="shared" si="245"/>
        <v>photography</v>
      </c>
      <c r="R1792" t="str">
        <f t="shared" si="246"/>
        <v>photobooks</v>
      </c>
      <c r="S1792" s="22">
        <f t="shared" si="247"/>
        <v>42010.674513888895</v>
      </c>
      <c r="T1792" s="22">
        <f t="shared" si="248"/>
        <v>42040.674513888895</v>
      </c>
      <c r="U1792">
        <f t="shared" si="249"/>
        <v>2015</v>
      </c>
      <c r="V1792" t="str">
        <f t="shared" si="250"/>
        <v>unsuccessful</v>
      </c>
      <c r="W1792" t="str">
        <f>IF(OR(O1792&lt;Outliers!$B$8,Data!O1792&gt;Outliers!$B$9),"Yes","No")</f>
        <v>No</v>
      </c>
      <c r="X1792">
        <f t="shared" si="251"/>
        <v>4</v>
      </c>
    </row>
    <row r="1793" spans="1:24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43"/>
        <v>0</v>
      </c>
      <c r="P1793" s="9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22">
        <f t="shared" si="247"/>
        <v>41973.740335648152</v>
      </c>
      <c r="T1793" s="22">
        <f t="shared" si="248"/>
        <v>42033.740335648152</v>
      </c>
      <c r="U1793">
        <f t="shared" si="249"/>
        <v>2014</v>
      </c>
      <c r="V1793" t="str">
        <f t="shared" si="250"/>
        <v>unsuccessful</v>
      </c>
      <c r="W1793" t="str">
        <f>IF(OR(O1793&lt;Outliers!$B$8,Data!O1793&gt;Outliers!$B$9),"Yes","No")</f>
        <v>No</v>
      </c>
      <c r="X1793">
        <f t="shared" si="251"/>
        <v>9</v>
      </c>
    </row>
    <row r="1794" spans="1:24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43"/>
        <v>1</v>
      </c>
      <c r="P1794" s="9">
        <f t="shared" si="244"/>
        <v>109.94</v>
      </c>
      <c r="Q1794" t="str">
        <f t="shared" si="245"/>
        <v>photography</v>
      </c>
      <c r="R1794" t="str">
        <f t="shared" si="246"/>
        <v>photobooks</v>
      </c>
      <c r="S1794" s="22">
        <f t="shared" si="247"/>
        <v>42189.031041666662</v>
      </c>
      <c r="T1794" s="22">
        <f t="shared" si="248"/>
        <v>42226.290972222225</v>
      </c>
      <c r="U1794">
        <f t="shared" si="249"/>
        <v>2015</v>
      </c>
      <c r="V1794" t="str">
        <f t="shared" si="250"/>
        <v>unsuccessful</v>
      </c>
      <c r="W1794" t="str">
        <f>IF(OR(O1794&lt;Outliers!$B$8,Data!O1794&gt;Outliers!$B$9),"Yes","No")</f>
        <v>No</v>
      </c>
      <c r="X1794">
        <f t="shared" si="251"/>
        <v>5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52">ROUND(E1795/D1795,0)</f>
        <v>0</v>
      </c>
      <c r="P1795" s="9">
        <f t="shared" ref="P1795:P1858" si="253">ROUND(IFERROR(E1795/L1795,0),2)</f>
        <v>20</v>
      </c>
      <c r="Q1795" t="str">
        <f t="shared" ref="Q1795:Q1858" si="254">LEFT(N1795,FIND("/",N1795)-1)</f>
        <v>photography</v>
      </c>
      <c r="R1795" t="str">
        <f t="shared" ref="R1795:R1858" si="255">RIGHT(N1795,LEN(N1795)-FIND("/",N1795))</f>
        <v>photobooks</v>
      </c>
      <c r="S1795" s="22">
        <f t="shared" ref="S1795:S1858" si="256">(((J1795/60)/60)/24)+DATE(1970,1,1)</f>
        <v>41940.89166666667</v>
      </c>
      <c r="T1795" s="22">
        <f t="shared" ref="T1795:T1858" si="257">(((I1795/60)/60)/24)+DATE(1970,1,1)</f>
        <v>41970.933333333334</v>
      </c>
      <c r="U1795">
        <f t="shared" ref="U1795:U1858" si="258">YEAR(S1795)</f>
        <v>2014</v>
      </c>
      <c r="V1795" t="str">
        <f t="shared" ref="V1795:V1858" si="259">IF(OR(F1795="live",F1795="successful"),"successful","unsuccessful")</f>
        <v>unsuccessful</v>
      </c>
      <c r="W1795" t="str">
        <f>IF(OR(O1795&lt;Outliers!$B$8,Data!O1795&gt;Outliers!$B$9),"Yes","No")</f>
        <v>No</v>
      </c>
      <c r="X1795">
        <f t="shared" ref="X1795:X1858" si="260">ROUND(_xlfn.DAYS(T1795,S1795)/7,0)</f>
        <v>4</v>
      </c>
    </row>
    <row r="1796" spans="1:24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52"/>
        <v>0</v>
      </c>
      <c r="P1796" s="9">
        <f t="shared" si="253"/>
        <v>55.39</v>
      </c>
      <c r="Q1796" t="str">
        <f t="shared" si="254"/>
        <v>photography</v>
      </c>
      <c r="R1796" t="str">
        <f t="shared" si="255"/>
        <v>photobooks</v>
      </c>
      <c r="S1796" s="22">
        <f t="shared" si="256"/>
        <v>42011.551180555558</v>
      </c>
      <c r="T1796" s="22">
        <f t="shared" si="257"/>
        <v>42046.551180555558</v>
      </c>
      <c r="U1796">
        <f t="shared" si="258"/>
        <v>2015</v>
      </c>
      <c r="V1796" t="str">
        <f t="shared" si="259"/>
        <v>unsuccessful</v>
      </c>
      <c r="W1796" t="str">
        <f>IF(OR(O1796&lt;Outliers!$B$8,Data!O1796&gt;Outliers!$B$9),"Yes","No")</f>
        <v>No</v>
      </c>
      <c r="X1796">
        <f t="shared" si="260"/>
        <v>5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52"/>
        <v>0</v>
      </c>
      <c r="P1797" s="9">
        <f t="shared" si="253"/>
        <v>133.9</v>
      </c>
      <c r="Q1797" t="str">
        <f t="shared" si="254"/>
        <v>photography</v>
      </c>
      <c r="R1797" t="str">
        <f t="shared" si="255"/>
        <v>photobooks</v>
      </c>
      <c r="S1797" s="22">
        <f t="shared" si="256"/>
        <v>42628.288668981477</v>
      </c>
      <c r="T1797" s="22">
        <f t="shared" si="257"/>
        <v>42657.666666666672</v>
      </c>
      <c r="U1797">
        <f t="shared" si="258"/>
        <v>2016</v>
      </c>
      <c r="V1797" t="str">
        <f t="shared" si="259"/>
        <v>unsuccessful</v>
      </c>
      <c r="W1797" t="str">
        <f>IF(OR(O1797&lt;Outliers!$B$8,Data!O1797&gt;Outliers!$B$9),"Yes","No")</f>
        <v>No</v>
      </c>
      <c r="X1797">
        <f t="shared" si="260"/>
        <v>4</v>
      </c>
    </row>
    <row r="1798" spans="1:24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52"/>
        <v>0</v>
      </c>
      <c r="P1798" s="9">
        <f t="shared" si="253"/>
        <v>48.72</v>
      </c>
      <c r="Q1798" t="str">
        <f t="shared" si="254"/>
        <v>photography</v>
      </c>
      <c r="R1798" t="str">
        <f t="shared" si="255"/>
        <v>photobooks</v>
      </c>
      <c r="S1798" s="22">
        <f t="shared" si="256"/>
        <v>42515.439421296294</v>
      </c>
      <c r="T1798" s="22">
        <f t="shared" si="257"/>
        <v>42575.439421296294</v>
      </c>
      <c r="U1798">
        <f t="shared" si="258"/>
        <v>2016</v>
      </c>
      <c r="V1798" t="str">
        <f t="shared" si="259"/>
        <v>unsuccessful</v>
      </c>
      <c r="W1798" t="str">
        <f>IF(OR(O1798&lt;Outliers!$B$8,Data!O1798&gt;Outliers!$B$9),"Yes","No")</f>
        <v>No</v>
      </c>
      <c r="X1798">
        <f t="shared" si="260"/>
        <v>9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52"/>
        <v>1</v>
      </c>
      <c r="P1799" s="9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22">
        <f t="shared" si="256"/>
        <v>42689.56931712963</v>
      </c>
      <c r="T1799" s="22">
        <f t="shared" si="257"/>
        <v>42719.56931712963</v>
      </c>
      <c r="U1799">
        <f t="shared" si="258"/>
        <v>2016</v>
      </c>
      <c r="V1799" t="str">
        <f t="shared" si="259"/>
        <v>unsuccessful</v>
      </c>
      <c r="W1799" t="str">
        <f>IF(OR(O1799&lt;Outliers!$B$8,Data!O1799&gt;Outliers!$B$9),"Yes","No")</f>
        <v>No</v>
      </c>
      <c r="X1799">
        <f t="shared" si="260"/>
        <v>4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52"/>
        <v>0</v>
      </c>
      <c r="P1800" s="9">
        <f t="shared" si="253"/>
        <v>58.97</v>
      </c>
      <c r="Q1800" t="str">
        <f t="shared" si="254"/>
        <v>photography</v>
      </c>
      <c r="R1800" t="str">
        <f t="shared" si="255"/>
        <v>photobooks</v>
      </c>
      <c r="S1800" s="22">
        <f t="shared" si="256"/>
        <v>42344.32677083333</v>
      </c>
      <c r="T1800" s="22">
        <f t="shared" si="257"/>
        <v>42404.32677083333</v>
      </c>
      <c r="U1800">
        <f t="shared" si="258"/>
        <v>2015</v>
      </c>
      <c r="V1800" t="str">
        <f t="shared" si="259"/>
        <v>unsuccessful</v>
      </c>
      <c r="W1800" t="str">
        <f>IF(OR(O1800&lt;Outliers!$B$8,Data!O1800&gt;Outliers!$B$9),"Yes","No")</f>
        <v>No</v>
      </c>
      <c r="X1800">
        <f t="shared" si="260"/>
        <v>9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52"/>
        <v>0</v>
      </c>
      <c r="P1801" s="9">
        <f t="shared" si="253"/>
        <v>11.64</v>
      </c>
      <c r="Q1801" t="str">
        <f t="shared" si="254"/>
        <v>photography</v>
      </c>
      <c r="R1801" t="str">
        <f t="shared" si="255"/>
        <v>photobooks</v>
      </c>
      <c r="S1801" s="22">
        <f t="shared" si="256"/>
        <v>41934.842685185184</v>
      </c>
      <c r="T1801" s="22">
        <f t="shared" si="257"/>
        <v>41954.884351851855</v>
      </c>
      <c r="U1801">
        <f t="shared" si="258"/>
        <v>2014</v>
      </c>
      <c r="V1801" t="str">
        <f t="shared" si="259"/>
        <v>unsuccessful</v>
      </c>
      <c r="W1801" t="str">
        <f>IF(OR(O1801&lt;Outliers!$B$8,Data!O1801&gt;Outliers!$B$9),"Yes","No")</f>
        <v>No</v>
      </c>
      <c r="X1801">
        <f t="shared" si="260"/>
        <v>3</v>
      </c>
    </row>
    <row r="1802" spans="1:24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52"/>
        <v>0</v>
      </c>
      <c r="P1802" s="9">
        <f t="shared" si="253"/>
        <v>83.72</v>
      </c>
      <c r="Q1802" t="str">
        <f t="shared" si="254"/>
        <v>photography</v>
      </c>
      <c r="R1802" t="str">
        <f t="shared" si="255"/>
        <v>photobooks</v>
      </c>
      <c r="S1802" s="22">
        <f t="shared" si="256"/>
        <v>42623.606134259258</v>
      </c>
      <c r="T1802" s="22">
        <f t="shared" si="257"/>
        <v>42653.606134259258</v>
      </c>
      <c r="U1802">
        <f t="shared" si="258"/>
        <v>2016</v>
      </c>
      <c r="V1802" t="str">
        <f t="shared" si="259"/>
        <v>unsuccessful</v>
      </c>
      <c r="W1802" t="str">
        <f>IF(OR(O1802&lt;Outliers!$B$8,Data!O1802&gt;Outliers!$B$9),"Yes","No")</f>
        <v>No</v>
      </c>
      <c r="X1802">
        <f t="shared" si="260"/>
        <v>4</v>
      </c>
    </row>
    <row r="1803" spans="1:24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52"/>
        <v>0</v>
      </c>
      <c r="P1803" s="9">
        <f t="shared" si="253"/>
        <v>63.65</v>
      </c>
      <c r="Q1803" t="str">
        <f t="shared" si="254"/>
        <v>photography</v>
      </c>
      <c r="R1803" t="str">
        <f t="shared" si="255"/>
        <v>photobooks</v>
      </c>
      <c r="S1803" s="22">
        <f t="shared" si="256"/>
        <v>42321.660509259258</v>
      </c>
      <c r="T1803" s="22">
        <f t="shared" si="257"/>
        <v>42353.506944444445</v>
      </c>
      <c r="U1803">
        <f t="shared" si="258"/>
        <v>2015</v>
      </c>
      <c r="V1803" t="str">
        <f t="shared" si="259"/>
        <v>unsuccessful</v>
      </c>
      <c r="W1803" t="str">
        <f>IF(OR(O1803&lt;Outliers!$B$8,Data!O1803&gt;Outliers!$B$9),"Yes","No")</f>
        <v>No</v>
      </c>
      <c r="X1803">
        <f t="shared" si="260"/>
        <v>5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52"/>
        <v>0</v>
      </c>
      <c r="P1804" s="9">
        <f t="shared" si="253"/>
        <v>94.28</v>
      </c>
      <c r="Q1804" t="str">
        <f t="shared" si="254"/>
        <v>photography</v>
      </c>
      <c r="R1804" t="str">
        <f t="shared" si="255"/>
        <v>photobooks</v>
      </c>
      <c r="S1804" s="22">
        <f t="shared" si="256"/>
        <v>42159.47256944445</v>
      </c>
      <c r="T1804" s="22">
        <f t="shared" si="257"/>
        <v>42182.915972222225</v>
      </c>
      <c r="U1804">
        <f t="shared" si="258"/>
        <v>2015</v>
      </c>
      <c r="V1804" t="str">
        <f t="shared" si="259"/>
        <v>unsuccessful</v>
      </c>
      <c r="W1804" t="str">
        <f>IF(OR(O1804&lt;Outliers!$B$8,Data!O1804&gt;Outliers!$B$9),"Yes","No")</f>
        <v>No</v>
      </c>
      <c r="X1804">
        <f t="shared" si="260"/>
        <v>3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52"/>
        <v>0</v>
      </c>
      <c r="P1805" s="9">
        <f t="shared" si="253"/>
        <v>71.87</v>
      </c>
      <c r="Q1805" t="str">
        <f t="shared" si="254"/>
        <v>photography</v>
      </c>
      <c r="R1805" t="str">
        <f t="shared" si="255"/>
        <v>photobooks</v>
      </c>
      <c r="S1805" s="22">
        <f t="shared" si="256"/>
        <v>42018.071550925932</v>
      </c>
      <c r="T1805" s="22">
        <f t="shared" si="257"/>
        <v>42049.071550925932</v>
      </c>
      <c r="U1805">
        <f t="shared" si="258"/>
        <v>2015</v>
      </c>
      <c r="V1805" t="str">
        <f t="shared" si="259"/>
        <v>unsuccessful</v>
      </c>
      <c r="W1805" t="str">
        <f>IF(OR(O1805&lt;Outliers!$B$8,Data!O1805&gt;Outliers!$B$9),"Yes","No")</f>
        <v>No</v>
      </c>
      <c r="X1805">
        <f t="shared" si="260"/>
        <v>4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52"/>
        <v>0</v>
      </c>
      <c r="P1806" s="9">
        <f t="shared" si="253"/>
        <v>104.85</v>
      </c>
      <c r="Q1806" t="str">
        <f t="shared" si="254"/>
        <v>photography</v>
      </c>
      <c r="R1806" t="str">
        <f t="shared" si="255"/>
        <v>photobooks</v>
      </c>
      <c r="S1806" s="22">
        <f t="shared" si="256"/>
        <v>42282.678287037037</v>
      </c>
      <c r="T1806" s="22">
        <f t="shared" si="257"/>
        <v>42322.719953703709</v>
      </c>
      <c r="U1806">
        <f t="shared" si="258"/>
        <v>2015</v>
      </c>
      <c r="V1806" t="str">
        <f t="shared" si="259"/>
        <v>unsuccessful</v>
      </c>
      <c r="W1806" t="str">
        <f>IF(OR(O1806&lt;Outliers!$B$8,Data!O1806&gt;Outliers!$B$9),"Yes","No")</f>
        <v>No</v>
      </c>
      <c r="X1806">
        <f t="shared" si="260"/>
        <v>6</v>
      </c>
    </row>
    <row r="1807" spans="1:24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52"/>
        <v>0</v>
      </c>
      <c r="P1807" s="9">
        <f t="shared" si="253"/>
        <v>67.14</v>
      </c>
      <c r="Q1807" t="str">
        <f t="shared" si="254"/>
        <v>photography</v>
      </c>
      <c r="R1807" t="str">
        <f t="shared" si="255"/>
        <v>photobooks</v>
      </c>
      <c r="S1807" s="22">
        <f t="shared" si="256"/>
        <v>42247.803912037038</v>
      </c>
      <c r="T1807" s="22">
        <f t="shared" si="257"/>
        <v>42279.75</v>
      </c>
      <c r="U1807">
        <f t="shared" si="258"/>
        <v>2015</v>
      </c>
      <c r="V1807" t="str">
        <f t="shared" si="259"/>
        <v>unsuccessful</v>
      </c>
      <c r="W1807" t="str">
        <f>IF(OR(O1807&lt;Outliers!$B$8,Data!O1807&gt;Outliers!$B$9),"Yes","No")</f>
        <v>No</v>
      </c>
      <c r="X1807">
        <f t="shared" si="260"/>
        <v>5</v>
      </c>
    </row>
    <row r="1808" spans="1:24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52"/>
        <v>0</v>
      </c>
      <c r="P1808" s="9">
        <f t="shared" si="253"/>
        <v>73.88</v>
      </c>
      <c r="Q1808" t="str">
        <f t="shared" si="254"/>
        <v>photography</v>
      </c>
      <c r="R1808" t="str">
        <f t="shared" si="255"/>
        <v>photobooks</v>
      </c>
      <c r="S1808" s="22">
        <f t="shared" si="256"/>
        <v>41877.638298611113</v>
      </c>
      <c r="T1808" s="22">
        <f t="shared" si="257"/>
        <v>41912.638298611113</v>
      </c>
      <c r="U1808">
        <f t="shared" si="258"/>
        <v>2014</v>
      </c>
      <c r="V1808" t="str">
        <f t="shared" si="259"/>
        <v>unsuccessful</v>
      </c>
      <c r="W1808" t="str">
        <f>IF(OR(O1808&lt;Outliers!$B$8,Data!O1808&gt;Outliers!$B$9),"Yes","No")</f>
        <v>No</v>
      </c>
      <c r="X1808">
        <f t="shared" si="260"/>
        <v>5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52"/>
        <v>0</v>
      </c>
      <c r="P1809" s="9">
        <f t="shared" si="253"/>
        <v>69.13</v>
      </c>
      <c r="Q1809" t="str">
        <f t="shared" si="254"/>
        <v>photography</v>
      </c>
      <c r="R1809" t="str">
        <f t="shared" si="255"/>
        <v>photobooks</v>
      </c>
      <c r="S1809" s="22">
        <f t="shared" si="256"/>
        <v>41880.068437499998</v>
      </c>
      <c r="T1809" s="22">
        <f t="shared" si="257"/>
        <v>41910.068437499998</v>
      </c>
      <c r="U1809">
        <f t="shared" si="258"/>
        <v>2014</v>
      </c>
      <c r="V1809" t="str">
        <f t="shared" si="259"/>
        <v>unsuccessful</v>
      </c>
      <c r="W1809" t="str">
        <f>IF(OR(O1809&lt;Outliers!$B$8,Data!O1809&gt;Outliers!$B$9),"Yes","No")</f>
        <v>No</v>
      </c>
      <c r="X1809">
        <f t="shared" si="260"/>
        <v>4</v>
      </c>
    </row>
    <row r="1810" spans="1:24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52"/>
        <v>0</v>
      </c>
      <c r="P1810" s="9">
        <f t="shared" si="253"/>
        <v>120.77</v>
      </c>
      <c r="Q1810" t="str">
        <f t="shared" si="254"/>
        <v>photography</v>
      </c>
      <c r="R1810" t="str">
        <f t="shared" si="255"/>
        <v>photobooks</v>
      </c>
      <c r="S1810" s="22">
        <f t="shared" si="256"/>
        <v>42742.680902777778</v>
      </c>
      <c r="T1810" s="22">
        <f t="shared" si="257"/>
        <v>42777.680902777778</v>
      </c>
      <c r="U1810">
        <f t="shared" si="258"/>
        <v>2017</v>
      </c>
      <c r="V1810" t="str">
        <f t="shared" si="259"/>
        <v>unsuccessful</v>
      </c>
      <c r="W1810" t="str">
        <f>IF(OR(O1810&lt;Outliers!$B$8,Data!O1810&gt;Outliers!$B$9),"Yes","No")</f>
        <v>No</v>
      </c>
      <c r="X1810">
        <f t="shared" si="260"/>
        <v>5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52"/>
        <v>0</v>
      </c>
      <c r="P1811" s="9">
        <f t="shared" si="253"/>
        <v>42.22</v>
      </c>
      <c r="Q1811" t="str">
        <f t="shared" si="254"/>
        <v>photography</v>
      </c>
      <c r="R1811" t="str">
        <f t="shared" si="255"/>
        <v>photobooks</v>
      </c>
      <c r="S1811" s="22">
        <f t="shared" si="256"/>
        <v>42029.907858796301</v>
      </c>
      <c r="T1811" s="22">
        <f t="shared" si="257"/>
        <v>42064.907858796301</v>
      </c>
      <c r="U1811">
        <f t="shared" si="258"/>
        <v>2015</v>
      </c>
      <c r="V1811" t="str">
        <f t="shared" si="259"/>
        <v>unsuccessful</v>
      </c>
      <c r="W1811" t="str">
        <f>IF(OR(O1811&lt;Outliers!$B$8,Data!O1811&gt;Outliers!$B$9),"Yes","No")</f>
        <v>No</v>
      </c>
      <c r="X1811">
        <f t="shared" si="260"/>
        <v>5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52"/>
        <v>0</v>
      </c>
      <c r="P1812" s="9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22">
        <f t="shared" si="256"/>
        <v>41860.91002314815</v>
      </c>
      <c r="T1812" s="22">
        <f t="shared" si="257"/>
        <v>41872.91002314815</v>
      </c>
      <c r="U1812">
        <f t="shared" si="258"/>
        <v>2014</v>
      </c>
      <c r="V1812" t="str">
        <f t="shared" si="259"/>
        <v>unsuccessful</v>
      </c>
      <c r="W1812" t="str">
        <f>IF(OR(O1812&lt;Outliers!$B$8,Data!O1812&gt;Outliers!$B$9),"Yes","No")</f>
        <v>No</v>
      </c>
      <c r="X1812">
        <f t="shared" si="260"/>
        <v>2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52"/>
        <v>0</v>
      </c>
      <c r="P1813" s="9">
        <f t="shared" si="253"/>
        <v>1.54</v>
      </c>
      <c r="Q1813" t="str">
        <f t="shared" si="254"/>
        <v>photography</v>
      </c>
      <c r="R1813" t="str">
        <f t="shared" si="255"/>
        <v>photobooks</v>
      </c>
      <c r="S1813" s="22">
        <f t="shared" si="256"/>
        <v>41876.433680555558</v>
      </c>
      <c r="T1813" s="22">
        <f t="shared" si="257"/>
        <v>41936.166666666664</v>
      </c>
      <c r="U1813">
        <f t="shared" si="258"/>
        <v>2014</v>
      </c>
      <c r="V1813" t="str">
        <f t="shared" si="259"/>
        <v>unsuccessful</v>
      </c>
      <c r="W1813" t="str">
        <f>IF(OR(O1813&lt;Outliers!$B$8,Data!O1813&gt;Outliers!$B$9),"Yes","No")</f>
        <v>No</v>
      </c>
      <c r="X1813">
        <f t="shared" si="260"/>
        <v>9</v>
      </c>
    </row>
    <row r="1814" spans="1:24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52"/>
        <v>0</v>
      </c>
      <c r="P1814" s="9">
        <f t="shared" si="253"/>
        <v>37.61</v>
      </c>
      <c r="Q1814" t="str">
        <f t="shared" si="254"/>
        <v>photography</v>
      </c>
      <c r="R1814" t="str">
        <f t="shared" si="255"/>
        <v>photobooks</v>
      </c>
      <c r="S1814" s="22">
        <f t="shared" si="256"/>
        <v>42524.318703703699</v>
      </c>
      <c r="T1814" s="22">
        <f t="shared" si="257"/>
        <v>42554.318703703699</v>
      </c>
      <c r="U1814">
        <f t="shared" si="258"/>
        <v>2016</v>
      </c>
      <c r="V1814" t="str">
        <f t="shared" si="259"/>
        <v>unsuccessful</v>
      </c>
      <c r="W1814" t="str">
        <f>IF(OR(O1814&lt;Outliers!$B$8,Data!O1814&gt;Outliers!$B$9),"Yes","No")</f>
        <v>No</v>
      </c>
      <c r="X1814">
        <f t="shared" si="260"/>
        <v>4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52"/>
        <v>0</v>
      </c>
      <c r="P1815" s="9">
        <f t="shared" si="253"/>
        <v>0</v>
      </c>
      <c r="Q1815" t="str">
        <f t="shared" si="254"/>
        <v>photography</v>
      </c>
      <c r="R1815" t="str">
        <f t="shared" si="255"/>
        <v>photobooks</v>
      </c>
      <c r="S1815" s="22">
        <f t="shared" si="256"/>
        <v>41829.889027777775</v>
      </c>
      <c r="T1815" s="22">
        <f t="shared" si="257"/>
        <v>41859.889027777775</v>
      </c>
      <c r="U1815">
        <f t="shared" si="258"/>
        <v>2014</v>
      </c>
      <c r="V1815" t="str">
        <f t="shared" si="259"/>
        <v>unsuccessful</v>
      </c>
      <c r="W1815" t="str">
        <f>IF(OR(O1815&lt;Outliers!$B$8,Data!O1815&gt;Outliers!$B$9),"Yes","No")</f>
        <v>No</v>
      </c>
      <c r="X1815">
        <f t="shared" si="260"/>
        <v>4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52"/>
        <v>0</v>
      </c>
      <c r="P1816" s="9">
        <f t="shared" si="253"/>
        <v>42.16</v>
      </c>
      <c r="Q1816" t="str">
        <f t="shared" si="254"/>
        <v>photography</v>
      </c>
      <c r="R1816" t="str">
        <f t="shared" si="255"/>
        <v>photobooks</v>
      </c>
      <c r="S1816" s="22">
        <f t="shared" si="256"/>
        <v>42033.314074074078</v>
      </c>
      <c r="T1816" s="22">
        <f t="shared" si="257"/>
        <v>42063.314074074078</v>
      </c>
      <c r="U1816">
        <f t="shared" si="258"/>
        <v>2015</v>
      </c>
      <c r="V1816" t="str">
        <f t="shared" si="259"/>
        <v>unsuccessful</v>
      </c>
      <c r="W1816" t="str">
        <f>IF(OR(O1816&lt;Outliers!$B$8,Data!O1816&gt;Outliers!$B$9),"Yes","No")</f>
        <v>No</v>
      </c>
      <c r="X1816">
        <f t="shared" si="260"/>
        <v>4</v>
      </c>
    </row>
    <row r="1817" spans="1:24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52"/>
        <v>0</v>
      </c>
      <c r="P1817" s="9">
        <f t="shared" si="253"/>
        <v>0</v>
      </c>
      <c r="Q1817" t="str">
        <f t="shared" si="254"/>
        <v>photography</v>
      </c>
      <c r="R1817" t="str">
        <f t="shared" si="255"/>
        <v>photobooks</v>
      </c>
      <c r="S1817" s="22">
        <f t="shared" si="256"/>
        <v>42172.906678240746</v>
      </c>
      <c r="T1817" s="22">
        <f t="shared" si="257"/>
        <v>42186.906678240746</v>
      </c>
      <c r="U1817">
        <f t="shared" si="258"/>
        <v>2015</v>
      </c>
      <c r="V1817" t="str">
        <f t="shared" si="259"/>
        <v>unsuccessful</v>
      </c>
      <c r="W1817" t="str">
        <f>IF(OR(O1817&lt;Outliers!$B$8,Data!O1817&gt;Outliers!$B$9),"Yes","No")</f>
        <v>No</v>
      </c>
      <c r="X1817">
        <f t="shared" si="260"/>
        <v>2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52"/>
        <v>0</v>
      </c>
      <c r="P1818" s="9">
        <f t="shared" si="253"/>
        <v>84.83</v>
      </c>
      <c r="Q1818" t="str">
        <f t="shared" si="254"/>
        <v>photography</v>
      </c>
      <c r="R1818" t="str">
        <f t="shared" si="255"/>
        <v>photobooks</v>
      </c>
      <c r="S1818" s="22">
        <f t="shared" si="256"/>
        <v>42548.876192129625</v>
      </c>
      <c r="T1818" s="22">
        <f t="shared" si="257"/>
        <v>42576.791666666672</v>
      </c>
      <c r="U1818">
        <f t="shared" si="258"/>
        <v>2016</v>
      </c>
      <c r="V1818" t="str">
        <f t="shared" si="259"/>
        <v>unsuccessful</v>
      </c>
      <c r="W1818" t="str">
        <f>IF(OR(O1818&lt;Outliers!$B$8,Data!O1818&gt;Outliers!$B$9),"Yes","No")</f>
        <v>No</v>
      </c>
      <c r="X1818">
        <f t="shared" si="260"/>
        <v>4</v>
      </c>
    </row>
    <row r="1819" spans="1:24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52"/>
        <v>1</v>
      </c>
      <c r="P1819" s="9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22">
        <f t="shared" si="256"/>
        <v>42705.662118055552</v>
      </c>
      <c r="T1819" s="22">
        <f t="shared" si="257"/>
        <v>42765.290972222225</v>
      </c>
      <c r="U1819">
        <f t="shared" si="258"/>
        <v>2016</v>
      </c>
      <c r="V1819" t="str">
        <f t="shared" si="259"/>
        <v>unsuccessful</v>
      </c>
      <c r="W1819" t="str">
        <f>IF(OR(O1819&lt;Outliers!$B$8,Data!O1819&gt;Outliers!$B$9),"Yes","No")</f>
        <v>No</v>
      </c>
      <c r="X1819">
        <f t="shared" si="260"/>
        <v>9</v>
      </c>
    </row>
    <row r="1820" spans="1:24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52"/>
        <v>0</v>
      </c>
      <c r="P1820" s="9">
        <f t="shared" si="253"/>
        <v>0</v>
      </c>
      <c r="Q1820" t="str">
        <f t="shared" si="254"/>
        <v>photography</v>
      </c>
      <c r="R1820" t="str">
        <f t="shared" si="255"/>
        <v>photobooks</v>
      </c>
      <c r="S1820" s="22">
        <f t="shared" si="256"/>
        <v>42067.234375</v>
      </c>
      <c r="T1820" s="22">
        <f t="shared" si="257"/>
        <v>42097.192708333328</v>
      </c>
      <c r="U1820">
        <f t="shared" si="258"/>
        <v>2015</v>
      </c>
      <c r="V1820" t="str">
        <f t="shared" si="259"/>
        <v>unsuccessful</v>
      </c>
      <c r="W1820" t="str">
        <f>IF(OR(O1820&lt;Outliers!$B$8,Data!O1820&gt;Outliers!$B$9),"Yes","No")</f>
        <v>No</v>
      </c>
      <c r="X1820">
        <f t="shared" si="260"/>
        <v>4</v>
      </c>
    </row>
    <row r="1821" spans="1:24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52"/>
        <v>0</v>
      </c>
      <c r="P1821" s="9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22">
        <f t="shared" si="256"/>
        <v>41820.752268518518</v>
      </c>
      <c r="T1821" s="22">
        <f t="shared" si="257"/>
        <v>41850.752268518518</v>
      </c>
      <c r="U1821">
        <f t="shared" si="258"/>
        <v>2014</v>
      </c>
      <c r="V1821" t="str">
        <f t="shared" si="259"/>
        <v>unsuccessful</v>
      </c>
      <c r="W1821" t="str">
        <f>IF(OR(O1821&lt;Outliers!$B$8,Data!O1821&gt;Outliers!$B$9),"Yes","No")</f>
        <v>No</v>
      </c>
      <c r="X1821">
        <f t="shared" si="260"/>
        <v>4</v>
      </c>
    </row>
    <row r="1822" spans="1:24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52"/>
        <v>0</v>
      </c>
      <c r="P1822" s="9">
        <f t="shared" si="253"/>
        <v>213.38</v>
      </c>
      <c r="Q1822" t="str">
        <f t="shared" si="254"/>
        <v>photography</v>
      </c>
      <c r="R1822" t="str">
        <f t="shared" si="255"/>
        <v>photobooks</v>
      </c>
      <c r="S1822" s="22">
        <f t="shared" si="256"/>
        <v>42065.084375000006</v>
      </c>
      <c r="T1822" s="22">
        <f t="shared" si="257"/>
        <v>42095.042708333334</v>
      </c>
      <c r="U1822">
        <f t="shared" si="258"/>
        <v>2015</v>
      </c>
      <c r="V1822" t="str">
        <f t="shared" si="259"/>
        <v>unsuccessful</v>
      </c>
      <c r="W1822" t="str">
        <f>IF(OR(O1822&lt;Outliers!$B$8,Data!O1822&gt;Outliers!$B$9),"Yes","No")</f>
        <v>No</v>
      </c>
      <c r="X1822">
        <f t="shared" si="260"/>
        <v>4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52"/>
        <v>1</v>
      </c>
      <c r="P1823" s="9">
        <f t="shared" si="253"/>
        <v>59.16</v>
      </c>
      <c r="Q1823" t="str">
        <f t="shared" si="254"/>
        <v>music</v>
      </c>
      <c r="R1823" t="str">
        <f t="shared" si="255"/>
        <v>rock</v>
      </c>
      <c r="S1823" s="22">
        <f t="shared" si="256"/>
        <v>40926.319062499999</v>
      </c>
      <c r="T1823" s="22">
        <f t="shared" si="257"/>
        <v>40971.319062499999</v>
      </c>
      <c r="U1823">
        <f t="shared" si="258"/>
        <v>2012</v>
      </c>
      <c r="V1823" t="str">
        <f t="shared" si="259"/>
        <v>successful</v>
      </c>
      <c r="W1823" t="str">
        <f>IF(OR(O1823&lt;Outliers!$B$8,Data!O1823&gt;Outliers!$B$9),"Yes","No")</f>
        <v>No</v>
      </c>
      <c r="X1823">
        <f t="shared" si="260"/>
        <v>6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52"/>
        <v>1</v>
      </c>
      <c r="P1824" s="9">
        <f t="shared" si="253"/>
        <v>27.27</v>
      </c>
      <c r="Q1824" t="str">
        <f t="shared" si="254"/>
        <v>music</v>
      </c>
      <c r="R1824" t="str">
        <f t="shared" si="255"/>
        <v>rock</v>
      </c>
      <c r="S1824" s="22">
        <f t="shared" si="256"/>
        <v>41634.797013888885</v>
      </c>
      <c r="T1824" s="22">
        <f t="shared" si="257"/>
        <v>41670.792361111111</v>
      </c>
      <c r="U1824">
        <f t="shared" si="258"/>
        <v>2013</v>
      </c>
      <c r="V1824" t="str">
        <f t="shared" si="259"/>
        <v>successful</v>
      </c>
      <c r="W1824" t="str">
        <f>IF(OR(O1824&lt;Outliers!$B$8,Data!O1824&gt;Outliers!$B$9),"Yes","No")</f>
        <v>No</v>
      </c>
      <c r="X1824">
        <f t="shared" si="260"/>
        <v>5</v>
      </c>
    </row>
    <row r="1825" spans="1:24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52"/>
        <v>1</v>
      </c>
      <c r="P1825" s="9">
        <f t="shared" si="253"/>
        <v>24.58</v>
      </c>
      <c r="Q1825" t="str">
        <f t="shared" si="254"/>
        <v>music</v>
      </c>
      <c r="R1825" t="str">
        <f t="shared" si="255"/>
        <v>rock</v>
      </c>
      <c r="S1825" s="22">
        <f t="shared" si="256"/>
        <v>41176.684907407405</v>
      </c>
      <c r="T1825" s="22">
        <f t="shared" si="257"/>
        <v>41206.684907407405</v>
      </c>
      <c r="U1825">
        <f t="shared" si="258"/>
        <v>2012</v>
      </c>
      <c r="V1825" t="str">
        <f t="shared" si="259"/>
        <v>successful</v>
      </c>
      <c r="W1825" t="str">
        <f>IF(OR(O1825&lt;Outliers!$B$8,Data!O1825&gt;Outliers!$B$9),"Yes","No")</f>
        <v>No</v>
      </c>
      <c r="X1825">
        <f t="shared" si="260"/>
        <v>4</v>
      </c>
    </row>
    <row r="1826" spans="1:2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52"/>
        <v>1</v>
      </c>
      <c r="P1826" s="9">
        <f t="shared" si="253"/>
        <v>75.05</v>
      </c>
      <c r="Q1826" t="str">
        <f t="shared" si="254"/>
        <v>music</v>
      </c>
      <c r="R1826" t="str">
        <f t="shared" si="255"/>
        <v>rock</v>
      </c>
      <c r="S1826" s="22">
        <f t="shared" si="256"/>
        <v>41626.916284722225</v>
      </c>
      <c r="T1826" s="22">
        <f t="shared" si="257"/>
        <v>41647.088888888888</v>
      </c>
      <c r="U1826">
        <f t="shared" si="258"/>
        <v>2013</v>
      </c>
      <c r="V1826" t="str">
        <f t="shared" si="259"/>
        <v>successful</v>
      </c>
      <c r="W1826" t="str">
        <f>IF(OR(O1826&lt;Outliers!$B$8,Data!O1826&gt;Outliers!$B$9),"Yes","No")</f>
        <v>No</v>
      </c>
      <c r="X1826">
        <f t="shared" si="260"/>
        <v>3</v>
      </c>
    </row>
    <row r="1827" spans="1:24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52"/>
        <v>1</v>
      </c>
      <c r="P1827" s="9">
        <f t="shared" si="253"/>
        <v>42.02</v>
      </c>
      <c r="Q1827" t="str">
        <f t="shared" si="254"/>
        <v>music</v>
      </c>
      <c r="R1827" t="str">
        <f t="shared" si="255"/>
        <v>rock</v>
      </c>
      <c r="S1827" s="22">
        <f t="shared" si="256"/>
        <v>41443.83452546296</v>
      </c>
      <c r="T1827" s="22">
        <f t="shared" si="257"/>
        <v>41466.83452546296</v>
      </c>
      <c r="U1827">
        <f t="shared" si="258"/>
        <v>2013</v>
      </c>
      <c r="V1827" t="str">
        <f t="shared" si="259"/>
        <v>successful</v>
      </c>
      <c r="W1827" t="str">
        <f>IF(OR(O1827&lt;Outliers!$B$8,Data!O1827&gt;Outliers!$B$9),"Yes","No")</f>
        <v>No</v>
      </c>
      <c r="X1827">
        <f t="shared" si="260"/>
        <v>3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52"/>
        <v>1</v>
      </c>
      <c r="P1828" s="9">
        <f t="shared" si="253"/>
        <v>53.16</v>
      </c>
      <c r="Q1828" t="str">
        <f t="shared" si="254"/>
        <v>music</v>
      </c>
      <c r="R1828" t="str">
        <f t="shared" si="255"/>
        <v>rock</v>
      </c>
      <c r="S1828" s="22">
        <f t="shared" si="256"/>
        <v>41657.923807870371</v>
      </c>
      <c r="T1828" s="22">
        <f t="shared" si="257"/>
        <v>41687.923807870371</v>
      </c>
      <c r="U1828">
        <f t="shared" si="258"/>
        <v>2014</v>
      </c>
      <c r="V1828" t="str">
        <f t="shared" si="259"/>
        <v>successful</v>
      </c>
      <c r="W1828" t="str">
        <f>IF(OR(O1828&lt;Outliers!$B$8,Data!O1828&gt;Outliers!$B$9),"Yes","No")</f>
        <v>No</v>
      </c>
      <c r="X1828">
        <f t="shared" si="260"/>
        <v>4</v>
      </c>
    </row>
    <row r="1829" spans="1:24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52"/>
        <v>1</v>
      </c>
      <c r="P1829" s="9">
        <f t="shared" si="253"/>
        <v>83.89</v>
      </c>
      <c r="Q1829" t="str">
        <f t="shared" si="254"/>
        <v>music</v>
      </c>
      <c r="R1829" t="str">
        <f t="shared" si="255"/>
        <v>rock</v>
      </c>
      <c r="S1829" s="22">
        <f t="shared" si="256"/>
        <v>40555.325937499998</v>
      </c>
      <c r="T1829" s="22">
        <f t="shared" si="257"/>
        <v>40605.325937499998</v>
      </c>
      <c r="U1829">
        <f t="shared" si="258"/>
        <v>2011</v>
      </c>
      <c r="V1829" t="str">
        <f t="shared" si="259"/>
        <v>successful</v>
      </c>
      <c r="W1829" t="str">
        <f>IF(OR(O1829&lt;Outliers!$B$8,Data!O1829&gt;Outliers!$B$9),"Yes","No")</f>
        <v>No</v>
      </c>
      <c r="X1829">
        <f t="shared" si="260"/>
        <v>7</v>
      </c>
    </row>
    <row r="1830" spans="1:24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52"/>
        <v>1</v>
      </c>
      <c r="P1830" s="9">
        <f t="shared" si="253"/>
        <v>417.33</v>
      </c>
      <c r="Q1830" t="str">
        <f t="shared" si="254"/>
        <v>music</v>
      </c>
      <c r="R1830" t="str">
        <f t="shared" si="255"/>
        <v>rock</v>
      </c>
      <c r="S1830" s="22">
        <f t="shared" si="256"/>
        <v>41736.899652777778</v>
      </c>
      <c r="T1830" s="22">
        <f t="shared" si="257"/>
        <v>41768.916666666664</v>
      </c>
      <c r="U1830">
        <f t="shared" si="258"/>
        <v>2014</v>
      </c>
      <c r="V1830" t="str">
        <f t="shared" si="259"/>
        <v>successful</v>
      </c>
      <c r="W1830" t="str">
        <f>IF(OR(O1830&lt;Outliers!$B$8,Data!O1830&gt;Outliers!$B$9),"Yes","No")</f>
        <v>No</v>
      </c>
      <c r="X1830">
        <f t="shared" si="260"/>
        <v>5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52"/>
        <v>2</v>
      </c>
      <c r="P1831" s="9">
        <f t="shared" si="253"/>
        <v>75.77</v>
      </c>
      <c r="Q1831" t="str">
        <f t="shared" si="254"/>
        <v>music</v>
      </c>
      <c r="R1831" t="str">
        <f t="shared" si="255"/>
        <v>rock</v>
      </c>
      <c r="S1831" s="22">
        <f t="shared" si="256"/>
        <v>40516.087627314817</v>
      </c>
      <c r="T1831" s="22">
        <f t="shared" si="257"/>
        <v>40564.916666666664</v>
      </c>
      <c r="U1831">
        <f t="shared" si="258"/>
        <v>2010</v>
      </c>
      <c r="V1831" t="str">
        <f t="shared" si="259"/>
        <v>successful</v>
      </c>
      <c r="W1831" t="str">
        <f>IF(OR(O1831&lt;Outliers!$B$8,Data!O1831&gt;Outliers!$B$9),"Yes","No")</f>
        <v>No</v>
      </c>
      <c r="X1831">
        <f t="shared" si="260"/>
        <v>7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52"/>
        <v>1</v>
      </c>
      <c r="P1832" s="9">
        <f t="shared" si="253"/>
        <v>67.39</v>
      </c>
      <c r="Q1832" t="str">
        <f t="shared" si="254"/>
        <v>music</v>
      </c>
      <c r="R1832" t="str">
        <f t="shared" si="255"/>
        <v>rock</v>
      </c>
      <c r="S1832" s="22">
        <f t="shared" si="256"/>
        <v>41664.684108796297</v>
      </c>
      <c r="T1832" s="22">
        <f t="shared" si="257"/>
        <v>41694.684108796297</v>
      </c>
      <c r="U1832">
        <f t="shared" si="258"/>
        <v>2014</v>
      </c>
      <c r="V1832" t="str">
        <f t="shared" si="259"/>
        <v>successful</v>
      </c>
      <c r="W1832" t="str">
        <f>IF(OR(O1832&lt;Outliers!$B$8,Data!O1832&gt;Outliers!$B$9),"Yes","No")</f>
        <v>No</v>
      </c>
      <c r="X1832">
        <f t="shared" si="260"/>
        <v>4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52"/>
        <v>1</v>
      </c>
      <c r="P1833" s="9">
        <f t="shared" si="253"/>
        <v>73.569999999999993</v>
      </c>
      <c r="Q1833" t="str">
        <f t="shared" si="254"/>
        <v>music</v>
      </c>
      <c r="R1833" t="str">
        <f t="shared" si="255"/>
        <v>rock</v>
      </c>
      <c r="S1833" s="22">
        <f t="shared" si="256"/>
        <v>41026.996099537035</v>
      </c>
      <c r="T1833" s="22">
        <f t="shared" si="257"/>
        <v>41041.996099537035</v>
      </c>
      <c r="U1833">
        <f t="shared" si="258"/>
        <v>2012</v>
      </c>
      <c r="V1833" t="str">
        <f t="shared" si="259"/>
        <v>successful</v>
      </c>
      <c r="W1833" t="str">
        <f>IF(OR(O1833&lt;Outliers!$B$8,Data!O1833&gt;Outliers!$B$9),"Yes","No")</f>
        <v>No</v>
      </c>
      <c r="X1833">
        <f t="shared" si="260"/>
        <v>2</v>
      </c>
    </row>
    <row r="1834" spans="1:24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52"/>
        <v>1</v>
      </c>
      <c r="P1834" s="9">
        <f t="shared" si="253"/>
        <v>25</v>
      </c>
      <c r="Q1834" t="str">
        <f t="shared" si="254"/>
        <v>music</v>
      </c>
      <c r="R1834" t="str">
        <f t="shared" si="255"/>
        <v>rock</v>
      </c>
      <c r="S1834" s="22">
        <f t="shared" si="256"/>
        <v>40576.539664351854</v>
      </c>
      <c r="T1834" s="22">
        <f t="shared" si="257"/>
        <v>40606.539664351854</v>
      </c>
      <c r="U1834">
        <f t="shared" si="258"/>
        <v>2011</v>
      </c>
      <c r="V1834" t="str">
        <f t="shared" si="259"/>
        <v>successful</v>
      </c>
      <c r="W1834" t="str">
        <f>IF(OR(O1834&lt;Outliers!$B$8,Data!O1834&gt;Outliers!$B$9),"Yes","No")</f>
        <v>No</v>
      </c>
      <c r="X1834">
        <f t="shared" si="260"/>
        <v>4</v>
      </c>
    </row>
    <row r="1835" spans="1:24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52"/>
        <v>3</v>
      </c>
      <c r="P1835" s="9">
        <f t="shared" si="253"/>
        <v>42</v>
      </c>
      <c r="Q1835" t="str">
        <f t="shared" si="254"/>
        <v>music</v>
      </c>
      <c r="R1835" t="str">
        <f t="shared" si="255"/>
        <v>rock</v>
      </c>
      <c r="S1835" s="22">
        <f t="shared" si="256"/>
        <v>41303.044016203705</v>
      </c>
      <c r="T1835" s="22">
        <f t="shared" si="257"/>
        <v>41335.332638888889</v>
      </c>
      <c r="U1835">
        <f t="shared" si="258"/>
        <v>2013</v>
      </c>
      <c r="V1835" t="str">
        <f t="shared" si="259"/>
        <v>successful</v>
      </c>
      <c r="W1835" t="str">
        <f>IF(OR(O1835&lt;Outliers!$B$8,Data!O1835&gt;Outliers!$B$9),"Yes","No")</f>
        <v>Yes</v>
      </c>
      <c r="X1835">
        <f t="shared" si="260"/>
        <v>5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52"/>
        <v>1</v>
      </c>
      <c r="P1836" s="9">
        <f t="shared" si="253"/>
        <v>131.16999999999999</v>
      </c>
      <c r="Q1836" t="str">
        <f t="shared" si="254"/>
        <v>music</v>
      </c>
      <c r="R1836" t="str">
        <f t="shared" si="255"/>
        <v>rock</v>
      </c>
      <c r="S1836" s="22">
        <f t="shared" si="256"/>
        <v>41988.964062500003</v>
      </c>
      <c r="T1836" s="22">
        <f t="shared" si="257"/>
        <v>42028.964062500003</v>
      </c>
      <c r="U1836">
        <f t="shared" si="258"/>
        <v>2014</v>
      </c>
      <c r="V1836" t="str">
        <f t="shared" si="259"/>
        <v>successful</v>
      </c>
      <c r="W1836" t="str">
        <f>IF(OR(O1836&lt;Outliers!$B$8,Data!O1836&gt;Outliers!$B$9),"Yes","No")</f>
        <v>No</v>
      </c>
      <c r="X1836">
        <f t="shared" si="260"/>
        <v>6</v>
      </c>
    </row>
    <row r="1837" spans="1:24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52"/>
        <v>1</v>
      </c>
      <c r="P1837" s="9">
        <f t="shared" si="253"/>
        <v>47.27</v>
      </c>
      <c r="Q1837" t="str">
        <f t="shared" si="254"/>
        <v>music</v>
      </c>
      <c r="R1837" t="str">
        <f t="shared" si="255"/>
        <v>rock</v>
      </c>
      <c r="S1837" s="22">
        <f t="shared" si="256"/>
        <v>42430.702210648145</v>
      </c>
      <c r="T1837" s="22">
        <f t="shared" si="257"/>
        <v>42460.660543981481</v>
      </c>
      <c r="U1837">
        <f t="shared" si="258"/>
        <v>2016</v>
      </c>
      <c r="V1837" t="str">
        <f t="shared" si="259"/>
        <v>successful</v>
      </c>
      <c r="W1837" t="str">
        <f>IF(OR(O1837&lt;Outliers!$B$8,Data!O1837&gt;Outliers!$B$9),"Yes","No")</f>
        <v>No</v>
      </c>
      <c r="X1837">
        <f t="shared" si="260"/>
        <v>4</v>
      </c>
    </row>
    <row r="1838" spans="1:24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52"/>
        <v>2</v>
      </c>
      <c r="P1838" s="9">
        <f t="shared" si="253"/>
        <v>182.13</v>
      </c>
      <c r="Q1838" t="str">
        <f t="shared" si="254"/>
        <v>music</v>
      </c>
      <c r="R1838" t="str">
        <f t="shared" si="255"/>
        <v>rock</v>
      </c>
      <c r="S1838" s="22">
        <f t="shared" si="256"/>
        <v>41305.809363425928</v>
      </c>
      <c r="T1838" s="22">
        <f t="shared" si="257"/>
        <v>41322.809363425928</v>
      </c>
      <c r="U1838">
        <f t="shared" si="258"/>
        <v>2013</v>
      </c>
      <c r="V1838" t="str">
        <f t="shared" si="259"/>
        <v>successful</v>
      </c>
      <c r="W1838" t="str">
        <f>IF(OR(O1838&lt;Outliers!$B$8,Data!O1838&gt;Outliers!$B$9),"Yes","No")</f>
        <v>No</v>
      </c>
      <c r="X1838">
        <f t="shared" si="260"/>
        <v>2</v>
      </c>
    </row>
    <row r="1839" spans="1:24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52"/>
        <v>3</v>
      </c>
      <c r="P1839" s="9">
        <f t="shared" si="253"/>
        <v>61.37</v>
      </c>
      <c r="Q1839" t="str">
        <f t="shared" si="254"/>
        <v>music</v>
      </c>
      <c r="R1839" t="str">
        <f t="shared" si="255"/>
        <v>rock</v>
      </c>
      <c r="S1839" s="22">
        <f t="shared" si="256"/>
        <v>40926.047858796301</v>
      </c>
      <c r="T1839" s="22">
        <f t="shared" si="257"/>
        <v>40986.006192129629</v>
      </c>
      <c r="U1839">
        <f t="shared" si="258"/>
        <v>2012</v>
      </c>
      <c r="V1839" t="str">
        <f t="shared" si="259"/>
        <v>successful</v>
      </c>
      <c r="W1839" t="str">
        <f>IF(OR(O1839&lt;Outliers!$B$8,Data!O1839&gt;Outliers!$B$9),"Yes","No")</f>
        <v>Yes</v>
      </c>
      <c r="X1839">
        <f t="shared" si="260"/>
        <v>9</v>
      </c>
    </row>
    <row r="1840" spans="1:24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52"/>
        <v>1</v>
      </c>
      <c r="P1840" s="9">
        <f t="shared" si="253"/>
        <v>35.770000000000003</v>
      </c>
      <c r="Q1840" t="str">
        <f t="shared" si="254"/>
        <v>music</v>
      </c>
      <c r="R1840" t="str">
        <f t="shared" si="255"/>
        <v>rock</v>
      </c>
      <c r="S1840" s="22">
        <f t="shared" si="256"/>
        <v>40788.786539351851</v>
      </c>
      <c r="T1840" s="22">
        <f t="shared" si="257"/>
        <v>40817.125</v>
      </c>
      <c r="U1840">
        <f t="shared" si="258"/>
        <v>2011</v>
      </c>
      <c r="V1840" t="str">
        <f t="shared" si="259"/>
        <v>successful</v>
      </c>
      <c r="W1840" t="str">
        <f>IF(OR(O1840&lt;Outliers!$B$8,Data!O1840&gt;Outliers!$B$9),"Yes","No")</f>
        <v>No</v>
      </c>
      <c r="X1840">
        <f t="shared" si="260"/>
        <v>4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52"/>
        <v>2</v>
      </c>
      <c r="P1841" s="9">
        <f t="shared" si="253"/>
        <v>45.62</v>
      </c>
      <c r="Q1841" t="str">
        <f t="shared" si="254"/>
        <v>music</v>
      </c>
      <c r="R1841" t="str">
        <f t="shared" si="255"/>
        <v>rock</v>
      </c>
      <c r="S1841" s="22">
        <f t="shared" si="256"/>
        <v>42614.722013888888</v>
      </c>
      <c r="T1841" s="22">
        <f t="shared" si="257"/>
        <v>42644.722013888888</v>
      </c>
      <c r="U1841">
        <f t="shared" si="258"/>
        <v>2016</v>
      </c>
      <c r="V1841" t="str">
        <f t="shared" si="259"/>
        <v>successful</v>
      </c>
      <c r="W1841" t="str">
        <f>IF(OR(O1841&lt;Outliers!$B$8,Data!O1841&gt;Outliers!$B$9),"Yes","No")</f>
        <v>No</v>
      </c>
      <c r="X1841">
        <f t="shared" si="260"/>
        <v>4</v>
      </c>
    </row>
    <row r="1842" spans="1:24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52"/>
        <v>1</v>
      </c>
      <c r="P1842" s="9">
        <f t="shared" si="253"/>
        <v>75.38</v>
      </c>
      <c r="Q1842" t="str">
        <f t="shared" si="254"/>
        <v>music</v>
      </c>
      <c r="R1842" t="str">
        <f t="shared" si="255"/>
        <v>rock</v>
      </c>
      <c r="S1842" s="22">
        <f t="shared" si="256"/>
        <v>41382.096180555556</v>
      </c>
      <c r="T1842" s="22">
        <f t="shared" si="257"/>
        <v>41401.207638888889</v>
      </c>
      <c r="U1842">
        <f t="shared" si="258"/>
        <v>2013</v>
      </c>
      <c r="V1842" t="str">
        <f t="shared" si="259"/>
        <v>successful</v>
      </c>
      <c r="W1842" t="str">
        <f>IF(OR(O1842&lt;Outliers!$B$8,Data!O1842&gt;Outliers!$B$9),"Yes","No")</f>
        <v>No</v>
      </c>
      <c r="X1842">
        <f t="shared" si="260"/>
        <v>3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52"/>
        <v>1</v>
      </c>
      <c r="P1843" s="9">
        <f t="shared" si="253"/>
        <v>50.88</v>
      </c>
      <c r="Q1843" t="str">
        <f t="shared" si="254"/>
        <v>music</v>
      </c>
      <c r="R1843" t="str">
        <f t="shared" si="255"/>
        <v>rock</v>
      </c>
      <c r="S1843" s="22">
        <f t="shared" si="256"/>
        <v>41745.84542824074</v>
      </c>
      <c r="T1843" s="22">
        <f t="shared" si="257"/>
        <v>41779.207638888889</v>
      </c>
      <c r="U1843">
        <f t="shared" si="258"/>
        <v>2014</v>
      </c>
      <c r="V1843" t="str">
        <f t="shared" si="259"/>
        <v>successful</v>
      </c>
      <c r="W1843" t="str">
        <f>IF(OR(O1843&lt;Outliers!$B$8,Data!O1843&gt;Outliers!$B$9),"Yes","No")</f>
        <v>No</v>
      </c>
      <c r="X1843">
        <f t="shared" si="260"/>
        <v>5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52"/>
        <v>1</v>
      </c>
      <c r="P1844" s="9">
        <f t="shared" si="253"/>
        <v>119.29</v>
      </c>
      <c r="Q1844" t="str">
        <f t="shared" si="254"/>
        <v>music</v>
      </c>
      <c r="R1844" t="str">
        <f t="shared" si="255"/>
        <v>rock</v>
      </c>
      <c r="S1844" s="22">
        <f t="shared" si="256"/>
        <v>42031.631724537037</v>
      </c>
      <c r="T1844" s="22">
        <f t="shared" si="257"/>
        <v>42065.249305555553</v>
      </c>
      <c r="U1844">
        <f t="shared" si="258"/>
        <v>2015</v>
      </c>
      <c r="V1844" t="str">
        <f t="shared" si="259"/>
        <v>successful</v>
      </c>
      <c r="W1844" t="str">
        <f>IF(OR(O1844&lt;Outliers!$B$8,Data!O1844&gt;Outliers!$B$9),"Yes","No")</f>
        <v>No</v>
      </c>
      <c r="X1844">
        <f t="shared" si="260"/>
        <v>5</v>
      </c>
    </row>
    <row r="1845" spans="1:24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52"/>
        <v>1</v>
      </c>
      <c r="P1845" s="9">
        <f t="shared" si="253"/>
        <v>92.54</v>
      </c>
      <c r="Q1845" t="str">
        <f t="shared" si="254"/>
        <v>music</v>
      </c>
      <c r="R1845" t="str">
        <f t="shared" si="255"/>
        <v>rock</v>
      </c>
      <c r="S1845" s="22">
        <f t="shared" si="256"/>
        <v>40564.994837962964</v>
      </c>
      <c r="T1845" s="22">
        <f t="shared" si="257"/>
        <v>40594.994837962964</v>
      </c>
      <c r="U1845">
        <f t="shared" si="258"/>
        <v>2011</v>
      </c>
      <c r="V1845" t="str">
        <f t="shared" si="259"/>
        <v>successful</v>
      </c>
      <c r="W1845" t="str">
        <f>IF(OR(O1845&lt;Outliers!$B$8,Data!O1845&gt;Outliers!$B$9),"Yes","No")</f>
        <v>No</v>
      </c>
      <c r="X1845">
        <f t="shared" si="260"/>
        <v>4</v>
      </c>
    </row>
    <row r="1846" spans="1:24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52"/>
        <v>1</v>
      </c>
      <c r="P1846" s="9">
        <f t="shared" si="253"/>
        <v>76.05</v>
      </c>
      <c r="Q1846" t="str">
        <f t="shared" si="254"/>
        <v>music</v>
      </c>
      <c r="R1846" t="str">
        <f t="shared" si="255"/>
        <v>rock</v>
      </c>
      <c r="S1846" s="22">
        <f t="shared" si="256"/>
        <v>40666.973541666666</v>
      </c>
      <c r="T1846" s="22">
        <f t="shared" si="257"/>
        <v>40705.125</v>
      </c>
      <c r="U1846">
        <f t="shared" si="258"/>
        <v>2011</v>
      </c>
      <c r="V1846" t="str">
        <f t="shared" si="259"/>
        <v>successful</v>
      </c>
      <c r="W1846" t="str">
        <f>IF(OR(O1846&lt;Outliers!$B$8,Data!O1846&gt;Outliers!$B$9),"Yes","No")</f>
        <v>No</v>
      </c>
      <c r="X1846">
        <f t="shared" si="260"/>
        <v>6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52"/>
        <v>1</v>
      </c>
      <c r="P1847" s="9">
        <f t="shared" si="253"/>
        <v>52.63</v>
      </c>
      <c r="Q1847" t="str">
        <f t="shared" si="254"/>
        <v>music</v>
      </c>
      <c r="R1847" t="str">
        <f t="shared" si="255"/>
        <v>rock</v>
      </c>
      <c r="S1847" s="22">
        <f t="shared" si="256"/>
        <v>42523.333310185189</v>
      </c>
      <c r="T1847" s="22">
        <f t="shared" si="257"/>
        <v>42538.204861111109</v>
      </c>
      <c r="U1847">
        <f t="shared" si="258"/>
        <v>2016</v>
      </c>
      <c r="V1847" t="str">
        <f t="shared" si="259"/>
        <v>successful</v>
      </c>
      <c r="W1847" t="str">
        <f>IF(OR(O1847&lt;Outliers!$B$8,Data!O1847&gt;Outliers!$B$9),"Yes","No")</f>
        <v>No</v>
      </c>
      <c r="X1847">
        <f t="shared" si="260"/>
        <v>2</v>
      </c>
    </row>
    <row r="1848" spans="1:24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52"/>
        <v>1</v>
      </c>
      <c r="P1848" s="9">
        <f t="shared" si="253"/>
        <v>98.99</v>
      </c>
      <c r="Q1848" t="str">
        <f t="shared" si="254"/>
        <v>music</v>
      </c>
      <c r="R1848" t="str">
        <f t="shared" si="255"/>
        <v>rock</v>
      </c>
      <c r="S1848" s="22">
        <f t="shared" si="256"/>
        <v>41228.650196759263</v>
      </c>
      <c r="T1848" s="22">
        <f t="shared" si="257"/>
        <v>41258.650196759263</v>
      </c>
      <c r="U1848">
        <f t="shared" si="258"/>
        <v>2012</v>
      </c>
      <c r="V1848" t="str">
        <f t="shared" si="259"/>
        <v>successful</v>
      </c>
      <c r="W1848" t="str">
        <f>IF(OR(O1848&lt;Outliers!$B$8,Data!O1848&gt;Outliers!$B$9),"Yes","No")</f>
        <v>No</v>
      </c>
      <c r="X1848">
        <f t="shared" si="260"/>
        <v>4</v>
      </c>
    </row>
    <row r="1849" spans="1:24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52"/>
        <v>1</v>
      </c>
      <c r="P1849" s="9">
        <f t="shared" si="253"/>
        <v>79.53</v>
      </c>
      <c r="Q1849" t="str">
        <f t="shared" si="254"/>
        <v>music</v>
      </c>
      <c r="R1849" t="str">
        <f t="shared" si="255"/>
        <v>rock</v>
      </c>
      <c r="S1849" s="22">
        <f t="shared" si="256"/>
        <v>42094.236481481479</v>
      </c>
      <c r="T1849" s="22">
        <f t="shared" si="257"/>
        <v>42115.236481481479</v>
      </c>
      <c r="U1849">
        <f t="shared" si="258"/>
        <v>2015</v>
      </c>
      <c r="V1849" t="str">
        <f t="shared" si="259"/>
        <v>successful</v>
      </c>
      <c r="W1849" t="str">
        <f>IF(OR(O1849&lt;Outliers!$B$8,Data!O1849&gt;Outliers!$B$9),"Yes","No")</f>
        <v>No</v>
      </c>
      <c r="X1849">
        <f t="shared" si="260"/>
        <v>3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52"/>
        <v>1</v>
      </c>
      <c r="P1850" s="9">
        <f t="shared" si="253"/>
        <v>134.21</v>
      </c>
      <c r="Q1850" t="str">
        <f t="shared" si="254"/>
        <v>music</v>
      </c>
      <c r="R1850" t="str">
        <f t="shared" si="255"/>
        <v>rock</v>
      </c>
      <c r="S1850" s="22">
        <f t="shared" si="256"/>
        <v>40691.788055555553</v>
      </c>
      <c r="T1850" s="22">
        <f t="shared" si="257"/>
        <v>40755.290972222225</v>
      </c>
      <c r="U1850">
        <f t="shared" si="258"/>
        <v>2011</v>
      </c>
      <c r="V1850" t="str">
        <f t="shared" si="259"/>
        <v>successful</v>
      </c>
      <c r="W1850" t="str">
        <f>IF(OR(O1850&lt;Outliers!$B$8,Data!O1850&gt;Outliers!$B$9),"Yes","No")</f>
        <v>No</v>
      </c>
      <c r="X1850">
        <f t="shared" si="260"/>
        <v>9</v>
      </c>
    </row>
    <row r="1851" spans="1:24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52"/>
        <v>1</v>
      </c>
      <c r="P1851" s="9">
        <f t="shared" si="253"/>
        <v>37.630000000000003</v>
      </c>
      <c r="Q1851" t="str">
        <f t="shared" si="254"/>
        <v>music</v>
      </c>
      <c r="R1851" t="str">
        <f t="shared" si="255"/>
        <v>rock</v>
      </c>
      <c r="S1851" s="22">
        <f t="shared" si="256"/>
        <v>41169.845590277779</v>
      </c>
      <c r="T1851" s="22">
        <f t="shared" si="257"/>
        <v>41199.845590277779</v>
      </c>
      <c r="U1851">
        <f t="shared" si="258"/>
        <v>2012</v>
      </c>
      <c r="V1851" t="str">
        <f t="shared" si="259"/>
        <v>successful</v>
      </c>
      <c r="W1851" t="str">
        <f>IF(OR(O1851&lt;Outliers!$B$8,Data!O1851&gt;Outliers!$B$9),"Yes","No")</f>
        <v>No</v>
      </c>
      <c r="X1851">
        <f t="shared" si="260"/>
        <v>4</v>
      </c>
    </row>
    <row r="1852" spans="1:24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52"/>
        <v>1</v>
      </c>
      <c r="P1852" s="9">
        <f t="shared" si="253"/>
        <v>51.04</v>
      </c>
      <c r="Q1852" t="str">
        <f t="shared" si="254"/>
        <v>music</v>
      </c>
      <c r="R1852" t="str">
        <f t="shared" si="255"/>
        <v>rock</v>
      </c>
      <c r="S1852" s="22">
        <f t="shared" si="256"/>
        <v>41800.959490740745</v>
      </c>
      <c r="T1852" s="22">
        <f t="shared" si="257"/>
        <v>41830.959490740745</v>
      </c>
      <c r="U1852">
        <f t="shared" si="258"/>
        <v>2014</v>
      </c>
      <c r="V1852" t="str">
        <f t="shared" si="259"/>
        <v>successful</v>
      </c>
      <c r="W1852" t="str">
        <f>IF(OR(O1852&lt;Outliers!$B$8,Data!O1852&gt;Outliers!$B$9),"Yes","No")</f>
        <v>No</v>
      </c>
      <c r="X1852">
        <f t="shared" si="260"/>
        <v>4</v>
      </c>
    </row>
    <row r="1853" spans="1:24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52"/>
        <v>1</v>
      </c>
      <c r="P1853" s="9">
        <f t="shared" si="253"/>
        <v>50.04</v>
      </c>
      <c r="Q1853" t="str">
        <f t="shared" si="254"/>
        <v>music</v>
      </c>
      <c r="R1853" t="str">
        <f t="shared" si="255"/>
        <v>rock</v>
      </c>
      <c r="S1853" s="22">
        <f t="shared" si="256"/>
        <v>41827.906689814816</v>
      </c>
      <c r="T1853" s="22">
        <f t="shared" si="257"/>
        <v>41848.041666666664</v>
      </c>
      <c r="U1853">
        <f t="shared" si="258"/>
        <v>2014</v>
      </c>
      <c r="V1853" t="str">
        <f t="shared" si="259"/>
        <v>successful</v>
      </c>
      <c r="W1853" t="str">
        <f>IF(OR(O1853&lt;Outliers!$B$8,Data!O1853&gt;Outliers!$B$9),"Yes","No")</f>
        <v>No</v>
      </c>
      <c r="X1853">
        <f t="shared" si="260"/>
        <v>3</v>
      </c>
    </row>
    <row r="1854" spans="1:24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52"/>
        <v>1</v>
      </c>
      <c r="P1854" s="9">
        <f t="shared" si="253"/>
        <v>133.93</v>
      </c>
      <c r="Q1854" t="str">
        <f t="shared" si="254"/>
        <v>music</v>
      </c>
      <c r="R1854" t="str">
        <f t="shared" si="255"/>
        <v>rock</v>
      </c>
      <c r="S1854" s="22">
        <f t="shared" si="256"/>
        <v>42081.77143518519</v>
      </c>
      <c r="T1854" s="22">
        <f t="shared" si="257"/>
        <v>42119</v>
      </c>
      <c r="U1854">
        <f t="shared" si="258"/>
        <v>2015</v>
      </c>
      <c r="V1854" t="str">
        <f t="shared" si="259"/>
        <v>successful</v>
      </c>
      <c r="W1854" t="str">
        <f>IF(OR(O1854&lt;Outliers!$B$8,Data!O1854&gt;Outliers!$B$9),"Yes","No")</f>
        <v>No</v>
      </c>
      <c r="X1854">
        <f t="shared" si="260"/>
        <v>5</v>
      </c>
    </row>
    <row r="1855" spans="1:24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52"/>
        <v>1</v>
      </c>
      <c r="P1855" s="9">
        <f t="shared" si="253"/>
        <v>58.21</v>
      </c>
      <c r="Q1855" t="str">
        <f t="shared" si="254"/>
        <v>music</v>
      </c>
      <c r="R1855" t="str">
        <f t="shared" si="255"/>
        <v>rock</v>
      </c>
      <c r="S1855" s="22">
        <f t="shared" si="256"/>
        <v>41177.060381944444</v>
      </c>
      <c r="T1855" s="22">
        <f t="shared" si="257"/>
        <v>41227.102048611108</v>
      </c>
      <c r="U1855">
        <f t="shared" si="258"/>
        <v>2012</v>
      </c>
      <c r="V1855" t="str">
        <f t="shared" si="259"/>
        <v>successful</v>
      </c>
      <c r="W1855" t="str">
        <f>IF(OR(O1855&lt;Outliers!$B$8,Data!O1855&gt;Outliers!$B$9),"Yes","No")</f>
        <v>No</v>
      </c>
      <c r="X1855">
        <f t="shared" si="260"/>
        <v>7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52"/>
        <v>1</v>
      </c>
      <c r="P1856" s="9">
        <f t="shared" si="253"/>
        <v>88.04</v>
      </c>
      <c r="Q1856" t="str">
        <f t="shared" si="254"/>
        <v>music</v>
      </c>
      <c r="R1856" t="str">
        <f t="shared" si="255"/>
        <v>rock</v>
      </c>
      <c r="S1856" s="22">
        <f t="shared" si="256"/>
        <v>41388.021261574075</v>
      </c>
      <c r="T1856" s="22">
        <f t="shared" si="257"/>
        <v>41418.021261574075</v>
      </c>
      <c r="U1856">
        <f t="shared" si="258"/>
        <v>2013</v>
      </c>
      <c r="V1856" t="str">
        <f t="shared" si="259"/>
        <v>successful</v>
      </c>
      <c r="W1856" t="str">
        <f>IF(OR(O1856&lt;Outliers!$B$8,Data!O1856&gt;Outliers!$B$9),"Yes","No")</f>
        <v>No</v>
      </c>
      <c r="X1856">
        <f t="shared" si="260"/>
        <v>4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52"/>
        <v>2</v>
      </c>
      <c r="P1857" s="9">
        <f t="shared" si="253"/>
        <v>70.58</v>
      </c>
      <c r="Q1857" t="str">
        <f t="shared" si="254"/>
        <v>music</v>
      </c>
      <c r="R1857" t="str">
        <f t="shared" si="255"/>
        <v>rock</v>
      </c>
      <c r="S1857" s="22">
        <f t="shared" si="256"/>
        <v>41600.538657407407</v>
      </c>
      <c r="T1857" s="22">
        <f t="shared" si="257"/>
        <v>41645.538657407407</v>
      </c>
      <c r="U1857">
        <f t="shared" si="258"/>
        <v>2013</v>
      </c>
      <c r="V1857" t="str">
        <f t="shared" si="259"/>
        <v>successful</v>
      </c>
      <c r="W1857" t="str">
        <f>IF(OR(O1857&lt;Outliers!$B$8,Data!O1857&gt;Outliers!$B$9),"Yes","No")</f>
        <v>No</v>
      </c>
      <c r="X1857">
        <f t="shared" si="260"/>
        <v>6</v>
      </c>
    </row>
    <row r="1858" spans="1:24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52"/>
        <v>1</v>
      </c>
      <c r="P1858" s="9">
        <f t="shared" si="253"/>
        <v>53.29</v>
      </c>
      <c r="Q1858" t="str">
        <f t="shared" si="254"/>
        <v>music</v>
      </c>
      <c r="R1858" t="str">
        <f t="shared" si="255"/>
        <v>rock</v>
      </c>
      <c r="S1858" s="22">
        <f t="shared" si="256"/>
        <v>41817.854999999996</v>
      </c>
      <c r="T1858" s="22">
        <f t="shared" si="257"/>
        <v>41838.854999999996</v>
      </c>
      <c r="U1858">
        <f t="shared" si="258"/>
        <v>2014</v>
      </c>
      <c r="V1858" t="str">
        <f t="shared" si="259"/>
        <v>successful</v>
      </c>
      <c r="W1858" t="str">
        <f>IF(OR(O1858&lt;Outliers!$B$8,Data!O1858&gt;Outliers!$B$9),"Yes","No")</f>
        <v>No</v>
      </c>
      <c r="X1858">
        <f t="shared" si="260"/>
        <v>3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61">ROUND(E1859/D1859,0)</f>
        <v>1</v>
      </c>
      <c r="P1859" s="9">
        <f t="shared" ref="P1859:P1922" si="262">ROUND(IFERROR(E1859/L1859,0),2)</f>
        <v>136.36000000000001</v>
      </c>
      <c r="Q1859" t="str">
        <f t="shared" ref="Q1859:Q1922" si="263">LEFT(N1859,FIND("/",N1859)-1)</f>
        <v>music</v>
      </c>
      <c r="R1859" t="str">
        <f t="shared" ref="R1859:R1922" si="264">RIGHT(N1859,LEN(N1859)-FIND("/",N1859))</f>
        <v>rock</v>
      </c>
      <c r="S1859" s="22">
        <f t="shared" ref="S1859:S1922" si="265">(((J1859/60)/60)/24)+DATE(1970,1,1)</f>
        <v>41864.76866898148</v>
      </c>
      <c r="T1859" s="22">
        <f t="shared" ref="T1859:T1922" si="266">(((I1859/60)/60)/24)+DATE(1970,1,1)</f>
        <v>41894.76866898148</v>
      </c>
      <c r="U1859">
        <f t="shared" ref="U1859:U1922" si="267">YEAR(S1859)</f>
        <v>2014</v>
      </c>
      <c r="V1859" t="str">
        <f t="shared" ref="V1859:V1922" si="268">IF(OR(F1859="live",F1859="successful"),"successful","unsuccessful")</f>
        <v>successful</v>
      </c>
      <c r="W1859" t="str">
        <f>IF(OR(O1859&lt;Outliers!$B$8,Data!O1859&gt;Outliers!$B$9),"Yes","No")</f>
        <v>No</v>
      </c>
      <c r="X1859">
        <f t="shared" ref="X1859:X1922" si="269">ROUND(_xlfn.DAYS(T1859,S1859)/7,0)</f>
        <v>4</v>
      </c>
    </row>
    <row r="1860" spans="1:24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61"/>
        <v>1</v>
      </c>
      <c r="P1860" s="9">
        <f t="shared" si="262"/>
        <v>40.549999999999997</v>
      </c>
      <c r="Q1860" t="str">
        <f t="shared" si="263"/>
        <v>music</v>
      </c>
      <c r="R1860" t="str">
        <f t="shared" si="264"/>
        <v>rock</v>
      </c>
      <c r="S1860" s="22">
        <f t="shared" si="265"/>
        <v>40833.200474537036</v>
      </c>
      <c r="T1860" s="22">
        <f t="shared" si="266"/>
        <v>40893.242141203707</v>
      </c>
      <c r="U1860">
        <f t="shared" si="267"/>
        <v>2011</v>
      </c>
      <c r="V1860" t="str">
        <f t="shared" si="268"/>
        <v>successful</v>
      </c>
      <c r="W1860" t="str">
        <f>IF(OR(O1860&lt;Outliers!$B$8,Data!O1860&gt;Outliers!$B$9),"Yes","No")</f>
        <v>No</v>
      </c>
      <c r="X1860">
        <f t="shared" si="269"/>
        <v>9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61"/>
        <v>1</v>
      </c>
      <c r="P1861" s="9">
        <f t="shared" si="262"/>
        <v>70.63</v>
      </c>
      <c r="Q1861" t="str">
        <f t="shared" si="263"/>
        <v>music</v>
      </c>
      <c r="R1861" t="str">
        <f t="shared" si="264"/>
        <v>rock</v>
      </c>
      <c r="S1861" s="22">
        <f t="shared" si="265"/>
        <v>40778.770011574074</v>
      </c>
      <c r="T1861" s="22">
        <f t="shared" si="266"/>
        <v>40808.770011574074</v>
      </c>
      <c r="U1861">
        <f t="shared" si="267"/>
        <v>2011</v>
      </c>
      <c r="V1861" t="str">
        <f t="shared" si="268"/>
        <v>successful</v>
      </c>
      <c r="W1861" t="str">
        <f>IF(OR(O1861&lt;Outliers!$B$8,Data!O1861&gt;Outliers!$B$9),"Yes","No")</f>
        <v>No</v>
      </c>
      <c r="X1861">
        <f t="shared" si="269"/>
        <v>4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61"/>
        <v>1</v>
      </c>
      <c r="P1862" s="9">
        <f t="shared" si="262"/>
        <v>52.68</v>
      </c>
      <c r="Q1862" t="str">
        <f t="shared" si="263"/>
        <v>music</v>
      </c>
      <c r="R1862" t="str">
        <f t="shared" si="264"/>
        <v>rock</v>
      </c>
      <c r="S1862" s="22">
        <f t="shared" si="265"/>
        <v>41655.709305555552</v>
      </c>
      <c r="T1862" s="22">
        <f t="shared" si="266"/>
        <v>41676.709305555552</v>
      </c>
      <c r="U1862">
        <f t="shared" si="267"/>
        <v>2014</v>
      </c>
      <c r="V1862" t="str">
        <f t="shared" si="268"/>
        <v>successful</v>
      </c>
      <c r="W1862" t="str">
        <f>IF(OR(O1862&lt;Outliers!$B$8,Data!O1862&gt;Outliers!$B$9),"Yes","No")</f>
        <v>No</v>
      </c>
      <c r="X1862">
        <f t="shared" si="269"/>
        <v>3</v>
      </c>
    </row>
    <row r="1863" spans="1:24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61"/>
        <v>0</v>
      </c>
      <c r="P1863" s="9">
        <f t="shared" si="262"/>
        <v>0</v>
      </c>
      <c r="Q1863" t="str">
        <f t="shared" si="263"/>
        <v>games</v>
      </c>
      <c r="R1863" t="str">
        <f t="shared" si="264"/>
        <v>mobile games</v>
      </c>
      <c r="S1863" s="22">
        <f t="shared" si="265"/>
        <v>42000.300243055557</v>
      </c>
      <c r="T1863" s="22">
        <f t="shared" si="266"/>
        <v>42030.300243055557</v>
      </c>
      <c r="U1863">
        <f t="shared" si="267"/>
        <v>2014</v>
      </c>
      <c r="V1863" t="str">
        <f t="shared" si="268"/>
        <v>unsuccessful</v>
      </c>
      <c r="W1863" t="str">
        <f>IF(OR(O1863&lt;Outliers!$B$8,Data!O1863&gt;Outliers!$B$9),"Yes","No")</f>
        <v>No</v>
      </c>
      <c r="X1863">
        <f t="shared" si="269"/>
        <v>4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61"/>
        <v>0</v>
      </c>
      <c r="P1864" s="9">
        <f t="shared" si="262"/>
        <v>90.94</v>
      </c>
      <c r="Q1864" t="str">
        <f t="shared" si="263"/>
        <v>games</v>
      </c>
      <c r="R1864" t="str">
        <f t="shared" si="264"/>
        <v>mobile games</v>
      </c>
      <c r="S1864" s="22">
        <f t="shared" si="265"/>
        <v>42755.492754629624</v>
      </c>
      <c r="T1864" s="22">
        <f t="shared" si="266"/>
        <v>42802.3125</v>
      </c>
      <c r="U1864">
        <f t="shared" si="267"/>
        <v>2017</v>
      </c>
      <c r="V1864" t="str">
        <f t="shared" si="268"/>
        <v>unsuccessful</v>
      </c>
      <c r="W1864" t="str">
        <f>IF(OR(O1864&lt;Outliers!$B$8,Data!O1864&gt;Outliers!$B$9),"Yes","No")</f>
        <v>No</v>
      </c>
      <c r="X1864">
        <f t="shared" si="269"/>
        <v>7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61"/>
        <v>0</v>
      </c>
      <c r="P1865" s="9">
        <f t="shared" si="262"/>
        <v>5</v>
      </c>
      <c r="Q1865" t="str">
        <f t="shared" si="263"/>
        <v>games</v>
      </c>
      <c r="R1865" t="str">
        <f t="shared" si="264"/>
        <v>mobile games</v>
      </c>
      <c r="S1865" s="22">
        <f t="shared" si="265"/>
        <v>41772.797280092593</v>
      </c>
      <c r="T1865" s="22">
        <f t="shared" si="266"/>
        <v>41802.797280092593</v>
      </c>
      <c r="U1865">
        <f t="shared" si="267"/>
        <v>2014</v>
      </c>
      <c r="V1865" t="str">
        <f t="shared" si="268"/>
        <v>unsuccessful</v>
      </c>
      <c r="W1865" t="str">
        <f>IF(OR(O1865&lt;Outliers!$B$8,Data!O1865&gt;Outliers!$B$9),"Yes","No")</f>
        <v>No</v>
      </c>
      <c r="X1865">
        <f t="shared" si="269"/>
        <v>4</v>
      </c>
    </row>
    <row r="1866" spans="1:24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61"/>
        <v>0</v>
      </c>
      <c r="P1866" s="9">
        <f t="shared" si="262"/>
        <v>58.08</v>
      </c>
      <c r="Q1866" t="str">
        <f t="shared" si="263"/>
        <v>games</v>
      </c>
      <c r="R1866" t="str">
        <f t="shared" si="264"/>
        <v>mobile games</v>
      </c>
      <c r="S1866" s="22">
        <f t="shared" si="265"/>
        <v>41733.716435185182</v>
      </c>
      <c r="T1866" s="22">
        <f t="shared" si="266"/>
        <v>41763.716435185182</v>
      </c>
      <c r="U1866">
        <f t="shared" si="267"/>
        <v>2014</v>
      </c>
      <c r="V1866" t="str">
        <f t="shared" si="268"/>
        <v>unsuccessful</v>
      </c>
      <c r="W1866" t="str">
        <f>IF(OR(O1866&lt;Outliers!$B$8,Data!O1866&gt;Outliers!$B$9),"Yes","No")</f>
        <v>No</v>
      </c>
      <c r="X1866">
        <f t="shared" si="269"/>
        <v>4</v>
      </c>
    </row>
    <row r="1867" spans="1:24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61"/>
        <v>0</v>
      </c>
      <c r="P1867" s="9">
        <f t="shared" si="262"/>
        <v>2</v>
      </c>
      <c r="Q1867" t="str">
        <f t="shared" si="263"/>
        <v>games</v>
      </c>
      <c r="R1867" t="str">
        <f t="shared" si="264"/>
        <v>mobile games</v>
      </c>
      <c r="S1867" s="22">
        <f t="shared" si="265"/>
        <v>42645.367442129631</v>
      </c>
      <c r="T1867" s="22">
        <f t="shared" si="266"/>
        <v>42680.409108796302</v>
      </c>
      <c r="U1867">
        <f t="shared" si="267"/>
        <v>2016</v>
      </c>
      <c r="V1867" t="str">
        <f t="shared" si="268"/>
        <v>unsuccessful</v>
      </c>
      <c r="W1867" t="str">
        <f>IF(OR(O1867&lt;Outliers!$B$8,Data!O1867&gt;Outliers!$B$9),"Yes","No")</f>
        <v>No</v>
      </c>
      <c r="X1867">
        <f t="shared" si="269"/>
        <v>5</v>
      </c>
    </row>
    <row r="1868" spans="1:24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61"/>
        <v>0</v>
      </c>
      <c r="P1868" s="9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22">
        <f t="shared" si="265"/>
        <v>42742.246493055558</v>
      </c>
      <c r="T1868" s="22">
        <f t="shared" si="266"/>
        <v>42795.166666666672</v>
      </c>
      <c r="U1868">
        <f t="shared" si="267"/>
        <v>2017</v>
      </c>
      <c r="V1868" t="str">
        <f t="shared" si="268"/>
        <v>unsuccessful</v>
      </c>
      <c r="W1868" t="str">
        <f>IF(OR(O1868&lt;Outliers!$B$8,Data!O1868&gt;Outliers!$B$9),"Yes","No")</f>
        <v>No</v>
      </c>
      <c r="X1868">
        <f t="shared" si="269"/>
        <v>8</v>
      </c>
    </row>
    <row r="1869" spans="1:24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61"/>
        <v>0</v>
      </c>
      <c r="P1869" s="9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22">
        <f t="shared" si="265"/>
        <v>42649.924907407403</v>
      </c>
      <c r="T1869" s="22">
        <f t="shared" si="266"/>
        <v>42679.924907407403</v>
      </c>
      <c r="U1869">
        <f t="shared" si="267"/>
        <v>2016</v>
      </c>
      <c r="V1869" t="str">
        <f t="shared" si="268"/>
        <v>unsuccessful</v>
      </c>
      <c r="W1869" t="str">
        <f>IF(OR(O1869&lt;Outliers!$B$8,Data!O1869&gt;Outliers!$B$9),"Yes","No")</f>
        <v>No</v>
      </c>
      <c r="X1869">
        <f t="shared" si="269"/>
        <v>4</v>
      </c>
    </row>
    <row r="1870" spans="1:24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61"/>
        <v>0</v>
      </c>
      <c r="P1870" s="9">
        <f t="shared" si="262"/>
        <v>71.59</v>
      </c>
      <c r="Q1870" t="str">
        <f t="shared" si="263"/>
        <v>games</v>
      </c>
      <c r="R1870" t="str">
        <f t="shared" si="264"/>
        <v>mobile games</v>
      </c>
      <c r="S1870" s="22">
        <f t="shared" si="265"/>
        <v>42328.779224537036</v>
      </c>
      <c r="T1870" s="22">
        <f t="shared" si="266"/>
        <v>42353.332638888889</v>
      </c>
      <c r="U1870">
        <f t="shared" si="267"/>
        <v>2015</v>
      </c>
      <c r="V1870" t="str">
        <f t="shared" si="268"/>
        <v>unsuccessful</v>
      </c>
      <c r="W1870" t="str">
        <f>IF(OR(O1870&lt;Outliers!$B$8,Data!O1870&gt;Outliers!$B$9),"Yes","No")</f>
        <v>No</v>
      </c>
      <c r="X1870">
        <f t="shared" si="269"/>
        <v>4</v>
      </c>
    </row>
    <row r="1871" spans="1:24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61"/>
        <v>0</v>
      </c>
      <c r="P1871" s="9">
        <f t="shared" si="262"/>
        <v>0</v>
      </c>
      <c r="Q1871" t="str">
        <f t="shared" si="263"/>
        <v>games</v>
      </c>
      <c r="R1871" t="str">
        <f t="shared" si="264"/>
        <v>mobile games</v>
      </c>
      <c r="S1871" s="22">
        <f t="shared" si="265"/>
        <v>42709.002881944441</v>
      </c>
      <c r="T1871" s="22">
        <f t="shared" si="266"/>
        <v>42739.002881944441</v>
      </c>
      <c r="U1871">
        <f t="shared" si="267"/>
        <v>2016</v>
      </c>
      <c r="V1871" t="str">
        <f t="shared" si="268"/>
        <v>unsuccessful</v>
      </c>
      <c r="W1871" t="str">
        <f>IF(OR(O1871&lt;Outliers!$B$8,Data!O1871&gt;Outliers!$B$9),"Yes","No")</f>
        <v>No</v>
      </c>
      <c r="X1871">
        <f t="shared" si="269"/>
        <v>4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61"/>
        <v>0</v>
      </c>
      <c r="P1872" s="9">
        <f t="shared" si="262"/>
        <v>32.82</v>
      </c>
      <c r="Q1872" t="str">
        <f t="shared" si="263"/>
        <v>games</v>
      </c>
      <c r="R1872" t="str">
        <f t="shared" si="264"/>
        <v>mobile games</v>
      </c>
      <c r="S1872" s="22">
        <f t="shared" si="265"/>
        <v>42371.355729166666</v>
      </c>
      <c r="T1872" s="22">
        <f t="shared" si="266"/>
        <v>42400.178472222222</v>
      </c>
      <c r="U1872">
        <f t="shared" si="267"/>
        <v>2016</v>
      </c>
      <c r="V1872" t="str">
        <f t="shared" si="268"/>
        <v>unsuccessful</v>
      </c>
      <c r="W1872" t="str">
        <f>IF(OR(O1872&lt;Outliers!$B$8,Data!O1872&gt;Outliers!$B$9),"Yes","No")</f>
        <v>No</v>
      </c>
      <c r="X1872">
        <f t="shared" si="269"/>
        <v>4</v>
      </c>
    </row>
    <row r="1873" spans="1:24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61"/>
        <v>1</v>
      </c>
      <c r="P1873" s="9">
        <f t="shared" si="262"/>
        <v>49.12</v>
      </c>
      <c r="Q1873" t="str">
        <f t="shared" si="263"/>
        <v>games</v>
      </c>
      <c r="R1873" t="str">
        <f t="shared" si="264"/>
        <v>mobile games</v>
      </c>
      <c r="S1873" s="22">
        <f t="shared" si="265"/>
        <v>41923.783576388887</v>
      </c>
      <c r="T1873" s="22">
        <f t="shared" si="266"/>
        <v>41963.825243055559</v>
      </c>
      <c r="U1873">
        <f t="shared" si="267"/>
        <v>2014</v>
      </c>
      <c r="V1873" t="str">
        <f t="shared" si="268"/>
        <v>unsuccessful</v>
      </c>
      <c r="W1873" t="str">
        <f>IF(OR(O1873&lt;Outliers!$B$8,Data!O1873&gt;Outliers!$B$9),"Yes","No")</f>
        <v>No</v>
      </c>
      <c r="X1873">
        <f t="shared" si="269"/>
        <v>6</v>
      </c>
    </row>
    <row r="1874" spans="1:24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61"/>
        <v>0</v>
      </c>
      <c r="P1874" s="9">
        <f t="shared" si="262"/>
        <v>16.309999999999999</v>
      </c>
      <c r="Q1874" t="str">
        <f t="shared" si="263"/>
        <v>games</v>
      </c>
      <c r="R1874" t="str">
        <f t="shared" si="264"/>
        <v>mobile games</v>
      </c>
      <c r="S1874" s="22">
        <f t="shared" si="265"/>
        <v>42155.129652777774</v>
      </c>
      <c r="T1874" s="22">
        <f t="shared" si="266"/>
        <v>42185.129652777774</v>
      </c>
      <c r="U1874">
        <f t="shared" si="267"/>
        <v>2015</v>
      </c>
      <c r="V1874" t="str">
        <f t="shared" si="268"/>
        <v>unsuccessful</v>
      </c>
      <c r="W1874" t="str">
        <f>IF(OR(O1874&lt;Outliers!$B$8,Data!O1874&gt;Outliers!$B$9),"Yes","No")</f>
        <v>No</v>
      </c>
      <c r="X1874">
        <f t="shared" si="269"/>
        <v>4</v>
      </c>
    </row>
    <row r="1875" spans="1:24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61"/>
        <v>0</v>
      </c>
      <c r="P1875" s="9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22">
        <f t="shared" si="265"/>
        <v>42164.615856481483</v>
      </c>
      <c r="T1875" s="22">
        <f t="shared" si="266"/>
        <v>42193.697916666672</v>
      </c>
      <c r="U1875">
        <f t="shared" si="267"/>
        <v>2015</v>
      </c>
      <c r="V1875" t="str">
        <f t="shared" si="268"/>
        <v>unsuccessful</v>
      </c>
      <c r="W1875" t="str">
        <f>IF(OR(O1875&lt;Outliers!$B$8,Data!O1875&gt;Outliers!$B$9),"Yes","No")</f>
        <v>No</v>
      </c>
      <c r="X1875">
        <f t="shared" si="269"/>
        <v>4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61"/>
        <v>0</v>
      </c>
      <c r="P1876" s="9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22">
        <f t="shared" si="265"/>
        <v>42529.969131944439</v>
      </c>
      <c r="T1876" s="22">
        <f t="shared" si="266"/>
        <v>42549.969131944439</v>
      </c>
      <c r="U1876">
        <f t="shared" si="267"/>
        <v>2016</v>
      </c>
      <c r="V1876" t="str">
        <f t="shared" si="268"/>
        <v>unsuccessful</v>
      </c>
      <c r="W1876" t="str">
        <f>IF(OR(O1876&lt;Outliers!$B$8,Data!O1876&gt;Outliers!$B$9),"Yes","No")</f>
        <v>No</v>
      </c>
      <c r="X1876">
        <f t="shared" si="269"/>
        <v>3</v>
      </c>
    </row>
    <row r="1877" spans="1:24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61"/>
        <v>0</v>
      </c>
      <c r="P1877" s="9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22">
        <f t="shared" si="265"/>
        <v>42528.899398148147</v>
      </c>
      <c r="T1877" s="22">
        <f t="shared" si="266"/>
        <v>42588.899398148147</v>
      </c>
      <c r="U1877">
        <f t="shared" si="267"/>
        <v>2016</v>
      </c>
      <c r="V1877" t="str">
        <f t="shared" si="268"/>
        <v>unsuccessful</v>
      </c>
      <c r="W1877" t="str">
        <f>IF(OR(O1877&lt;Outliers!$B$8,Data!O1877&gt;Outliers!$B$9),"Yes","No")</f>
        <v>No</v>
      </c>
      <c r="X1877">
        <f t="shared" si="269"/>
        <v>9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61"/>
        <v>0</v>
      </c>
      <c r="P1878" s="9">
        <f t="shared" si="262"/>
        <v>0</v>
      </c>
      <c r="Q1878" t="str">
        <f t="shared" si="263"/>
        <v>games</v>
      </c>
      <c r="R1878" t="str">
        <f t="shared" si="264"/>
        <v>mobile games</v>
      </c>
      <c r="S1878" s="22">
        <f t="shared" si="265"/>
        <v>41776.284780092588</v>
      </c>
      <c r="T1878" s="22">
        <f t="shared" si="266"/>
        <v>41806.284780092588</v>
      </c>
      <c r="U1878">
        <f t="shared" si="267"/>
        <v>2014</v>
      </c>
      <c r="V1878" t="str">
        <f t="shared" si="268"/>
        <v>unsuccessful</v>
      </c>
      <c r="W1878" t="str">
        <f>IF(OR(O1878&lt;Outliers!$B$8,Data!O1878&gt;Outliers!$B$9),"Yes","No")</f>
        <v>No</v>
      </c>
      <c r="X1878">
        <f t="shared" si="269"/>
        <v>4</v>
      </c>
    </row>
    <row r="1879" spans="1:24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61"/>
        <v>0</v>
      </c>
      <c r="P1879" s="9">
        <f t="shared" si="262"/>
        <v>0</v>
      </c>
      <c r="Q1879" t="str">
        <f t="shared" si="263"/>
        <v>games</v>
      </c>
      <c r="R1879" t="str">
        <f t="shared" si="264"/>
        <v>mobile games</v>
      </c>
      <c r="S1879" s="22">
        <f t="shared" si="265"/>
        <v>42035.029224537036</v>
      </c>
      <c r="T1879" s="22">
        <f t="shared" si="266"/>
        <v>42064.029224537036</v>
      </c>
      <c r="U1879">
        <f t="shared" si="267"/>
        <v>2015</v>
      </c>
      <c r="V1879" t="str">
        <f t="shared" si="268"/>
        <v>unsuccessful</v>
      </c>
      <c r="W1879" t="str">
        <f>IF(OR(O1879&lt;Outliers!$B$8,Data!O1879&gt;Outliers!$B$9),"Yes","No")</f>
        <v>No</v>
      </c>
      <c r="X1879">
        <f t="shared" si="269"/>
        <v>4</v>
      </c>
    </row>
    <row r="1880" spans="1:24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61"/>
        <v>0</v>
      </c>
      <c r="P1880" s="9">
        <f t="shared" si="262"/>
        <v>0</v>
      </c>
      <c r="Q1880" t="str">
        <f t="shared" si="263"/>
        <v>games</v>
      </c>
      <c r="R1880" t="str">
        <f t="shared" si="264"/>
        <v>mobile games</v>
      </c>
      <c r="S1880" s="22">
        <f t="shared" si="265"/>
        <v>41773.008738425924</v>
      </c>
      <c r="T1880" s="22">
        <f t="shared" si="266"/>
        <v>41803.008738425924</v>
      </c>
      <c r="U1880">
        <f t="shared" si="267"/>
        <v>2014</v>
      </c>
      <c r="V1880" t="str">
        <f t="shared" si="268"/>
        <v>unsuccessful</v>
      </c>
      <c r="W1880" t="str">
        <f>IF(OR(O1880&lt;Outliers!$B$8,Data!O1880&gt;Outliers!$B$9),"Yes","No")</f>
        <v>No</v>
      </c>
      <c r="X1880">
        <f t="shared" si="269"/>
        <v>4</v>
      </c>
    </row>
    <row r="1881" spans="1:24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61"/>
        <v>0</v>
      </c>
      <c r="P1881" s="9">
        <f t="shared" si="262"/>
        <v>3</v>
      </c>
      <c r="Q1881" t="str">
        <f t="shared" si="263"/>
        <v>games</v>
      </c>
      <c r="R1881" t="str">
        <f t="shared" si="264"/>
        <v>mobile games</v>
      </c>
      <c r="S1881" s="22">
        <f t="shared" si="265"/>
        <v>42413.649641203709</v>
      </c>
      <c r="T1881" s="22">
        <f t="shared" si="266"/>
        <v>42443.607974537037</v>
      </c>
      <c r="U1881">
        <f t="shared" si="267"/>
        <v>2016</v>
      </c>
      <c r="V1881" t="str">
        <f t="shared" si="268"/>
        <v>unsuccessful</v>
      </c>
      <c r="W1881" t="str">
        <f>IF(OR(O1881&lt;Outliers!$B$8,Data!O1881&gt;Outliers!$B$9),"Yes","No")</f>
        <v>No</v>
      </c>
      <c r="X1881">
        <f t="shared" si="269"/>
        <v>4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61"/>
        <v>0</v>
      </c>
      <c r="P1882" s="9">
        <f t="shared" si="262"/>
        <v>41.83</v>
      </c>
      <c r="Q1882" t="str">
        <f t="shared" si="263"/>
        <v>games</v>
      </c>
      <c r="R1882" t="str">
        <f t="shared" si="264"/>
        <v>mobile games</v>
      </c>
      <c r="S1882" s="22">
        <f t="shared" si="265"/>
        <v>42430.566898148143</v>
      </c>
      <c r="T1882" s="22">
        <f t="shared" si="266"/>
        <v>42459.525231481486</v>
      </c>
      <c r="U1882">
        <f t="shared" si="267"/>
        <v>2016</v>
      </c>
      <c r="V1882" t="str">
        <f t="shared" si="268"/>
        <v>unsuccessful</v>
      </c>
      <c r="W1882" t="str">
        <f>IF(OR(O1882&lt;Outliers!$B$8,Data!O1882&gt;Outliers!$B$9),"Yes","No")</f>
        <v>No</v>
      </c>
      <c r="X1882">
        <f t="shared" si="269"/>
        <v>4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61"/>
        <v>2</v>
      </c>
      <c r="P1883" s="9">
        <f t="shared" si="262"/>
        <v>49.34</v>
      </c>
      <c r="Q1883" t="str">
        <f t="shared" si="263"/>
        <v>music</v>
      </c>
      <c r="R1883" t="str">
        <f t="shared" si="264"/>
        <v>indie rock</v>
      </c>
      <c r="S1883" s="22">
        <f t="shared" si="265"/>
        <v>42043.152650462958</v>
      </c>
      <c r="T1883" s="22">
        <f t="shared" si="266"/>
        <v>42073.110983796301</v>
      </c>
      <c r="U1883">
        <f t="shared" si="267"/>
        <v>2015</v>
      </c>
      <c r="V1883" t="str">
        <f t="shared" si="268"/>
        <v>successful</v>
      </c>
      <c r="W1883" t="str">
        <f>IF(OR(O1883&lt;Outliers!$B$8,Data!O1883&gt;Outliers!$B$9),"Yes","No")</f>
        <v>No</v>
      </c>
      <c r="X1883">
        <f t="shared" si="269"/>
        <v>4</v>
      </c>
    </row>
    <row r="1884" spans="1:24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61"/>
        <v>1</v>
      </c>
      <c r="P1884" s="9">
        <f t="shared" si="262"/>
        <v>41.73</v>
      </c>
      <c r="Q1884" t="str">
        <f t="shared" si="263"/>
        <v>music</v>
      </c>
      <c r="R1884" t="str">
        <f t="shared" si="264"/>
        <v>indie rock</v>
      </c>
      <c r="S1884" s="22">
        <f t="shared" si="265"/>
        <v>41067.949212962965</v>
      </c>
      <c r="T1884" s="22">
        <f t="shared" si="266"/>
        <v>41100.991666666669</v>
      </c>
      <c r="U1884">
        <f t="shared" si="267"/>
        <v>2012</v>
      </c>
      <c r="V1884" t="str">
        <f t="shared" si="268"/>
        <v>successful</v>
      </c>
      <c r="W1884" t="str">
        <f>IF(OR(O1884&lt;Outliers!$B$8,Data!O1884&gt;Outliers!$B$9),"Yes","No")</f>
        <v>No</v>
      </c>
      <c r="X1884">
        <f t="shared" si="269"/>
        <v>5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61"/>
        <v>1</v>
      </c>
      <c r="P1885" s="9">
        <f t="shared" si="262"/>
        <v>32.72</v>
      </c>
      <c r="Q1885" t="str">
        <f t="shared" si="263"/>
        <v>music</v>
      </c>
      <c r="R1885" t="str">
        <f t="shared" si="264"/>
        <v>indie rock</v>
      </c>
      <c r="S1885" s="22">
        <f t="shared" si="265"/>
        <v>40977.948009259257</v>
      </c>
      <c r="T1885" s="22">
        <f t="shared" si="266"/>
        <v>41007.906342592592</v>
      </c>
      <c r="U1885">
        <f t="shared" si="267"/>
        <v>2012</v>
      </c>
      <c r="V1885" t="str">
        <f t="shared" si="268"/>
        <v>successful</v>
      </c>
      <c r="W1885" t="str">
        <f>IF(OR(O1885&lt;Outliers!$B$8,Data!O1885&gt;Outliers!$B$9),"Yes","No")</f>
        <v>No</v>
      </c>
      <c r="X1885">
        <f t="shared" si="269"/>
        <v>4</v>
      </c>
    </row>
    <row r="1886" spans="1:24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61"/>
        <v>1</v>
      </c>
      <c r="P1886" s="9">
        <f t="shared" si="262"/>
        <v>51.96</v>
      </c>
      <c r="Q1886" t="str">
        <f t="shared" si="263"/>
        <v>music</v>
      </c>
      <c r="R1886" t="str">
        <f t="shared" si="264"/>
        <v>indie rock</v>
      </c>
      <c r="S1886" s="22">
        <f t="shared" si="265"/>
        <v>41205.198321759257</v>
      </c>
      <c r="T1886" s="22">
        <f t="shared" si="266"/>
        <v>41240.5</v>
      </c>
      <c r="U1886">
        <f t="shared" si="267"/>
        <v>2012</v>
      </c>
      <c r="V1886" t="str">
        <f t="shared" si="268"/>
        <v>successful</v>
      </c>
      <c r="W1886" t="str">
        <f>IF(OR(O1886&lt;Outliers!$B$8,Data!O1886&gt;Outliers!$B$9),"Yes","No")</f>
        <v>No</v>
      </c>
      <c r="X1886">
        <f t="shared" si="269"/>
        <v>5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61"/>
        <v>1</v>
      </c>
      <c r="P1887" s="9">
        <f t="shared" si="262"/>
        <v>50.69</v>
      </c>
      <c r="Q1887" t="str">
        <f t="shared" si="263"/>
        <v>music</v>
      </c>
      <c r="R1887" t="str">
        <f t="shared" si="264"/>
        <v>indie rock</v>
      </c>
      <c r="S1887" s="22">
        <f t="shared" si="265"/>
        <v>41099.093865740739</v>
      </c>
      <c r="T1887" s="22">
        <f t="shared" si="266"/>
        <v>41131.916666666664</v>
      </c>
      <c r="U1887">
        <f t="shared" si="267"/>
        <v>2012</v>
      </c>
      <c r="V1887" t="str">
        <f t="shared" si="268"/>
        <v>successful</v>
      </c>
      <c r="W1887" t="str">
        <f>IF(OR(O1887&lt;Outliers!$B$8,Data!O1887&gt;Outliers!$B$9),"Yes","No")</f>
        <v>No</v>
      </c>
      <c r="X1887">
        <f t="shared" si="269"/>
        <v>5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61"/>
        <v>1</v>
      </c>
      <c r="P1888" s="9">
        <f t="shared" si="262"/>
        <v>42.24</v>
      </c>
      <c r="Q1888" t="str">
        <f t="shared" si="263"/>
        <v>music</v>
      </c>
      <c r="R1888" t="str">
        <f t="shared" si="264"/>
        <v>indie rock</v>
      </c>
      <c r="S1888" s="22">
        <f t="shared" si="265"/>
        <v>41925.906689814816</v>
      </c>
      <c r="T1888" s="22">
        <f t="shared" si="266"/>
        <v>41955.94835648148</v>
      </c>
      <c r="U1888">
        <f t="shared" si="267"/>
        <v>2014</v>
      </c>
      <c r="V1888" t="str">
        <f t="shared" si="268"/>
        <v>successful</v>
      </c>
      <c r="W1888" t="str">
        <f>IF(OR(O1888&lt;Outliers!$B$8,Data!O1888&gt;Outliers!$B$9),"Yes","No")</f>
        <v>No</v>
      </c>
      <c r="X1888">
        <f t="shared" si="269"/>
        <v>4</v>
      </c>
    </row>
    <row r="1889" spans="1:24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61"/>
        <v>1</v>
      </c>
      <c r="P1889" s="9">
        <f t="shared" si="262"/>
        <v>416.88</v>
      </c>
      <c r="Q1889" t="str">
        <f t="shared" si="263"/>
        <v>music</v>
      </c>
      <c r="R1889" t="str">
        <f t="shared" si="264"/>
        <v>indie rock</v>
      </c>
      <c r="S1889" s="22">
        <f t="shared" si="265"/>
        <v>42323.800138888888</v>
      </c>
      <c r="T1889" s="22">
        <f t="shared" si="266"/>
        <v>42341.895833333328</v>
      </c>
      <c r="U1889">
        <f t="shared" si="267"/>
        <v>2015</v>
      </c>
      <c r="V1889" t="str">
        <f t="shared" si="268"/>
        <v>successful</v>
      </c>
      <c r="W1889" t="str">
        <f>IF(OR(O1889&lt;Outliers!$B$8,Data!O1889&gt;Outliers!$B$9),"Yes","No")</f>
        <v>No</v>
      </c>
      <c r="X1889">
        <f t="shared" si="269"/>
        <v>3</v>
      </c>
    </row>
    <row r="1890" spans="1:24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61"/>
        <v>2</v>
      </c>
      <c r="P1890" s="9">
        <f t="shared" si="262"/>
        <v>46.65</v>
      </c>
      <c r="Q1890" t="str">
        <f t="shared" si="263"/>
        <v>music</v>
      </c>
      <c r="R1890" t="str">
        <f t="shared" si="264"/>
        <v>indie rock</v>
      </c>
      <c r="S1890" s="22">
        <f t="shared" si="265"/>
        <v>40299.239953703705</v>
      </c>
      <c r="T1890" s="22">
        <f t="shared" si="266"/>
        <v>40330.207638888889</v>
      </c>
      <c r="U1890">
        <f t="shared" si="267"/>
        <v>2010</v>
      </c>
      <c r="V1890" t="str">
        <f t="shared" si="268"/>
        <v>successful</v>
      </c>
      <c r="W1890" t="str">
        <f>IF(OR(O1890&lt;Outliers!$B$8,Data!O1890&gt;Outliers!$B$9),"Yes","No")</f>
        <v>No</v>
      </c>
      <c r="X1890">
        <f t="shared" si="269"/>
        <v>4</v>
      </c>
    </row>
    <row r="1891" spans="1:24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61"/>
        <v>1</v>
      </c>
      <c r="P1891" s="9">
        <f t="shared" si="262"/>
        <v>48.45</v>
      </c>
      <c r="Q1891" t="str">
        <f t="shared" si="263"/>
        <v>music</v>
      </c>
      <c r="R1891" t="str">
        <f t="shared" si="264"/>
        <v>indie rock</v>
      </c>
      <c r="S1891" s="22">
        <f t="shared" si="265"/>
        <v>41299.793356481481</v>
      </c>
      <c r="T1891" s="22">
        <f t="shared" si="266"/>
        <v>41344.751689814817</v>
      </c>
      <c r="U1891">
        <f t="shared" si="267"/>
        <v>2013</v>
      </c>
      <c r="V1891" t="str">
        <f t="shared" si="268"/>
        <v>successful</v>
      </c>
      <c r="W1891" t="str">
        <f>IF(OR(O1891&lt;Outliers!$B$8,Data!O1891&gt;Outliers!$B$9),"Yes","No")</f>
        <v>No</v>
      </c>
      <c r="X1891">
        <f t="shared" si="269"/>
        <v>6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61"/>
        <v>1</v>
      </c>
      <c r="P1892" s="9">
        <f t="shared" si="262"/>
        <v>70.53</v>
      </c>
      <c r="Q1892" t="str">
        <f t="shared" si="263"/>
        <v>music</v>
      </c>
      <c r="R1892" t="str">
        <f t="shared" si="264"/>
        <v>indie rock</v>
      </c>
      <c r="S1892" s="22">
        <f t="shared" si="265"/>
        <v>41228.786203703705</v>
      </c>
      <c r="T1892" s="22">
        <f t="shared" si="266"/>
        <v>41258.786203703705</v>
      </c>
      <c r="U1892">
        <f t="shared" si="267"/>
        <v>2012</v>
      </c>
      <c r="V1892" t="str">
        <f t="shared" si="268"/>
        <v>successful</v>
      </c>
      <c r="W1892" t="str">
        <f>IF(OR(O1892&lt;Outliers!$B$8,Data!O1892&gt;Outliers!$B$9),"Yes","No")</f>
        <v>No</v>
      </c>
      <c r="X1892">
        <f t="shared" si="269"/>
        <v>4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61"/>
        <v>1</v>
      </c>
      <c r="P1893" s="9">
        <f t="shared" si="262"/>
        <v>87.96</v>
      </c>
      <c r="Q1893" t="str">
        <f t="shared" si="263"/>
        <v>music</v>
      </c>
      <c r="R1893" t="str">
        <f t="shared" si="264"/>
        <v>indie rock</v>
      </c>
      <c r="S1893" s="22">
        <f t="shared" si="265"/>
        <v>40335.798078703701</v>
      </c>
      <c r="T1893" s="22">
        <f t="shared" si="266"/>
        <v>40381.25</v>
      </c>
      <c r="U1893">
        <f t="shared" si="267"/>
        <v>2010</v>
      </c>
      <c r="V1893" t="str">
        <f t="shared" si="268"/>
        <v>successful</v>
      </c>
      <c r="W1893" t="str">
        <f>IF(OR(O1893&lt;Outliers!$B$8,Data!O1893&gt;Outliers!$B$9),"Yes","No")</f>
        <v>No</v>
      </c>
      <c r="X1893">
        <f t="shared" si="269"/>
        <v>7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61"/>
        <v>1</v>
      </c>
      <c r="P1894" s="9">
        <f t="shared" si="262"/>
        <v>26.27</v>
      </c>
      <c r="Q1894" t="str">
        <f t="shared" si="263"/>
        <v>music</v>
      </c>
      <c r="R1894" t="str">
        <f t="shared" si="264"/>
        <v>indie rock</v>
      </c>
      <c r="S1894" s="22">
        <f t="shared" si="265"/>
        <v>40671.637511574074</v>
      </c>
      <c r="T1894" s="22">
        <f t="shared" si="266"/>
        <v>40701.637511574074</v>
      </c>
      <c r="U1894">
        <f t="shared" si="267"/>
        <v>2011</v>
      </c>
      <c r="V1894" t="str">
        <f t="shared" si="268"/>
        <v>successful</v>
      </c>
      <c r="W1894" t="str">
        <f>IF(OR(O1894&lt;Outliers!$B$8,Data!O1894&gt;Outliers!$B$9),"Yes","No")</f>
        <v>No</v>
      </c>
      <c r="X1894">
        <f t="shared" si="269"/>
        <v>4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61"/>
        <v>1</v>
      </c>
      <c r="P1895" s="9">
        <f t="shared" si="262"/>
        <v>57.78</v>
      </c>
      <c r="Q1895" t="str">
        <f t="shared" si="263"/>
        <v>music</v>
      </c>
      <c r="R1895" t="str">
        <f t="shared" si="264"/>
        <v>indie rock</v>
      </c>
      <c r="S1895" s="22">
        <f t="shared" si="265"/>
        <v>40632.94195601852</v>
      </c>
      <c r="T1895" s="22">
        <f t="shared" si="266"/>
        <v>40649.165972222225</v>
      </c>
      <c r="U1895">
        <f t="shared" si="267"/>
        <v>2011</v>
      </c>
      <c r="V1895" t="str">
        <f t="shared" si="268"/>
        <v>successful</v>
      </c>
      <c r="W1895" t="str">
        <f>IF(OR(O1895&lt;Outliers!$B$8,Data!O1895&gt;Outliers!$B$9),"Yes","No")</f>
        <v>No</v>
      </c>
      <c r="X1895">
        <f t="shared" si="269"/>
        <v>2</v>
      </c>
    </row>
    <row r="1896" spans="1:24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61"/>
        <v>1</v>
      </c>
      <c r="P1896" s="9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22">
        <f t="shared" si="265"/>
        <v>40920.904895833337</v>
      </c>
      <c r="T1896" s="22">
        <f t="shared" si="266"/>
        <v>40951.904895833337</v>
      </c>
      <c r="U1896">
        <f t="shared" si="267"/>
        <v>2012</v>
      </c>
      <c r="V1896" t="str">
        <f t="shared" si="268"/>
        <v>successful</v>
      </c>
      <c r="W1896" t="str">
        <f>IF(OR(O1896&lt;Outliers!$B$8,Data!O1896&gt;Outliers!$B$9),"Yes","No")</f>
        <v>No</v>
      </c>
      <c r="X1896">
        <f t="shared" si="269"/>
        <v>4</v>
      </c>
    </row>
    <row r="1897" spans="1:24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61"/>
        <v>1</v>
      </c>
      <c r="P1897" s="9">
        <f t="shared" si="262"/>
        <v>196.34</v>
      </c>
      <c r="Q1897" t="str">
        <f t="shared" si="263"/>
        <v>music</v>
      </c>
      <c r="R1897" t="str">
        <f t="shared" si="264"/>
        <v>indie rock</v>
      </c>
      <c r="S1897" s="22">
        <f t="shared" si="265"/>
        <v>42267.746782407412</v>
      </c>
      <c r="T1897" s="22">
        <f t="shared" si="266"/>
        <v>42297.746782407412</v>
      </c>
      <c r="U1897">
        <f t="shared" si="267"/>
        <v>2015</v>
      </c>
      <c r="V1897" t="str">
        <f t="shared" si="268"/>
        <v>successful</v>
      </c>
      <c r="W1897" t="str">
        <f>IF(OR(O1897&lt;Outliers!$B$8,Data!O1897&gt;Outliers!$B$9),"Yes","No")</f>
        <v>No</v>
      </c>
      <c r="X1897">
        <f t="shared" si="269"/>
        <v>4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61"/>
        <v>1</v>
      </c>
      <c r="P1898" s="9">
        <f t="shared" si="262"/>
        <v>43</v>
      </c>
      <c r="Q1898" t="str">
        <f t="shared" si="263"/>
        <v>music</v>
      </c>
      <c r="R1898" t="str">
        <f t="shared" si="264"/>
        <v>indie rock</v>
      </c>
      <c r="S1898" s="22">
        <f t="shared" si="265"/>
        <v>40981.710243055553</v>
      </c>
      <c r="T1898" s="22">
        <f t="shared" si="266"/>
        <v>41011.710243055553</v>
      </c>
      <c r="U1898">
        <f t="shared" si="267"/>
        <v>2012</v>
      </c>
      <c r="V1898" t="str">
        <f t="shared" si="268"/>
        <v>successful</v>
      </c>
      <c r="W1898" t="str">
        <f>IF(OR(O1898&lt;Outliers!$B$8,Data!O1898&gt;Outliers!$B$9),"Yes","No")</f>
        <v>No</v>
      </c>
      <c r="X1898">
        <f t="shared" si="269"/>
        <v>4</v>
      </c>
    </row>
    <row r="1899" spans="1:24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61"/>
        <v>1</v>
      </c>
      <c r="P1899" s="9">
        <f t="shared" si="262"/>
        <v>35.549999999999997</v>
      </c>
      <c r="Q1899" t="str">
        <f t="shared" si="263"/>
        <v>music</v>
      </c>
      <c r="R1899" t="str">
        <f t="shared" si="264"/>
        <v>indie rock</v>
      </c>
      <c r="S1899" s="22">
        <f t="shared" si="265"/>
        <v>41680.583402777782</v>
      </c>
      <c r="T1899" s="22">
        <f t="shared" si="266"/>
        <v>41702.875</v>
      </c>
      <c r="U1899">
        <f t="shared" si="267"/>
        <v>2014</v>
      </c>
      <c r="V1899" t="str">
        <f t="shared" si="268"/>
        <v>successful</v>
      </c>
      <c r="W1899" t="str">
        <f>IF(OR(O1899&lt;Outliers!$B$8,Data!O1899&gt;Outliers!$B$9),"Yes","No")</f>
        <v>No</v>
      </c>
      <c r="X1899">
        <f t="shared" si="269"/>
        <v>3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61"/>
        <v>1</v>
      </c>
      <c r="P1900" s="9">
        <f t="shared" si="262"/>
        <v>68.81</v>
      </c>
      <c r="Q1900" t="str">
        <f t="shared" si="263"/>
        <v>music</v>
      </c>
      <c r="R1900" t="str">
        <f t="shared" si="264"/>
        <v>indie rock</v>
      </c>
      <c r="S1900" s="22">
        <f t="shared" si="265"/>
        <v>42366.192974537036</v>
      </c>
      <c r="T1900" s="22">
        <f t="shared" si="266"/>
        <v>42401.75</v>
      </c>
      <c r="U1900">
        <f t="shared" si="267"/>
        <v>2015</v>
      </c>
      <c r="V1900" t="str">
        <f t="shared" si="268"/>
        <v>successful</v>
      </c>
      <c r="W1900" t="str">
        <f>IF(OR(O1900&lt;Outliers!$B$8,Data!O1900&gt;Outliers!$B$9),"Yes","No")</f>
        <v>No</v>
      </c>
      <c r="X1900">
        <f t="shared" si="269"/>
        <v>5</v>
      </c>
    </row>
    <row r="1901" spans="1:24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61"/>
        <v>1</v>
      </c>
      <c r="P1901" s="9">
        <f t="shared" si="262"/>
        <v>28.57</v>
      </c>
      <c r="Q1901" t="str">
        <f t="shared" si="263"/>
        <v>music</v>
      </c>
      <c r="R1901" t="str">
        <f t="shared" si="264"/>
        <v>indie rock</v>
      </c>
      <c r="S1901" s="22">
        <f t="shared" si="265"/>
        <v>42058.941736111112</v>
      </c>
      <c r="T1901" s="22">
        <f t="shared" si="266"/>
        <v>42088.90006944444</v>
      </c>
      <c r="U1901">
        <f t="shared" si="267"/>
        <v>2015</v>
      </c>
      <c r="V1901" t="str">
        <f t="shared" si="268"/>
        <v>successful</v>
      </c>
      <c r="W1901" t="str">
        <f>IF(OR(O1901&lt;Outliers!$B$8,Data!O1901&gt;Outliers!$B$9),"Yes","No")</f>
        <v>No</v>
      </c>
      <c r="X1901">
        <f t="shared" si="269"/>
        <v>4</v>
      </c>
    </row>
    <row r="1902" spans="1:24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61"/>
        <v>1</v>
      </c>
      <c r="P1902" s="9">
        <f t="shared" si="262"/>
        <v>50.63</v>
      </c>
      <c r="Q1902" t="str">
        <f t="shared" si="263"/>
        <v>music</v>
      </c>
      <c r="R1902" t="str">
        <f t="shared" si="264"/>
        <v>indie rock</v>
      </c>
      <c r="S1902" s="22">
        <f t="shared" si="265"/>
        <v>41160.871886574074</v>
      </c>
      <c r="T1902" s="22">
        <f t="shared" si="266"/>
        <v>41188.415972222225</v>
      </c>
      <c r="U1902">
        <f t="shared" si="267"/>
        <v>2012</v>
      </c>
      <c r="V1902" t="str">
        <f t="shared" si="268"/>
        <v>successful</v>
      </c>
      <c r="W1902" t="str">
        <f>IF(OR(O1902&lt;Outliers!$B$8,Data!O1902&gt;Outliers!$B$9),"Yes","No")</f>
        <v>No</v>
      </c>
      <c r="X1902">
        <f t="shared" si="269"/>
        <v>4</v>
      </c>
    </row>
    <row r="1903" spans="1:24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61"/>
        <v>0</v>
      </c>
      <c r="P1903" s="9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22">
        <f t="shared" si="265"/>
        <v>42116.54315972222</v>
      </c>
      <c r="T1903" s="22">
        <f t="shared" si="266"/>
        <v>42146.541666666672</v>
      </c>
      <c r="U1903">
        <f t="shared" si="267"/>
        <v>2015</v>
      </c>
      <c r="V1903" t="str">
        <f t="shared" si="268"/>
        <v>unsuccessful</v>
      </c>
      <c r="W1903" t="str">
        <f>IF(OR(O1903&lt;Outliers!$B$8,Data!O1903&gt;Outliers!$B$9),"Yes","No")</f>
        <v>No</v>
      </c>
      <c r="X1903">
        <f t="shared" si="269"/>
        <v>4</v>
      </c>
    </row>
    <row r="1904" spans="1:24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61"/>
        <v>0</v>
      </c>
      <c r="P1904" s="9">
        <f t="shared" si="262"/>
        <v>4</v>
      </c>
      <c r="Q1904" t="str">
        <f t="shared" si="263"/>
        <v>technology</v>
      </c>
      <c r="R1904" t="str">
        <f t="shared" si="264"/>
        <v>gadgets</v>
      </c>
      <c r="S1904" s="22">
        <f t="shared" si="265"/>
        <v>42037.789895833332</v>
      </c>
      <c r="T1904" s="22">
        <f t="shared" si="266"/>
        <v>42067.789895833332</v>
      </c>
      <c r="U1904">
        <f t="shared" si="267"/>
        <v>2015</v>
      </c>
      <c r="V1904" t="str">
        <f t="shared" si="268"/>
        <v>unsuccessful</v>
      </c>
      <c r="W1904" t="str">
        <f>IF(OR(O1904&lt;Outliers!$B$8,Data!O1904&gt;Outliers!$B$9),"Yes","No")</f>
        <v>No</v>
      </c>
      <c r="X1904">
        <f t="shared" si="269"/>
        <v>4</v>
      </c>
    </row>
    <row r="1905" spans="1:24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61"/>
        <v>0</v>
      </c>
      <c r="P1905" s="9">
        <f t="shared" si="262"/>
        <v>34.1</v>
      </c>
      <c r="Q1905" t="str">
        <f t="shared" si="263"/>
        <v>technology</v>
      </c>
      <c r="R1905" t="str">
        <f t="shared" si="264"/>
        <v>gadgets</v>
      </c>
      <c r="S1905" s="22">
        <f t="shared" si="265"/>
        <v>42702.770729166667</v>
      </c>
      <c r="T1905" s="22">
        <f t="shared" si="266"/>
        <v>42762.770729166667</v>
      </c>
      <c r="U1905">
        <f t="shared" si="267"/>
        <v>2016</v>
      </c>
      <c r="V1905" t="str">
        <f t="shared" si="268"/>
        <v>unsuccessful</v>
      </c>
      <c r="W1905" t="str">
        <f>IF(OR(O1905&lt;Outliers!$B$8,Data!O1905&gt;Outliers!$B$9),"Yes","No")</f>
        <v>No</v>
      </c>
      <c r="X1905">
        <f t="shared" si="269"/>
        <v>9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61"/>
        <v>0</v>
      </c>
      <c r="P1906" s="9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22">
        <f t="shared" si="265"/>
        <v>42326.685428240744</v>
      </c>
      <c r="T1906" s="22">
        <f t="shared" si="266"/>
        <v>42371.685428240744</v>
      </c>
      <c r="U1906">
        <f t="shared" si="267"/>
        <v>2015</v>
      </c>
      <c r="V1906" t="str">
        <f t="shared" si="268"/>
        <v>unsuccessful</v>
      </c>
      <c r="W1906" t="str">
        <f>IF(OR(O1906&lt;Outliers!$B$8,Data!O1906&gt;Outliers!$B$9),"Yes","No")</f>
        <v>No</v>
      </c>
      <c r="X1906">
        <f t="shared" si="269"/>
        <v>6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61"/>
        <v>0</v>
      </c>
      <c r="P1907" s="9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22">
        <f t="shared" si="265"/>
        <v>41859.925856481481</v>
      </c>
      <c r="T1907" s="22">
        <f t="shared" si="266"/>
        <v>41889.925856481481</v>
      </c>
      <c r="U1907">
        <f t="shared" si="267"/>
        <v>2014</v>
      </c>
      <c r="V1907" t="str">
        <f t="shared" si="268"/>
        <v>unsuccessful</v>
      </c>
      <c r="W1907" t="str">
        <f>IF(OR(O1907&lt;Outliers!$B$8,Data!O1907&gt;Outliers!$B$9),"Yes","No")</f>
        <v>No</v>
      </c>
      <c r="X1907">
        <f t="shared" si="269"/>
        <v>4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61"/>
        <v>0</v>
      </c>
      <c r="P1908" s="9">
        <f t="shared" si="262"/>
        <v>215.96</v>
      </c>
      <c r="Q1908" t="str">
        <f t="shared" si="263"/>
        <v>technology</v>
      </c>
      <c r="R1908" t="str">
        <f t="shared" si="264"/>
        <v>gadgets</v>
      </c>
      <c r="S1908" s="22">
        <f t="shared" si="265"/>
        <v>42514.671099537038</v>
      </c>
      <c r="T1908" s="22">
        <f t="shared" si="266"/>
        <v>42544.671099537038</v>
      </c>
      <c r="U1908">
        <f t="shared" si="267"/>
        <v>2016</v>
      </c>
      <c r="V1908" t="str">
        <f t="shared" si="268"/>
        <v>unsuccessful</v>
      </c>
      <c r="W1908" t="str">
        <f>IF(OR(O1908&lt;Outliers!$B$8,Data!O1908&gt;Outliers!$B$9),"Yes","No")</f>
        <v>No</v>
      </c>
      <c r="X1908">
        <f t="shared" si="269"/>
        <v>4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61"/>
        <v>0</v>
      </c>
      <c r="P1909" s="9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22">
        <f t="shared" si="265"/>
        <v>41767.587094907409</v>
      </c>
      <c r="T1909" s="22">
        <f t="shared" si="266"/>
        <v>41782.587094907409</v>
      </c>
      <c r="U1909">
        <f t="shared" si="267"/>
        <v>2014</v>
      </c>
      <c r="V1909" t="str">
        <f t="shared" si="268"/>
        <v>unsuccessful</v>
      </c>
      <c r="W1909" t="str">
        <f>IF(OR(O1909&lt;Outliers!$B$8,Data!O1909&gt;Outliers!$B$9),"Yes","No")</f>
        <v>No</v>
      </c>
      <c r="X1909">
        <f t="shared" si="269"/>
        <v>2</v>
      </c>
    </row>
    <row r="1910" spans="1:24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61"/>
        <v>0</v>
      </c>
      <c r="P1910" s="9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22">
        <f t="shared" si="265"/>
        <v>42703.917824074073</v>
      </c>
      <c r="T1910" s="22">
        <f t="shared" si="266"/>
        <v>42733.917824074073</v>
      </c>
      <c r="U1910">
        <f t="shared" si="267"/>
        <v>2016</v>
      </c>
      <c r="V1910" t="str">
        <f t="shared" si="268"/>
        <v>unsuccessful</v>
      </c>
      <c r="W1910" t="str">
        <f>IF(OR(O1910&lt;Outliers!$B$8,Data!O1910&gt;Outliers!$B$9),"Yes","No")</f>
        <v>No</v>
      </c>
      <c r="X1910">
        <f t="shared" si="269"/>
        <v>4</v>
      </c>
    </row>
    <row r="1911" spans="1:24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61"/>
        <v>0</v>
      </c>
      <c r="P1911" s="9">
        <f t="shared" si="262"/>
        <v>129.97</v>
      </c>
      <c r="Q1911" t="str">
        <f t="shared" si="263"/>
        <v>technology</v>
      </c>
      <c r="R1911" t="str">
        <f t="shared" si="264"/>
        <v>gadgets</v>
      </c>
      <c r="S1911" s="22">
        <f t="shared" si="265"/>
        <v>41905.429155092592</v>
      </c>
      <c r="T1911" s="22">
        <f t="shared" si="266"/>
        <v>41935.429155092592</v>
      </c>
      <c r="U1911">
        <f t="shared" si="267"/>
        <v>2014</v>
      </c>
      <c r="V1911" t="str">
        <f t="shared" si="268"/>
        <v>unsuccessful</v>
      </c>
      <c r="W1911" t="str">
        <f>IF(OR(O1911&lt;Outliers!$B$8,Data!O1911&gt;Outliers!$B$9),"Yes","No")</f>
        <v>No</v>
      </c>
      <c r="X1911">
        <f t="shared" si="269"/>
        <v>4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61"/>
        <v>0</v>
      </c>
      <c r="P1912" s="9">
        <f t="shared" si="262"/>
        <v>117.49</v>
      </c>
      <c r="Q1912" t="str">
        <f t="shared" si="263"/>
        <v>technology</v>
      </c>
      <c r="R1912" t="str">
        <f t="shared" si="264"/>
        <v>gadgets</v>
      </c>
      <c r="S1912" s="22">
        <f t="shared" si="265"/>
        <v>42264.963159722218</v>
      </c>
      <c r="T1912" s="22">
        <f t="shared" si="266"/>
        <v>42308.947916666672</v>
      </c>
      <c r="U1912">
        <f t="shared" si="267"/>
        <v>2015</v>
      </c>
      <c r="V1912" t="str">
        <f t="shared" si="268"/>
        <v>unsuccessful</v>
      </c>
      <c r="W1912" t="str">
        <f>IF(OR(O1912&lt;Outliers!$B$8,Data!O1912&gt;Outliers!$B$9),"Yes","No")</f>
        <v>No</v>
      </c>
      <c r="X1912">
        <f t="shared" si="269"/>
        <v>6</v>
      </c>
    </row>
    <row r="1913" spans="1:24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61"/>
        <v>0</v>
      </c>
      <c r="P1913" s="9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22">
        <f t="shared" si="265"/>
        <v>41830.033958333333</v>
      </c>
      <c r="T1913" s="22">
        <f t="shared" si="266"/>
        <v>41860.033958333333</v>
      </c>
      <c r="U1913">
        <f t="shared" si="267"/>
        <v>2014</v>
      </c>
      <c r="V1913" t="str">
        <f t="shared" si="268"/>
        <v>unsuccessful</v>
      </c>
      <c r="W1913" t="str">
        <f>IF(OR(O1913&lt;Outliers!$B$8,Data!O1913&gt;Outliers!$B$9),"Yes","No")</f>
        <v>No</v>
      </c>
      <c r="X1913">
        <f t="shared" si="269"/>
        <v>4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61"/>
        <v>1</v>
      </c>
      <c r="P1914" s="9">
        <f t="shared" si="262"/>
        <v>70.599999999999994</v>
      </c>
      <c r="Q1914" t="str">
        <f t="shared" si="263"/>
        <v>technology</v>
      </c>
      <c r="R1914" t="str">
        <f t="shared" si="264"/>
        <v>gadgets</v>
      </c>
      <c r="S1914" s="22">
        <f t="shared" si="265"/>
        <v>42129.226388888885</v>
      </c>
      <c r="T1914" s="22">
        <f t="shared" si="266"/>
        <v>42159.226388888885</v>
      </c>
      <c r="U1914">
        <f t="shared" si="267"/>
        <v>2015</v>
      </c>
      <c r="V1914" t="str">
        <f t="shared" si="268"/>
        <v>unsuccessful</v>
      </c>
      <c r="W1914" t="str">
        <f>IF(OR(O1914&lt;Outliers!$B$8,Data!O1914&gt;Outliers!$B$9),"Yes","No")</f>
        <v>No</v>
      </c>
      <c r="X1914">
        <f t="shared" si="269"/>
        <v>4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61"/>
        <v>0</v>
      </c>
      <c r="P1915" s="9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22">
        <f t="shared" si="265"/>
        <v>41890.511319444442</v>
      </c>
      <c r="T1915" s="22">
        <f t="shared" si="266"/>
        <v>41920.511319444442</v>
      </c>
      <c r="U1915">
        <f t="shared" si="267"/>
        <v>2014</v>
      </c>
      <c r="V1915" t="str">
        <f t="shared" si="268"/>
        <v>unsuccessful</v>
      </c>
      <c r="W1915" t="str">
        <f>IF(OR(O1915&lt;Outliers!$B$8,Data!O1915&gt;Outliers!$B$9),"Yes","No")</f>
        <v>No</v>
      </c>
      <c r="X1915">
        <f t="shared" si="269"/>
        <v>4</v>
      </c>
    </row>
    <row r="1916" spans="1:24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61"/>
        <v>0</v>
      </c>
      <c r="P1916" s="9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22">
        <f t="shared" si="265"/>
        <v>41929.174456018518</v>
      </c>
      <c r="T1916" s="22">
        <f t="shared" si="266"/>
        <v>41944.165972222225</v>
      </c>
      <c r="U1916">
        <f t="shared" si="267"/>
        <v>2014</v>
      </c>
      <c r="V1916" t="str">
        <f t="shared" si="268"/>
        <v>unsuccessful</v>
      </c>
      <c r="W1916" t="str">
        <f>IF(OR(O1916&lt;Outliers!$B$8,Data!O1916&gt;Outliers!$B$9),"Yes","No")</f>
        <v>No</v>
      </c>
      <c r="X1916">
        <f t="shared" si="269"/>
        <v>2</v>
      </c>
    </row>
    <row r="1917" spans="1:24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61"/>
        <v>0</v>
      </c>
      <c r="P1917" s="9">
        <f t="shared" si="262"/>
        <v>2</v>
      </c>
      <c r="Q1917" t="str">
        <f t="shared" si="263"/>
        <v>technology</v>
      </c>
      <c r="R1917" t="str">
        <f t="shared" si="264"/>
        <v>gadgets</v>
      </c>
      <c r="S1917" s="22">
        <f t="shared" si="265"/>
        <v>41864.04886574074</v>
      </c>
      <c r="T1917" s="22">
        <f t="shared" si="266"/>
        <v>41884.04886574074</v>
      </c>
      <c r="U1917">
        <f t="shared" si="267"/>
        <v>2014</v>
      </c>
      <c r="V1917" t="str">
        <f t="shared" si="268"/>
        <v>unsuccessful</v>
      </c>
      <c r="W1917" t="str">
        <f>IF(OR(O1917&lt;Outliers!$B$8,Data!O1917&gt;Outliers!$B$9),"Yes","No")</f>
        <v>No</v>
      </c>
      <c r="X1917">
        <f t="shared" si="269"/>
        <v>3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61"/>
        <v>0</v>
      </c>
      <c r="P1918" s="9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22">
        <f t="shared" si="265"/>
        <v>42656.717303240745</v>
      </c>
      <c r="T1918" s="22">
        <f t="shared" si="266"/>
        <v>42681.758969907409</v>
      </c>
      <c r="U1918">
        <f t="shared" si="267"/>
        <v>2016</v>
      </c>
      <c r="V1918" t="str">
        <f t="shared" si="268"/>
        <v>unsuccessful</v>
      </c>
      <c r="W1918" t="str">
        <f>IF(OR(O1918&lt;Outliers!$B$8,Data!O1918&gt;Outliers!$B$9),"Yes","No")</f>
        <v>No</v>
      </c>
      <c r="X1918">
        <f t="shared" si="269"/>
        <v>4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61"/>
        <v>1</v>
      </c>
      <c r="P1919" s="9">
        <f t="shared" si="262"/>
        <v>2928.93</v>
      </c>
      <c r="Q1919" t="str">
        <f t="shared" si="263"/>
        <v>technology</v>
      </c>
      <c r="R1919" t="str">
        <f t="shared" si="264"/>
        <v>gadgets</v>
      </c>
      <c r="S1919" s="22">
        <f t="shared" si="265"/>
        <v>42746.270057870366</v>
      </c>
      <c r="T1919" s="22">
        <f t="shared" si="266"/>
        <v>42776.270057870366</v>
      </c>
      <c r="U1919">
        <f t="shared" si="267"/>
        <v>2017</v>
      </c>
      <c r="V1919" t="str">
        <f t="shared" si="268"/>
        <v>unsuccessful</v>
      </c>
      <c r="W1919" t="str">
        <f>IF(OR(O1919&lt;Outliers!$B$8,Data!O1919&gt;Outliers!$B$9),"Yes","No")</f>
        <v>No</v>
      </c>
      <c r="X1919">
        <f t="shared" si="269"/>
        <v>4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61"/>
        <v>0</v>
      </c>
      <c r="P1920" s="9">
        <f t="shared" si="262"/>
        <v>28.89</v>
      </c>
      <c r="Q1920" t="str">
        <f t="shared" si="263"/>
        <v>technology</v>
      </c>
      <c r="R1920" t="str">
        <f t="shared" si="264"/>
        <v>gadgets</v>
      </c>
      <c r="S1920" s="22">
        <f t="shared" si="265"/>
        <v>41828.789942129632</v>
      </c>
      <c r="T1920" s="22">
        <f t="shared" si="266"/>
        <v>41863.789942129632</v>
      </c>
      <c r="U1920">
        <f t="shared" si="267"/>
        <v>2014</v>
      </c>
      <c r="V1920" t="str">
        <f t="shared" si="268"/>
        <v>unsuccessful</v>
      </c>
      <c r="W1920" t="str">
        <f>IF(OR(O1920&lt;Outliers!$B$8,Data!O1920&gt;Outliers!$B$9),"Yes","No")</f>
        <v>No</v>
      </c>
      <c r="X1920">
        <f t="shared" si="269"/>
        <v>5</v>
      </c>
    </row>
    <row r="1921" spans="1:24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61"/>
        <v>0</v>
      </c>
      <c r="P1921" s="9">
        <f t="shared" si="262"/>
        <v>29.63</v>
      </c>
      <c r="Q1921" t="str">
        <f t="shared" si="263"/>
        <v>technology</v>
      </c>
      <c r="R1921" t="str">
        <f t="shared" si="264"/>
        <v>gadgets</v>
      </c>
      <c r="S1921" s="22">
        <f t="shared" si="265"/>
        <v>42113.875567129624</v>
      </c>
      <c r="T1921" s="22">
        <f t="shared" si="266"/>
        <v>42143.875567129624</v>
      </c>
      <c r="U1921">
        <f t="shared" si="267"/>
        <v>2015</v>
      </c>
      <c r="V1921" t="str">
        <f t="shared" si="268"/>
        <v>unsuccessful</v>
      </c>
      <c r="W1921" t="str">
        <f>IF(OR(O1921&lt;Outliers!$B$8,Data!O1921&gt;Outliers!$B$9),"Yes","No")</f>
        <v>No</v>
      </c>
      <c r="X1921">
        <f t="shared" si="269"/>
        <v>4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61"/>
        <v>0</v>
      </c>
      <c r="P1922" s="9">
        <f t="shared" si="262"/>
        <v>40.98</v>
      </c>
      <c r="Q1922" t="str">
        <f t="shared" si="263"/>
        <v>technology</v>
      </c>
      <c r="R1922" t="str">
        <f t="shared" si="264"/>
        <v>gadgets</v>
      </c>
      <c r="S1922" s="22">
        <f t="shared" si="265"/>
        <v>42270.875706018516</v>
      </c>
      <c r="T1922" s="22">
        <f t="shared" si="266"/>
        <v>42298.958333333328</v>
      </c>
      <c r="U1922">
        <f t="shared" si="267"/>
        <v>2015</v>
      </c>
      <c r="V1922" t="str">
        <f t="shared" si="268"/>
        <v>unsuccessful</v>
      </c>
      <c r="W1922" t="str">
        <f>IF(OR(O1922&lt;Outliers!$B$8,Data!O1922&gt;Outliers!$B$9),"Yes","No")</f>
        <v>No</v>
      </c>
      <c r="X1922">
        <f t="shared" si="269"/>
        <v>4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70">ROUND(E1923/D1923,0)</f>
        <v>1</v>
      </c>
      <c r="P1923" s="9">
        <f t="shared" ref="P1923:P1986" si="271">ROUND(IFERROR(E1923/L1923,0),2)</f>
        <v>54</v>
      </c>
      <c r="Q1923" t="str">
        <f t="shared" ref="Q1923:Q1986" si="272">LEFT(N1923,FIND("/",N1923)-1)</f>
        <v>music</v>
      </c>
      <c r="R1923" t="str">
        <f t="shared" ref="R1923:R1986" si="273">RIGHT(N1923,LEN(N1923)-FIND("/",N1923))</f>
        <v>indie rock</v>
      </c>
      <c r="S1923" s="22">
        <f t="shared" ref="S1923:S1986" si="274">(((J1923/60)/60)/24)+DATE(1970,1,1)</f>
        <v>41074.221562500003</v>
      </c>
      <c r="T1923" s="22">
        <f t="shared" ref="T1923:T1986" si="275">(((I1923/60)/60)/24)+DATE(1970,1,1)</f>
        <v>41104.221562500003</v>
      </c>
      <c r="U1923">
        <f t="shared" ref="U1923:U1986" si="276">YEAR(S1923)</f>
        <v>2012</v>
      </c>
      <c r="V1923" t="str">
        <f t="shared" ref="V1923:V1986" si="277">IF(OR(F1923="live",F1923="successful"),"successful","unsuccessful")</f>
        <v>successful</v>
      </c>
      <c r="W1923" t="str">
        <f>IF(OR(O1923&lt;Outliers!$B$8,Data!O1923&gt;Outliers!$B$9),"Yes","No")</f>
        <v>No</v>
      </c>
      <c r="X1923">
        <f t="shared" ref="X1923:X1986" si="278">ROUND(_xlfn.DAYS(T1923,S1923)/7,0)</f>
        <v>4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70"/>
        <v>1</v>
      </c>
      <c r="P1924" s="9">
        <f t="shared" si="271"/>
        <v>36.11</v>
      </c>
      <c r="Q1924" t="str">
        <f t="shared" si="272"/>
        <v>music</v>
      </c>
      <c r="R1924" t="str">
        <f t="shared" si="273"/>
        <v>indie rock</v>
      </c>
      <c r="S1924" s="22">
        <f t="shared" si="274"/>
        <v>41590.255868055552</v>
      </c>
      <c r="T1924" s="22">
        <f t="shared" si="275"/>
        <v>41620.255868055552</v>
      </c>
      <c r="U1924">
        <f t="shared" si="276"/>
        <v>2013</v>
      </c>
      <c r="V1924" t="str">
        <f t="shared" si="277"/>
        <v>successful</v>
      </c>
      <c r="W1924" t="str">
        <f>IF(OR(O1924&lt;Outliers!$B$8,Data!O1924&gt;Outliers!$B$9),"Yes","No")</f>
        <v>No</v>
      </c>
      <c r="X1924">
        <f t="shared" si="278"/>
        <v>4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70"/>
        <v>2</v>
      </c>
      <c r="P1925" s="9">
        <f t="shared" si="271"/>
        <v>23.15</v>
      </c>
      <c r="Q1925" t="str">
        <f t="shared" si="272"/>
        <v>music</v>
      </c>
      <c r="R1925" t="str">
        <f t="shared" si="273"/>
        <v>indie rock</v>
      </c>
      <c r="S1925" s="22">
        <f t="shared" si="274"/>
        <v>40772.848749999997</v>
      </c>
      <c r="T1925" s="22">
        <f t="shared" si="275"/>
        <v>40813.207638888889</v>
      </c>
      <c r="U1925">
        <f t="shared" si="276"/>
        <v>2011</v>
      </c>
      <c r="V1925" t="str">
        <f t="shared" si="277"/>
        <v>successful</v>
      </c>
      <c r="W1925" t="str">
        <f>IF(OR(O1925&lt;Outliers!$B$8,Data!O1925&gt;Outliers!$B$9),"Yes","No")</f>
        <v>No</v>
      </c>
      <c r="X1925">
        <f t="shared" si="278"/>
        <v>6</v>
      </c>
    </row>
    <row r="1926" spans="1:24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70"/>
        <v>1</v>
      </c>
      <c r="P1926" s="9">
        <f t="shared" si="271"/>
        <v>104</v>
      </c>
      <c r="Q1926" t="str">
        <f t="shared" si="272"/>
        <v>music</v>
      </c>
      <c r="R1926" t="str">
        <f t="shared" si="273"/>
        <v>indie rock</v>
      </c>
      <c r="S1926" s="22">
        <f t="shared" si="274"/>
        <v>41626.761053240742</v>
      </c>
      <c r="T1926" s="22">
        <f t="shared" si="275"/>
        <v>41654.814583333333</v>
      </c>
      <c r="U1926">
        <f t="shared" si="276"/>
        <v>2013</v>
      </c>
      <c r="V1926" t="str">
        <f t="shared" si="277"/>
        <v>successful</v>
      </c>
      <c r="W1926" t="str">
        <f>IF(OR(O1926&lt;Outliers!$B$8,Data!O1926&gt;Outliers!$B$9),"Yes","No")</f>
        <v>No</v>
      </c>
      <c r="X1926">
        <f t="shared" si="278"/>
        <v>4</v>
      </c>
    </row>
    <row r="1927" spans="1:24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70"/>
        <v>1</v>
      </c>
      <c r="P1927" s="9">
        <f t="shared" si="271"/>
        <v>31.83</v>
      </c>
      <c r="Q1927" t="str">
        <f t="shared" si="272"/>
        <v>music</v>
      </c>
      <c r="R1927" t="str">
        <f t="shared" si="273"/>
        <v>indie rock</v>
      </c>
      <c r="S1927" s="22">
        <f t="shared" si="274"/>
        <v>41535.90148148148</v>
      </c>
      <c r="T1927" s="22">
        <f t="shared" si="275"/>
        <v>41558</v>
      </c>
      <c r="U1927">
        <f t="shared" si="276"/>
        <v>2013</v>
      </c>
      <c r="V1927" t="str">
        <f t="shared" si="277"/>
        <v>successful</v>
      </c>
      <c r="W1927" t="str">
        <f>IF(OR(O1927&lt;Outliers!$B$8,Data!O1927&gt;Outliers!$B$9),"Yes","No")</f>
        <v>No</v>
      </c>
      <c r="X1927">
        <f t="shared" si="278"/>
        <v>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70"/>
        <v>2</v>
      </c>
      <c r="P1928" s="9">
        <f t="shared" si="271"/>
        <v>27.39</v>
      </c>
      <c r="Q1928" t="str">
        <f t="shared" si="272"/>
        <v>music</v>
      </c>
      <c r="R1928" t="str">
        <f t="shared" si="273"/>
        <v>indie rock</v>
      </c>
      <c r="S1928" s="22">
        <f t="shared" si="274"/>
        <v>40456.954351851848</v>
      </c>
      <c r="T1928" s="22">
        <f t="shared" si="275"/>
        <v>40484.018055555556</v>
      </c>
      <c r="U1928">
        <f t="shared" si="276"/>
        <v>2010</v>
      </c>
      <c r="V1928" t="str">
        <f t="shared" si="277"/>
        <v>successful</v>
      </c>
      <c r="W1928" t="str">
        <f>IF(OR(O1928&lt;Outliers!$B$8,Data!O1928&gt;Outliers!$B$9),"Yes","No")</f>
        <v>No</v>
      </c>
      <c r="X1928">
        <f t="shared" si="278"/>
        <v>4</v>
      </c>
    </row>
    <row r="1929" spans="1:2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70"/>
        <v>1</v>
      </c>
      <c r="P1929" s="9">
        <f t="shared" si="271"/>
        <v>56.36</v>
      </c>
      <c r="Q1929" t="str">
        <f t="shared" si="272"/>
        <v>music</v>
      </c>
      <c r="R1929" t="str">
        <f t="shared" si="273"/>
        <v>indie rock</v>
      </c>
      <c r="S1929" s="22">
        <f t="shared" si="274"/>
        <v>40960.861562500002</v>
      </c>
      <c r="T1929" s="22">
        <f t="shared" si="275"/>
        <v>40976.207638888889</v>
      </c>
      <c r="U1929">
        <f t="shared" si="276"/>
        <v>2012</v>
      </c>
      <c r="V1929" t="str">
        <f t="shared" si="277"/>
        <v>successful</v>
      </c>
      <c r="W1929" t="str">
        <f>IF(OR(O1929&lt;Outliers!$B$8,Data!O1929&gt;Outliers!$B$9),"Yes","No")</f>
        <v>No</v>
      </c>
      <c r="X1929">
        <f t="shared" si="278"/>
        <v>2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70"/>
        <v>1</v>
      </c>
      <c r="P1930" s="9">
        <f t="shared" si="271"/>
        <v>77.349999999999994</v>
      </c>
      <c r="Q1930" t="str">
        <f t="shared" si="272"/>
        <v>music</v>
      </c>
      <c r="R1930" t="str">
        <f t="shared" si="273"/>
        <v>indie rock</v>
      </c>
      <c r="S1930" s="22">
        <f t="shared" si="274"/>
        <v>41371.648078703707</v>
      </c>
      <c r="T1930" s="22">
        <f t="shared" si="275"/>
        <v>41401.648078703707</v>
      </c>
      <c r="U1930">
        <f t="shared" si="276"/>
        <v>2013</v>
      </c>
      <c r="V1930" t="str">
        <f t="shared" si="277"/>
        <v>successful</v>
      </c>
      <c r="W1930" t="str">
        <f>IF(OR(O1930&lt;Outliers!$B$8,Data!O1930&gt;Outliers!$B$9),"Yes","No")</f>
        <v>No</v>
      </c>
      <c r="X1930">
        <f t="shared" si="278"/>
        <v>4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70"/>
        <v>1</v>
      </c>
      <c r="P1931" s="9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22">
        <f t="shared" si="274"/>
        <v>40687.021597222221</v>
      </c>
      <c r="T1931" s="22">
        <f t="shared" si="275"/>
        <v>40729.021597222221</v>
      </c>
      <c r="U1931">
        <f t="shared" si="276"/>
        <v>2011</v>
      </c>
      <c r="V1931" t="str">
        <f t="shared" si="277"/>
        <v>successful</v>
      </c>
      <c r="W1931" t="str">
        <f>IF(OR(O1931&lt;Outliers!$B$8,Data!O1931&gt;Outliers!$B$9),"Yes","No")</f>
        <v>No</v>
      </c>
      <c r="X1931">
        <f t="shared" si="278"/>
        <v>6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70"/>
        <v>1</v>
      </c>
      <c r="P1932" s="9">
        <f t="shared" si="271"/>
        <v>48.85</v>
      </c>
      <c r="Q1932" t="str">
        <f t="shared" si="272"/>
        <v>music</v>
      </c>
      <c r="R1932" t="str">
        <f t="shared" si="273"/>
        <v>indie rock</v>
      </c>
      <c r="S1932" s="22">
        <f t="shared" si="274"/>
        <v>41402.558819444443</v>
      </c>
      <c r="T1932" s="22">
        <f t="shared" si="275"/>
        <v>41462.558819444443</v>
      </c>
      <c r="U1932">
        <f t="shared" si="276"/>
        <v>2013</v>
      </c>
      <c r="V1932" t="str">
        <f t="shared" si="277"/>
        <v>successful</v>
      </c>
      <c r="W1932" t="str">
        <f>IF(OR(O1932&lt;Outliers!$B$8,Data!O1932&gt;Outliers!$B$9),"Yes","No")</f>
        <v>No</v>
      </c>
      <c r="X1932">
        <f t="shared" si="278"/>
        <v>9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70"/>
        <v>1</v>
      </c>
      <c r="P1933" s="9">
        <f t="shared" si="271"/>
        <v>48.24</v>
      </c>
      <c r="Q1933" t="str">
        <f t="shared" si="272"/>
        <v>music</v>
      </c>
      <c r="R1933" t="str">
        <f t="shared" si="273"/>
        <v>indie rock</v>
      </c>
      <c r="S1933" s="22">
        <f t="shared" si="274"/>
        <v>41037.892465277779</v>
      </c>
      <c r="T1933" s="22">
        <f t="shared" si="275"/>
        <v>41051.145833333336</v>
      </c>
      <c r="U1933">
        <f t="shared" si="276"/>
        <v>2012</v>
      </c>
      <c r="V1933" t="str">
        <f t="shared" si="277"/>
        <v>successful</v>
      </c>
      <c r="W1933" t="str">
        <f>IF(OR(O1933&lt;Outliers!$B$8,Data!O1933&gt;Outliers!$B$9),"Yes","No")</f>
        <v>No</v>
      </c>
      <c r="X1933">
        <f t="shared" si="278"/>
        <v>2</v>
      </c>
    </row>
    <row r="1934" spans="1:24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70"/>
        <v>1</v>
      </c>
      <c r="P1934" s="9">
        <f t="shared" si="271"/>
        <v>70.209999999999994</v>
      </c>
      <c r="Q1934" t="str">
        <f t="shared" si="272"/>
        <v>music</v>
      </c>
      <c r="R1934" t="str">
        <f t="shared" si="273"/>
        <v>indie rock</v>
      </c>
      <c r="S1934" s="22">
        <f t="shared" si="274"/>
        <v>40911.809872685182</v>
      </c>
      <c r="T1934" s="22">
        <f t="shared" si="275"/>
        <v>40932.809872685182</v>
      </c>
      <c r="U1934">
        <f t="shared" si="276"/>
        <v>2012</v>
      </c>
      <c r="V1934" t="str">
        <f t="shared" si="277"/>
        <v>successful</v>
      </c>
      <c r="W1934" t="str">
        <f>IF(OR(O1934&lt;Outliers!$B$8,Data!O1934&gt;Outliers!$B$9),"Yes","No")</f>
        <v>No</v>
      </c>
      <c r="X1934">
        <f t="shared" si="278"/>
        <v>3</v>
      </c>
    </row>
    <row r="1935" spans="1:24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70"/>
        <v>2</v>
      </c>
      <c r="P1935" s="9">
        <f t="shared" si="271"/>
        <v>94.05</v>
      </c>
      <c r="Q1935" t="str">
        <f t="shared" si="272"/>
        <v>music</v>
      </c>
      <c r="R1935" t="str">
        <f t="shared" si="273"/>
        <v>indie rock</v>
      </c>
      <c r="S1935" s="22">
        <f t="shared" si="274"/>
        <v>41879.130868055552</v>
      </c>
      <c r="T1935" s="22">
        <f t="shared" si="275"/>
        <v>41909.130868055552</v>
      </c>
      <c r="U1935">
        <f t="shared" si="276"/>
        <v>2014</v>
      </c>
      <c r="V1935" t="str">
        <f t="shared" si="277"/>
        <v>successful</v>
      </c>
      <c r="W1935" t="str">
        <f>IF(OR(O1935&lt;Outliers!$B$8,Data!O1935&gt;Outliers!$B$9),"Yes","No")</f>
        <v>No</v>
      </c>
      <c r="X1935">
        <f t="shared" si="278"/>
        <v>4</v>
      </c>
    </row>
    <row r="1936" spans="1:24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70"/>
        <v>1</v>
      </c>
      <c r="P1936" s="9">
        <f t="shared" si="271"/>
        <v>80.27</v>
      </c>
      <c r="Q1936" t="str">
        <f t="shared" si="272"/>
        <v>music</v>
      </c>
      <c r="R1936" t="str">
        <f t="shared" si="273"/>
        <v>indie rock</v>
      </c>
      <c r="S1936" s="22">
        <f t="shared" si="274"/>
        <v>40865.867141203707</v>
      </c>
      <c r="T1936" s="22">
        <f t="shared" si="275"/>
        <v>40902.208333333336</v>
      </c>
      <c r="U1936">
        <f t="shared" si="276"/>
        <v>2011</v>
      </c>
      <c r="V1936" t="str">
        <f t="shared" si="277"/>
        <v>successful</v>
      </c>
      <c r="W1936" t="str">
        <f>IF(OR(O1936&lt;Outliers!$B$8,Data!O1936&gt;Outliers!$B$9),"Yes","No")</f>
        <v>No</v>
      </c>
      <c r="X1936">
        <f t="shared" si="278"/>
        <v>5</v>
      </c>
    </row>
    <row r="1937" spans="1:24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70"/>
        <v>1</v>
      </c>
      <c r="P1937" s="9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22">
        <f t="shared" si="274"/>
        <v>41773.932534722226</v>
      </c>
      <c r="T1937" s="22">
        <f t="shared" si="275"/>
        <v>41811.207638888889</v>
      </c>
      <c r="U1937">
        <f t="shared" si="276"/>
        <v>2014</v>
      </c>
      <c r="V1937" t="str">
        <f t="shared" si="277"/>
        <v>successful</v>
      </c>
      <c r="W1937" t="str">
        <f>IF(OR(O1937&lt;Outliers!$B$8,Data!O1937&gt;Outliers!$B$9),"Yes","No")</f>
        <v>No</v>
      </c>
      <c r="X1937">
        <f t="shared" si="278"/>
        <v>5</v>
      </c>
    </row>
    <row r="1938" spans="1:24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70"/>
        <v>1</v>
      </c>
      <c r="P1938" s="9">
        <f t="shared" si="271"/>
        <v>60.27</v>
      </c>
      <c r="Q1938" t="str">
        <f t="shared" si="272"/>
        <v>music</v>
      </c>
      <c r="R1938" t="str">
        <f t="shared" si="273"/>
        <v>indie rock</v>
      </c>
      <c r="S1938" s="22">
        <f t="shared" si="274"/>
        <v>40852.889699074076</v>
      </c>
      <c r="T1938" s="22">
        <f t="shared" si="275"/>
        <v>40883.249305555553</v>
      </c>
      <c r="U1938">
        <f t="shared" si="276"/>
        <v>2011</v>
      </c>
      <c r="V1938" t="str">
        <f t="shared" si="277"/>
        <v>successful</v>
      </c>
      <c r="W1938" t="str">
        <f>IF(OR(O1938&lt;Outliers!$B$8,Data!O1938&gt;Outliers!$B$9),"Yes","No")</f>
        <v>No</v>
      </c>
      <c r="X1938">
        <f t="shared" si="278"/>
        <v>4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70"/>
        <v>2</v>
      </c>
      <c r="P1939" s="9">
        <f t="shared" si="271"/>
        <v>38.74</v>
      </c>
      <c r="Q1939" t="str">
        <f t="shared" si="272"/>
        <v>music</v>
      </c>
      <c r="R1939" t="str">
        <f t="shared" si="273"/>
        <v>indie rock</v>
      </c>
      <c r="S1939" s="22">
        <f t="shared" si="274"/>
        <v>41059.118993055556</v>
      </c>
      <c r="T1939" s="22">
        <f t="shared" si="275"/>
        <v>41075.165972222225</v>
      </c>
      <c r="U1939">
        <f t="shared" si="276"/>
        <v>2012</v>
      </c>
      <c r="V1939" t="str">
        <f t="shared" si="277"/>
        <v>successful</v>
      </c>
      <c r="W1939" t="str">
        <f>IF(OR(O1939&lt;Outliers!$B$8,Data!O1939&gt;Outliers!$B$9),"Yes","No")</f>
        <v>No</v>
      </c>
      <c r="X1939">
        <f t="shared" si="278"/>
        <v>2</v>
      </c>
    </row>
    <row r="1940" spans="1:24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70"/>
        <v>1</v>
      </c>
      <c r="P1940" s="9">
        <f t="shared" si="271"/>
        <v>152.54</v>
      </c>
      <c r="Q1940" t="str">
        <f t="shared" si="272"/>
        <v>music</v>
      </c>
      <c r="R1940" t="str">
        <f t="shared" si="273"/>
        <v>indie rock</v>
      </c>
      <c r="S1940" s="22">
        <f t="shared" si="274"/>
        <v>41426.259618055556</v>
      </c>
      <c r="T1940" s="22">
        <f t="shared" si="275"/>
        <v>41457.208333333336</v>
      </c>
      <c r="U1940">
        <f t="shared" si="276"/>
        <v>2013</v>
      </c>
      <c r="V1940" t="str">
        <f t="shared" si="277"/>
        <v>successful</v>
      </c>
      <c r="W1940" t="str">
        <f>IF(OR(O1940&lt;Outliers!$B$8,Data!O1940&gt;Outliers!$B$9),"Yes","No")</f>
        <v>No</v>
      </c>
      <c r="X1940">
        <f t="shared" si="278"/>
        <v>4</v>
      </c>
    </row>
    <row r="1941" spans="1:24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70"/>
        <v>1</v>
      </c>
      <c r="P1941" s="9">
        <f t="shared" si="271"/>
        <v>115.31</v>
      </c>
      <c r="Q1941" t="str">
        <f t="shared" si="272"/>
        <v>music</v>
      </c>
      <c r="R1941" t="str">
        <f t="shared" si="273"/>
        <v>indie rock</v>
      </c>
      <c r="S1941" s="22">
        <f t="shared" si="274"/>
        <v>41313.985046296293</v>
      </c>
      <c r="T1941" s="22">
        <f t="shared" si="275"/>
        <v>41343.943379629629</v>
      </c>
      <c r="U1941">
        <f t="shared" si="276"/>
        <v>2013</v>
      </c>
      <c r="V1941" t="str">
        <f t="shared" si="277"/>
        <v>successful</v>
      </c>
      <c r="W1941" t="str">
        <f>IF(OR(O1941&lt;Outliers!$B$8,Data!O1941&gt;Outliers!$B$9),"Yes","No")</f>
        <v>No</v>
      </c>
      <c r="X1941">
        <f t="shared" si="278"/>
        <v>4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70"/>
        <v>2</v>
      </c>
      <c r="P1942" s="9">
        <f t="shared" si="271"/>
        <v>35.840000000000003</v>
      </c>
      <c r="Q1942" t="str">
        <f t="shared" si="272"/>
        <v>music</v>
      </c>
      <c r="R1942" t="str">
        <f t="shared" si="273"/>
        <v>indie rock</v>
      </c>
      <c r="S1942" s="22">
        <f t="shared" si="274"/>
        <v>40670.507326388892</v>
      </c>
      <c r="T1942" s="22">
        <f t="shared" si="275"/>
        <v>40709.165972222225</v>
      </c>
      <c r="U1942">
        <f t="shared" si="276"/>
        <v>2011</v>
      </c>
      <c r="V1942" t="str">
        <f t="shared" si="277"/>
        <v>successful</v>
      </c>
      <c r="W1942" t="str">
        <f>IF(OR(O1942&lt;Outliers!$B$8,Data!O1942&gt;Outliers!$B$9),"Yes","No")</f>
        <v>No</v>
      </c>
      <c r="X1942">
        <f t="shared" si="278"/>
        <v>6</v>
      </c>
    </row>
    <row r="1943" spans="1:24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70"/>
        <v>1</v>
      </c>
      <c r="P1943" s="9">
        <f t="shared" si="271"/>
        <v>64.569999999999993</v>
      </c>
      <c r="Q1943" t="str">
        <f t="shared" si="272"/>
        <v>technology</v>
      </c>
      <c r="R1943" t="str">
        <f t="shared" si="273"/>
        <v>hardware</v>
      </c>
      <c r="S1943" s="22">
        <f t="shared" si="274"/>
        <v>41744.290868055556</v>
      </c>
      <c r="T1943" s="22">
        <f t="shared" si="275"/>
        <v>41774.290868055556</v>
      </c>
      <c r="U1943">
        <f t="shared" si="276"/>
        <v>2014</v>
      </c>
      <c r="V1943" t="str">
        <f t="shared" si="277"/>
        <v>successful</v>
      </c>
      <c r="W1943" t="str">
        <f>IF(OR(O1943&lt;Outliers!$B$8,Data!O1943&gt;Outliers!$B$9),"Yes","No")</f>
        <v>No</v>
      </c>
      <c r="X1943">
        <f t="shared" si="278"/>
        <v>4</v>
      </c>
    </row>
    <row r="1944" spans="1:24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70"/>
        <v>1</v>
      </c>
      <c r="P1944" s="9">
        <f t="shared" si="271"/>
        <v>87.44</v>
      </c>
      <c r="Q1944" t="str">
        <f t="shared" si="272"/>
        <v>technology</v>
      </c>
      <c r="R1944" t="str">
        <f t="shared" si="273"/>
        <v>hardware</v>
      </c>
      <c r="S1944" s="22">
        <f t="shared" si="274"/>
        <v>40638.828009259261</v>
      </c>
      <c r="T1944" s="22">
        <f t="shared" si="275"/>
        <v>40728.828009259261</v>
      </c>
      <c r="U1944">
        <f t="shared" si="276"/>
        <v>2011</v>
      </c>
      <c r="V1944" t="str">
        <f t="shared" si="277"/>
        <v>successful</v>
      </c>
      <c r="W1944" t="str">
        <f>IF(OR(O1944&lt;Outliers!$B$8,Data!O1944&gt;Outliers!$B$9),"Yes","No")</f>
        <v>No</v>
      </c>
      <c r="X1944">
        <f t="shared" si="278"/>
        <v>13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70"/>
        <v>17</v>
      </c>
      <c r="P1945" s="9">
        <f t="shared" si="271"/>
        <v>68.819999999999993</v>
      </c>
      <c r="Q1945" t="str">
        <f t="shared" si="272"/>
        <v>technology</v>
      </c>
      <c r="R1945" t="str">
        <f t="shared" si="273"/>
        <v>hardware</v>
      </c>
      <c r="S1945" s="22">
        <f t="shared" si="274"/>
        <v>42548.269861111112</v>
      </c>
      <c r="T1945" s="22">
        <f t="shared" si="275"/>
        <v>42593.269861111112</v>
      </c>
      <c r="U1945">
        <f t="shared" si="276"/>
        <v>2016</v>
      </c>
      <c r="V1945" t="str">
        <f t="shared" si="277"/>
        <v>successful</v>
      </c>
      <c r="W1945" t="str">
        <f>IF(OR(O1945&lt;Outliers!$B$8,Data!O1945&gt;Outliers!$B$9),"Yes","No")</f>
        <v>Yes</v>
      </c>
      <c r="X1945">
        <f t="shared" si="278"/>
        <v>6</v>
      </c>
    </row>
    <row r="1946" spans="1:24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70"/>
        <v>8</v>
      </c>
      <c r="P1946" s="9">
        <f t="shared" si="271"/>
        <v>176.2</v>
      </c>
      <c r="Q1946" t="str">
        <f t="shared" si="272"/>
        <v>technology</v>
      </c>
      <c r="R1946" t="str">
        <f t="shared" si="273"/>
        <v>hardware</v>
      </c>
      <c r="S1946" s="22">
        <f t="shared" si="274"/>
        <v>41730.584374999999</v>
      </c>
      <c r="T1946" s="22">
        <f t="shared" si="275"/>
        <v>41760.584374999999</v>
      </c>
      <c r="U1946">
        <f t="shared" si="276"/>
        <v>2014</v>
      </c>
      <c r="V1946" t="str">
        <f t="shared" si="277"/>
        <v>successful</v>
      </c>
      <c r="W1946" t="str">
        <f>IF(OR(O1946&lt;Outliers!$B$8,Data!O1946&gt;Outliers!$B$9),"Yes","No")</f>
        <v>Yes</v>
      </c>
      <c r="X1946">
        <f t="shared" si="278"/>
        <v>4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70"/>
        <v>3</v>
      </c>
      <c r="P1947" s="9">
        <f t="shared" si="271"/>
        <v>511.79</v>
      </c>
      <c r="Q1947" t="str">
        <f t="shared" si="272"/>
        <v>technology</v>
      </c>
      <c r="R1947" t="str">
        <f t="shared" si="273"/>
        <v>hardware</v>
      </c>
      <c r="S1947" s="22">
        <f t="shared" si="274"/>
        <v>42157.251828703709</v>
      </c>
      <c r="T1947" s="22">
        <f t="shared" si="275"/>
        <v>42197.251828703709</v>
      </c>
      <c r="U1947">
        <f t="shared" si="276"/>
        <v>2015</v>
      </c>
      <c r="V1947" t="str">
        <f t="shared" si="277"/>
        <v>successful</v>
      </c>
      <c r="W1947" t="str">
        <f>IF(OR(O1947&lt;Outliers!$B$8,Data!O1947&gt;Outliers!$B$9),"Yes","No")</f>
        <v>Yes</v>
      </c>
      <c r="X1947">
        <f t="shared" si="278"/>
        <v>6</v>
      </c>
    </row>
    <row r="1948" spans="1:24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70"/>
        <v>1</v>
      </c>
      <c r="P1948" s="9">
        <f t="shared" si="271"/>
        <v>160.44</v>
      </c>
      <c r="Q1948" t="str">
        <f t="shared" si="272"/>
        <v>technology</v>
      </c>
      <c r="R1948" t="str">
        <f t="shared" si="273"/>
        <v>hardware</v>
      </c>
      <c r="S1948" s="22">
        <f t="shared" si="274"/>
        <v>41689.150011574071</v>
      </c>
      <c r="T1948" s="22">
        <f t="shared" si="275"/>
        <v>41749.108344907407</v>
      </c>
      <c r="U1948">
        <f t="shared" si="276"/>
        <v>2014</v>
      </c>
      <c r="V1948" t="str">
        <f t="shared" si="277"/>
        <v>successful</v>
      </c>
      <c r="W1948" t="str">
        <f>IF(OR(O1948&lt;Outliers!$B$8,Data!O1948&gt;Outliers!$B$9),"Yes","No")</f>
        <v>No</v>
      </c>
      <c r="X1948">
        <f t="shared" si="278"/>
        <v>9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70"/>
        <v>1</v>
      </c>
      <c r="P1949" s="9">
        <f t="shared" si="271"/>
        <v>35</v>
      </c>
      <c r="Q1949" t="str">
        <f t="shared" si="272"/>
        <v>technology</v>
      </c>
      <c r="R1949" t="str">
        <f t="shared" si="273"/>
        <v>hardware</v>
      </c>
      <c r="S1949" s="22">
        <f t="shared" si="274"/>
        <v>40102.918055555558</v>
      </c>
      <c r="T1949" s="22">
        <f t="shared" si="275"/>
        <v>40140.249305555553</v>
      </c>
      <c r="U1949">
        <f t="shared" si="276"/>
        <v>2009</v>
      </c>
      <c r="V1949" t="str">
        <f t="shared" si="277"/>
        <v>successful</v>
      </c>
      <c r="W1949" t="str">
        <f>IF(OR(O1949&lt;Outliers!$B$8,Data!O1949&gt;Outliers!$B$9),"Yes","No")</f>
        <v>No</v>
      </c>
      <c r="X1949">
        <f t="shared" si="278"/>
        <v>5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70"/>
        <v>8</v>
      </c>
      <c r="P1950" s="9">
        <f t="shared" si="271"/>
        <v>188.51</v>
      </c>
      <c r="Q1950" t="str">
        <f t="shared" si="272"/>
        <v>technology</v>
      </c>
      <c r="R1950" t="str">
        <f t="shared" si="273"/>
        <v>hardware</v>
      </c>
      <c r="S1950" s="22">
        <f t="shared" si="274"/>
        <v>42473.604270833333</v>
      </c>
      <c r="T1950" s="22">
        <f t="shared" si="275"/>
        <v>42527.709722222222</v>
      </c>
      <c r="U1950">
        <f t="shared" si="276"/>
        <v>2016</v>
      </c>
      <c r="V1950" t="str">
        <f t="shared" si="277"/>
        <v>successful</v>
      </c>
      <c r="W1950" t="str">
        <f>IF(OR(O1950&lt;Outliers!$B$8,Data!O1950&gt;Outliers!$B$9),"Yes","No")</f>
        <v>Yes</v>
      </c>
      <c r="X1950">
        <f t="shared" si="278"/>
        <v>8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70"/>
        <v>1</v>
      </c>
      <c r="P1951" s="9">
        <f t="shared" si="271"/>
        <v>56.2</v>
      </c>
      <c r="Q1951" t="str">
        <f t="shared" si="272"/>
        <v>technology</v>
      </c>
      <c r="R1951" t="str">
        <f t="shared" si="273"/>
        <v>hardware</v>
      </c>
      <c r="S1951" s="22">
        <f t="shared" si="274"/>
        <v>41800.423043981478</v>
      </c>
      <c r="T1951" s="22">
        <f t="shared" si="275"/>
        <v>41830.423043981478</v>
      </c>
      <c r="U1951">
        <f t="shared" si="276"/>
        <v>2014</v>
      </c>
      <c r="V1951" t="str">
        <f t="shared" si="277"/>
        <v>successful</v>
      </c>
      <c r="W1951" t="str">
        <f>IF(OR(O1951&lt;Outliers!$B$8,Data!O1951&gt;Outliers!$B$9),"Yes","No")</f>
        <v>No</v>
      </c>
      <c r="X1951">
        <f t="shared" si="278"/>
        <v>4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70"/>
        <v>2</v>
      </c>
      <c r="P1952" s="9">
        <f t="shared" si="271"/>
        <v>51.31</v>
      </c>
      <c r="Q1952" t="str">
        <f t="shared" si="272"/>
        <v>technology</v>
      </c>
      <c r="R1952" t="str">
        <f t="shared" si="273"/>
        <v>hardware</v>
      </c>
      <c r="S1952" s="22">
        <f t="shared" si="274"/>
        <v>40624.181400462963</v>
      </c>
      <c r="T1952" s="22">
        <f t="shared" si="275"/>
        <v>40655.181400462963</v>
      </c>
      <c r="U1952">
        <f t="shared" si="276"/>
        <v>2011</v>
      </c>
      <c r="V1952" t="str">
        <f t="shared" si="277"/>
        <v>successful</v>
      </c>
      <c r="W1952" t="str">
        <f>IF(OR(O1952&lt;Outliers!$B$8,Data!O1952&gt;Outliers!$B$9),"Yes","No")</f>
        <v>No</v>
      </c>
      <c r="X1952">
        <f t="shared" si="278"/>
        <v>4</v>
      </c>
    </row>
    <row r="1953" spans="1:24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70"/>
        <v>2</v>
      </c>
      <c r="P1953" s="9">
        <f t="shared" si="271"/>
        <v>127.36</v>
      </c>
      <c r="Q1953" t="str">
        <f t="shared" si="272"/>
        <v>technology</v>
      </c>
      <c r="R1953" t="str">
        <f t="shared" si="273"/>
        <v>hardware</v>
      </c>
      <c r="S1953" s="22">
        <f t="shared" si="274"/>
        <v>42651.420567129629</v>
      </c>
      <c r="T1953" s="22">
        <f t="shared" si="275"/>
        <v>42681.462233796294</v>
      </c>
      <c r="U1953">
        <f t="shared" si="276"/>
        <v>2016</v>
      </c>
      <c r="V1953" t="str">
        <f t="shared" si="277"/>
        <v>successful</v>
      </c>
      <c r="W1953" t="str">
        <f>IF(OR(O1953&lt;Outliers!$B$8,Data!O1953&gt;Outliers!$B$9),"Yes","No")</f>
        <v>No</v>
      </c>
      <c r="X1953">
        <f t="shared" si="278"/>
        <v>4</v>
      </c>
    </row>
    <row r="1954" spans="1:24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70"/>
        <v>2</v>
      </c>
      <c r="P1954" s="9">
        <f t="shared" si="271"/>
        <v>101.86</v>
      </c>
      <c r="Q1954" t="str">
        <f t="shared" si="272"/>
        <v>technology</v>
      </c>
      <c r="R1954" t="str">
        <f t="shared" si="273"/>
        <v>hardware</v>
      </c>
      <c r="S1954" s="22">
        <f t="shared" si="274"/>
        <v>41526.60665509259</v>
      </c>
      <c r="T1954" s="22">
        <f t="shared" si="275"/>
        <v>41563.60665509259</v>
      </c>
      <c r="U1954">
        <f t="shared" si="276"/>
        <v>2013</v>
      </c>
      <c r="V1954" t="str">
        <f t="shared" si="277"/>
        <v>successful</v>
      </c>
      <c r="W1954" t="str">
        <f>IF(OR(O1954&lt;Outliers!$B$8,Data!O1954&gt;Outliers!$B$9),"Yes","No")</f>
        <v>No</v>
      </c>
      <c r="X1954">
        <f t="shared" si="278"/>
        <v>5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70"/>
        <v>2</v>
      </c>
      <c r="P1955" s="9">
        <f t="shared" si="271"/>
        <v>230.56</v>
      </c>
      <c r="Q1955" t="str">
        <f t="shared" si="272"/>
        <v>technology</v>
      </c>
      <c r="R1955" t="str">
        <f t="shared" si="273"/>
        <v>hardware</v>
      </c>
      <c r="S1955" s="22">
        <f t="shared" si="274"/>
        <v>40941.199826388889</v>
      </c>
      <c r="T1955" s="22">
        <f t="shared" si="275"/>
        <v>40970.125</v>
      </c>
      <c r="U1955">
        <f t="shared" si="276"/>
        <v>2012</v>
      </c>
      <c r="V1955" t="str">
        <f t="shared" si="277"/>
        <v>successful</v>
      </c>
      <c r="W1955" t="str">
        <f>IF(OR(O1955&lt;Outliers!$B$8,Data!O1955&gt;Outliers!$B$9),"Yes","No")</f>
        <v>No</v>
      </c>
      <c r="X1955">
        <f t="shared" si="278"/>
        <v>4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70"/>
        <v>7</v>
      </c>
      <c r="P1956" s="9">
        <f t="shared" si="271"/>
        <v>842.11</v>
      </c>
      <c r="Q1956" t="str">
        <f t="shared" si="272"/>
        <v>technology</v>
      </c>
      <c r="R1956" t="str">
        <f t="shared" si="273"/>
        <v>hardware</v>
      </c>
      <c r="S1956" s="22">
        <f t="shared" si="274"/>
        <v>42394.580740740741</v>
      </c>
      <c r="T1956" s="22">
        <f t="shared" si="275"/>
        <v>42441.208333333328</v>
      </c>
      <c r="U1956">
        <f t="shared" si="276"/>
        <v>2016</v>
      </c>
      <c r="V1956" t="str">
        <f t="shared" si="277"/>
        <v>successful</v>
      </c>
      <c r="W1956" t="str">
        <f>IF(OR(O1956&lt;Outliers!$B$8,Data!O1956&gt;Outliers!$B$9),"Yes","No")</f>
        <v>Yes</v>
      </c>
      <c r="X1956">
        <f t="shared" si="278"/>
        <v>7</v>
      </c>
    </row>
    <row r="1957" spans="1:24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70"/>
        <v>4</v>
      </c>
      <c r="P1957" s="9">
        <f t="shared" si="271"/>
        <v>577.28</v>
      </c>
      <c r="Q1957" t="str">
        <f t="shared" si="272"/>
        <v>technology</v>
      </c>
      <c r="R1957" t="str">
        <f t="shared" si="273"/>
        <v>hardware</v>
      </c>
      <c r="S1957" s="22">
        <f t="shared" si="274"/>
        <v>41020.271770833337</v>
      </c>
      <c r="T1957" s="22">
        <f t="shared" si="275"/>
        <v>41052.791666666664</v>
      </c>
      <c r="U1957">
        <f t="shared" si="276"/>
        <v>2012</v>
      </c>
      <c r="V1957" t="str">
        <f t="shared" si="277"/>
        <v>successful</v>
      </c>
      <c r="W1957" t="str">
        <f>IF(OR(O1957&lt;Outliers!$B$8,Data!O1957&gt;Outliers!$B$9),"Yes","No")</f>
        <v>Yes</v>
      </c>
      <c r="X1957">
        <f t="shared" si="278"/>
        <v>5</v>
      </c>
    </row>
    <row r="1958" spans="1:24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70"/>
        <v>3</v>
      </c>
      <c r="P1958" s="9">
        <f t="shared" si="271"/>
        <v>483.34</v>
      </c>
      <c r="Q1958" t="str">
        <f t="shared" si="272"/>
        <v>technology</v>
      </c>
      <c r="R1958" t="str">
        <f t="shared" si="273"/>
        <v>hardware</v>
      </c>
      <c r="S1958" s="22">
        <f t="shared" si="274"/>
        <v>42067.923668981486</v>
      </c>
      <c r="T1958" s="22">
        <f t="shared" si="275"/>
        <v>42112.882002314815</v>
      </c>
      <c r="U1958">
        <f t="shared" si="276"/>
        <v>2015</v>
      </c>
      <c r="V1958" t="str">
        <f t="shared" si="277"/>
        <v>successful</v>
      </c>
      <c r="W1958" t="str">
        <f>IF(OR(O1958&lt;Outliers!$B$8,Data!O1958&gt;Outliers!$B$9),"Yes","No")</f>
        <v>Yes</v>
      </c>
      <c r="X1958">
        <f t="shared" si="278"/>
        <v>6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70"/>
        <v>2</v>
      </c>
      <c r="P1959" s="9">
        <f t="shared" si="271"/>
        <v>76.14</v>
      </c>
      <c r="Q1959" t="str">
        <f t="shared" si="272"/>
        <v>technology</v>
      </c>
      <c r="R1959" t="str">
        <f t="shared" si="273"/>
        <v>hardware</v>
      </c>
      <c r="S1959" s="22">
        <f t="shared" si="274"/>
        <v>41179.098530092589</v>
      </c>
      <c r="T1959" s="22">
        <f t="shared" si="275"/>
        <v>41209.098530092589</v>
      </c>
      <c r="U1959">
        <f t="shared" si="276"/>
        <v>2012</v>
      </c>
      <c r="V1959" t="str">
        <f t="shared" si="277"/>
        <v>successful</v>
      </c>
      <c r="W1959" t="str">
        <f>IF(OR(O1959&lt;Outliers!$B$8,Data!O1959&gt;Outliers!$B$9),"Yes","No")</f>
        <v>No</v>
      </c>
      <c r="X1959">
        <f t="shared" si="278"/>
        <v>4</v>
      </c>
    </row>
    <row r="1960" spans="1:24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70"/>
        <v>14</v>
      </c>
      <c r="P1960" s="9">
        <f t="shared" si="271"/>
        <v>74.11</v>
      </c>
      <c r="Q1960" t="str">
        <f t="shared" si="272"/>
        <v>technology</v>
      </c>
      <c r="R1960" t="str">
        <f t="shared" si="273"/>
        <v>hardware</v>
      </c>
      <c r="S1960" s="22">
        <f t="shared" si="274"/>
        <v>41326.987974537034</v>
      </c>
      <c r="T1960" s="22">
        <f t="shared" si="275"/>
        <v>41356.94630787037</v>
      </c>
      <c r="U1960">
        <f t="shared" si="276"/>
        <v>2013</v>
      </c>
      <c r="V1960" t="str">
        <f t="shared" si="277"/>
        <v>successful</v>
      </c>
      <c r="W1960" t="str">
        <f>IF(OR(O1960&lt;Outliers!$B$8,Data!O1960&gt;Outliers!$B$9),"Yes","No")</f>
        <v>Yes</v>
      </c>
      <c r="X1960">
        <f t="shared" si="278"/>
        <v>4</v>
      </c>
    </row>
    <row r="1961" spans="1:24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70"/>
        <v>2</v>
      </c>
      <c r="P1961" s="9">
        <f t="shared" si="271"/>
        <v>36.97</v>
      </c>
      <c r="Q1961" t="str">
        <f t="shared" si="272"/>
        <v>technology</v>
      </c>
      <c r="R1961" t="str">
        <f t="shared" si="273"/>
        <v>hardware</v>
      </c>
      <c r="S1961" s="22">
        <f t="shared" si="274"/>
        <v>41871.845601851855</v>
      </c>
      <c r="T1961" s="22">
        <f t="shared" si="275"/>
        <v>41913</v>
      </c>
      <c r="U1961">
        <f t="shared" si="276"/>
        <v>2014</v>
      </c>
      <c r="V1961" t="str">
        <f t="shared" si="277"/>
        <v>successful</v>
      </c>
      <c r="W1961" t="str">
        <f>IF(OR(O1961&lt;Outliers!$B$8,Data!O1961&gt;Outliers!$B$9),"Yes","No")</f>
        <v>No</v>
      </c>
      <c r="X1961">
        <f t="shared" si="278"/>
        <v>6</v>
      </c>
    </row>
    <row r="1962" spans="1:24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70"/>
        <v>1</v>
      </c>
      <c r="P1962" s="9">
        <f t="shared" si="271"/>
        <v>2500.9699999999998</v>
      </c>
      <c r="Q1962" t="str">
        <f t="shared" si="272"/>
        <v>technology</v>
      </c>
      <c r="R1962" t="str">
        <f t="shared" si="273"/>
        <v>hardware</v>
      </c>
      <c r="S1962" s="22">
        <f t="shared" si="274"/>
        <v>41964.362743055557</v>
      </c>
      <c r="T1962" s="22">
        <f t="shared" si="275"/>
        <v>41994.362743055557</v>
      </c>
      <c r="U1962">
        <f t="shared" si="276"/>
        <v>2014</v>
      </c>
      <c r="V1962" t="str">
        <f t="shared" si="277"/>
        <v>successful</v>
      </c>
      <c r="W1962" t="str">
        <f>IF(OR(O1962&lt;Outliers!$B$8,Data!O1962&gt;Outliers!$B$9),"Yes","No")</f>
        <v>No</v>
      </c>
      <c r="X1962">
        <f t="shared" si="278"/>
        <v>4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70"/>
        <v>11</v>
      </c>
      <c r="P1963" s="9">
        <f t="shared" si="271"/>
        <v>67.69</v>
      </c>
      <c r="Q1963" t="str">
        <f t="shared" si="272"/>
        <v>technology</v>
      </c>
      <c r="R1963" t="str">
        <f t="shared" si="273"/>
        <v>hardware</v>
      </c>
      <c r="S1963" s="22">
        <f t="shared" si="274"/>
        <v>41148.194641203707</v>
      </c>
      <c r="T1963" s="22">
        <f t="shared" si="275"/>
        <v>41188.165972222225</v>
      </c>
      <c r="U1963">
        <f t="shared" si="276"/>
        <v>2012</v>
      </c>
      <c r="V1963" t="str">
        <f t="shared" si="277"/>
        <v>successful</v>
      </c>
      <c r="W1963" t="str">
        <f>IF(OR(O1963&lt;Outliers!$B$8,Data!O1963&gt;Outliers!$B$9),"Yes","No")</f>
        <v>Yes</v>
      </c>
      <c r="X1963">
        <f t="shared" si="278"/>
        <v>6</v>
      </c>
    </row>
    <row r="1964" spans="1:24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70"/>
        <v>2</v>
      </c>
      <c r="P1964" s="9">
        <f t="shared" si="271"/>
        <v>63.05</v>
      </c>
      <c r="Q1964" t="str">
        <f t="shared" si="272"/>
        <v>technology</v>
      </c>
      <c r="R1964" t="str">
        <f t="shared" si="273"/>
        <v>hardware</v>
      </c>
      <c r="S1964" s="22">
        <f t="shared" si="274"/>
        <v>41742.780509259261</v>
      </c>
      <c r="T1964" s="22">
        <f t="shared" si="275"/>
        <v>41772.780509259261</v>
      </c>
      <c r="U1964">
        <f t="shared" si="276"/>
        <v>2014</v>
      </c>
      <c r="V1964" t="str">
        <f t="shared" si="277"/>
        <v>successful</v>
      </c>
      <c r="W1964" t="str">
        <f>IF(OR(O1964&lt;Outliers!$B$8,Data!O1964&gt;Outliers!$B$9),"Yes","No")</f>
        <v>No</v>
      </c>
      <c r="X1964">
        <f t="shared" si="278"/>
        <v>4</v>
      </c>
    </row>
    <row r="1965" spans="1:24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70"/>
        <v>1</v>
      </c>
      <c r="P1965" s="9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22">
        <f t="shared" si="274"/>
        <v>41863.429791666669</v>
      </c>
      <c r="T1965" s="22">
        <f t="shared" si="275"/>
        <v>41898.429791666669</v>
      </c>
      <c r="U1965">
        <f t="shared" si="276"/>
        <v>2014</v>
      </c>
      <c r="V1965" t="str">
        <f t="shared" si="277"/>
        <v>successful</v>
      </c>
      <c r="W1965" t="str">
        <f>IF(OR(O1965&lt;Outliers!$B$8,Data!O1965&gt;Outliers!$B$9),"Yes","No")</f>
        <v>No</v>
      </c>
      <c r="X1965">
        <f t="shared" si="278"/>
        <v>5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70"/>
        <v>3</v>
      </c>
      <c r="P1966" s="9">
        <f t="shared" si="271"/>
        <v>180.75</v>
      </c>
      <c r="Q1966" t="str">
        <f t="shared" si="272"/>
        <v>technology</v>
      </c>
      <c r="R1966" t="str">
        <f t="shared" si="273"/>
        <v>hardware</v>
      </c>
      <c r="S1966" s="22">
        <f t="shared" si="274"/>
        <v>42452.272824074069</v>
      </c>
      <c r="T1966" s="22">
        <f t="shared" si="275"/>
        <v>42482.272824074069</v>
      </c>
      <c r="U1966">
        <f t="shared" si="276"/>
        <v>2016</v>
      </c>
      <c r="V1966" t="str">
        <f t="shared" si="277"/>
        <v>successful</v>
      </c>
      <c r="W1966" t="str">
        <f>IF(OR(O1966&lt;Outliers!$B$8,Data!O1966&gt;Outliers!$B$9),"Yes","No")</f>
        <v>Yes</v>
      </c>
      <c r="X1966">
        <f t="shared" si="278"/>
        <v>4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70"/>
        <v>3</v>
      </c>
      <c r="P1967" s="9">
        <f t="shared" si="271"/>
        <v>127.32</v>
      </c>
      <c r="Q1967" t="str">
        <f t="shared" si="272"/>
        <v>technology</v>
      </c>
      <c r="R1967" t="str">
        <f t="shared" si="273"/>
        <v>hardware</v>
      </c>
      <c r="S1967" s="22">
        <f t="shared" si="274"/>
        <v>40898.089236111111</v>
      </c>
      <c r="T1967" s="22">
        <f t="shared" si="275"/>
        <v>40920.041666666664</v>
      </c>
      <c r="U1967">
        <f t="shared" si="276"/>
        <v>2011</v>
      </c>
      <c r="V1967" t="str">
        <f t="shared" si="277"/>
        <v>successful</v>
      </c>
      <c r="W1967" t="str">
        <f>IF(OR(O1967&lt;Outliers!$B$8,Data!O1967&gt;Outliers!$B$9),"Yes","No")</f>
        <v>Yes</v>
      </c>
      <c r="X1967">
        <f t="shared" si="278"/>
        <v>3</v>
      </c>
    </row>
    <row r="1968" spans="1:24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70"/>
        <v>2</v>
      </c>
      <c r="P1968" s="9">
        <f t="shared" si="271"/>
        <v>136.63999999999999</v>
      </c>
      <c r="Q1968" t="str">
        <f t="shared" si="272"/>
        <v>technology</v>
      </c>
      <c r="R1968" t="str">
        <f t="shared" si="273"/>
        <v>hardware</v>
      </c>
      <c r="S1968" s="22">
        <f t="shared" si="274"/>
        <v>41835.540486111109</v>
      </c>
      <c r="T1968" s="22">
        <f t="shared" si="275"/>
        <v>41865.540486111109</v>
      </c>
      <c r="U1968">
        <f t="shared" si="276"/>
        <v>2014</v>
      </c>
      <c r="V1968" t="str">
        <f t="shared" si="277"/>
        <v>successful</v>
      </c>
      <c r="W1968" t="str">
        <f>IF(OR(O1968&lt;Outliers!$B$8,Data!O1968&gt;Outliers!$B$9),"Yes","No")</f>
        <v>No</v>
      </c>
      <c r="X1968">
        <f t="shared" si="278"/>
        <v>4</v>
      </c>
    </row>
    <row r="1969" spans="1:24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70"/>
        <v>4</v>
      </c>
      <c r="P1969" s="9">
        <f t="shared" si="271"/>
        <v>182.78</v>
      </c>
      <c r="Q1969" t="str">
        <f t="shared" si="272"/>
        <v>technology</v>
      </c>
      <c r="R1969" t="str">
        <f t="shared" si="273"/>
        <v>hardware</v>
      </c>
      <c r="S1969" s="22">
        <f t="shared" si="274"/>
        <v>41730.663530092592</v>
      </c>
      <c r="T1969" s="22">
        <f t="shared" si="275"/>
        <v>41760.663530092592</v>
      </c>
      <c r="U1969">
        <f t="shared" si="276"/>
        <v>2014</v>
      </c>
      <c r="V1969" t="str">
        <f t="shared" si="277"/>
        <v>successful</v>
      </c>
      <c r="W1969" t="str">
        <f>IF(OR(O1969&lt;Outliers!$B$8,Data!O1969&gt;Outliers!$B$9),"Yes","No")</f>
        <v>Yes</v>
      </c>
      <c r="X1969">
        <f t="shared" si="278"/>
        <v>4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70"/>
        <v>3</v>
      </c>
      <c r="P1970" s="9">
        <f t="shared" si="271"/>
        <v>279.38</v>
      </c>
      <c r="Q1970" t="str">
        <f t="shared" si="272"/>
        <v>technology</v>
      </c>
      <c r="R1970" t="str">
        <f t="shared" si="273"/>
        <v>hardware</v>
      </c>
      <c r="S1970" s="22">
        <f t="shared" si="274"/>
        <v>42676.586979166663</v>
      </c>
      <c r="T1970" s="22">
        <f t="shared" si="275"/>
        <v>42707.628645833334</v>
      </c>
      <c r="U1970">
        <f t="shared" si="276"/>
        <v>2016</v>
      </c>
      <c r="V1970" t="str">
        <f t="shared" si="277"/>
        <v>successful</v>
      </c>
      <c r="W1970" t="str">
        <f>IF(OR(O1970&lt;Outliers!$B$8,Data!O1970&gt;Outliers!$B$9),"Yes","No")</f>
        <v>Yes</v>
      </c>
      <c r="X1970">
        <f t="shared" si="278"/>
        <v>4</v>
      </c>
    </row>
    <row r="1971" spans="1:24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70"/>
        <v>6</v>
      </c>
      <c r="P1971" s="9">
        <f t="shared" si="271"/>
        <v>61.38</v>
      </c>
      <c r="Q1971" t="str">
        <f t="shared" si="272"/>
        <v>technology</v>
      </c>
      <c r="R1971" t="str">
        <f t="shared" si="273"/>
        <v>hardware</v>
      </c>
      <c r="S1971" s="22">
        <f t="shared" si="274"/>
        <v>42557.792453703703</v>
      </c>
      <c r="T1971" s="22">
        <f t="shared" si="275"/>
        <v>42587.792453703703</v>
      </c>
      <c r="U1971">
        <f t="shared" si="276"/>
        <v>2016</v>
      </c>
      <c r="V1971" t="str">
        <f t="shared" si="277"/>
        <v>successful</v>
      </c>
      <c r="W1971" t="str">
        <f>IF(OR(O1971&lt;Outliers!$B$8,Data!O1971&gt;Outliers!$B$9),"Yes","No")</f>
        <v>Yes</v>
      </c>
      <c r="X1971">
        <f t="shared" si="278"/>
        <v>4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70"/>
        <v>11</v>
      </c>
      <c r="P1972" s="9">
        <f t="shared" si="271"/>
        <v>80.73</v>
      </c>
      <c r="Q1972" t="str">
        <f t="shared" si="272"/>
        <v>technology</v>
      </c>
      <c r="R1972" t="str">
        <f t="shared" si="273"/>
        <v>hardware</v>
      </c>
      <c r="S1972" s="22">
        <f t="shared" si="274"/>
        <v>41324.193298611113</v>
      </c>
      <c r="T1972" s="22">
        <f t="shared" si="275"/>
        <v>41384.151631944449</v>
      </c>
      <c r="U1972">
        <f t="shared" si="276"/>
        <v>2013</v>
      </c>
      <c r="V1972" t="str">
        <f t="shared" si="277"/>
        <v>successful</v>
      </c>
      <c r="W1972" t="str">
        <f>IF(OR(O1972&lt;Outliers!$B$8,Data!O1972&gt;Outliers!$B$9),"Yes","No")</f>
        <v>Yes</v>
      </c>
      <c r="X1972">
        <f t="shared" si="278"/>
        <v>9</v>
      </c>
    </row>
    <row r="1973" spans="1:24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70"/>
        <v>3</v>
      </c>
      <c r="P1973" s="9">
        <f t="shared" si="271"/>
        <v>272.36</v>
      </c>
      <c r="Q1973" t="str">
        <f t="shared" si="272"/>
        <v>technology</v>
      </c>
      <c r="R1973" t="str">
        <f t="shared" si="273"/>
        <v>hardware</v>
      </c>
      <c r="S1973" s="22">
        <f t="shared" si="274"/>
        <v>41561.500706018516</v>
      </c>
      <c r="T1973" s="22">
        <f t="shared" si="275"/>
        <v>41593.166666666664</v>
      </c>
      <c r="U1973">
        <f t="shared" si="276"/>
        <v>2013</v>
      </c>
      <c r="V1973" t="str">
        <f t="shared" si="277"/>
        <v>successful</v>
      </c>
      <c r="W1973" t="str">
        <f>IF(OR(O1973&lt;Outliers!$B$8,Data!O1973&gt;Outliers!$B$9),"Yes","No")</f>
        <v>Yes</v>
      </c>
      <c r="X1973">
        <f t="shared" si="278"/>
        <v>5</v>
      </c>
    </row>
    <row r="1974" spans="1:24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70"/>
        <v>7</v>
      </c>
      <c r="P1974" s="9">
        <f t="shared" si="271"/>
        <v>70.849999999999994</v>
      </c>
      <c r="Q1974" t="str">
        <f t="shared" si="272"/>
        <v>technology</v>
      </c>
      <c r="R1974" t="str">
        <f t="shared" si="273"/>
        <v>hardware</v>
      </c>
      <c r="S1974" s="22">
        <f t="shared" si="274"/>
        <v>41201.012083333335</v>
      </c>
      <c r="T1974" s="22">
        <f t="shared" si="275"/>
        <v>41231.053749999999</v>
      </c>
      <c r="U1974">
        <f t="shared" si="276"/>
        <v>2012</v>
      </c>
      <c r="V1974" t="str">
        <f t="shared" si="277"/>
        <v>successful</v>
      </c>
      <c r="W1974" t="str">
        <f>IF(OR(O1974&lt;Outliers!$B$8,Data!O1974&gt;Outliers!$B$9),"Yes","No")</f>
        <v>Yes</v>
      </c>
      <c r="X1974">
        <f t="shared" si="278"/>
        <v>4</v>
      </c>
    </row>
    <row r="1975" spans="1:24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70"/>
        <v>3</v>
      </c>
      <c r="P1975" s="9">
        <f t="shared" si="271"/>
        <v>247.94</v>
      </c>
      <c r="Q1975" t="str">
        <f t="shared" si="272"/>
        <v>technology</v>
      </c>
      <c r="R1975" t="str">
        <f t="shared" si="273"/>
        <v>hardware</v>
      </c>
      <c r="S1975" s="22">
        <f t="shared" si="274"/>
        <v>42549.722962962958</v>
      </c>
      <c r="T1975" s="22">
        <f t="shared" si="275"/>
        <v>42588.291666666672</v>
      </c>
      <c r="U1975">
        <f t="shared" si="276"/>
        <v>2016</v>
      </c>
      <c r="V1975" t="str">
        <f t="shared" si="277"/>
        <v>successful</v>
      </c>
      <c r="W1975" t="str">
        <f>IF(OR(O1975&lt;Outliers!$B$8,Data!O1975&gt;Outliers!$B$9),"Yes","No")</f>
        <v>Yes</v>
      </c>
      <c r="X1975">
        <f t="shared" si="278"/>
        <v>6</v>
      </c>
    </row>
    <row r="1976" spans="1:24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70"/>
        <v>4</v>
      </c>
      <c r="P1976" s="9">
        <f t="shared" si="271"/>
        <v>186.81</v>
      </c>
      <c r="Q1976" t="str">
        <f t="shared" si="272"/>
        <v>technology</v>
      </c>
      <c r="R1976" t="str">
        <f t="shared" si="273"/>
        <v>hardware</v>
      </c>
      <c r="S1976" s="22">
        <f t="shared" si="274"/>
        <v>41445.334131944444</v>
      </c>
      <c r="T1976" s="22">
        <f t="shared" si="275"/>
        <v>41505.334131944444</v>
      </c>
      <c r="U1976">
        <f t="shared" si="276"/>
        <v>2013</v>
      </c>
      <c r="V1976" t="str">
        <f t="shared" si="277"/>
        <v>successful</v>
      </c>
      <c r="W1976" t="str">
        <f>IF(OR(O1976&lt;Outliers!$B$8,Data!O1976&gt;Outliers!$B$9),"Yes","No")</f>
        <v>Yes</v>
      </c>
      <c r="X1976">
        <f t="shared" si="278"/>
        <v>9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70"/>
        <v>2</v>
      </c>
      <c r="P1977" s="9">
        <f t="shared" si="271"/>
        <v>131.99</v>
      </c>
      <c r="Q1977" t="str">
        <f t="shared" si="272"/>
        <v>technology</v>
      </c>
      <c r="R1977" t="str">
        <f t="shared" si="273"/>
        <v>hardware</v>
      </c>
      <c r="S1977" s="22">
        <f t="shared" si="274"/>
        <v>41313.755219907405</v>
      </c>
      <c r="T1977" s="22">
        <f t="shared" si="275"/>
        <v>41343.755219907405</v>
      </c>
      <c r="U1977">
        <f t="shared" si="276"/>
        <v>2013</v>
      </c>
      <c r="V1977" t="str">
        <f t="shared" si="277"/>
        <v>successful</v>
      </c>
      <c r="W1977" t="str">
        <f>IF(OR(O1977&lt;Outliers!$B$8,Data!O1977&gt;Outliers!$B$9),"Yes","No")</f>
        <v>No</v>
      </c>
      <c r="X1977">
        <f t="shared" si="278"/>
        <v>4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70"/>
        <v>3</v>
      </c>
      <c r="P1978" s="9">
        <f t="shared" si="271"/>
        <v>29.31</v>
      </c>
      <c r="Q1978" t="str">
        <f t="shared" si="272"/>
        <v>technology</v>
      </c>
      <c r="R1978" t="str">
        <f t="shared" si="273"/>
        <v>hardware</v>
      </c>
      <c r="S1978" s="22">
        <f t="shared" si="274"/>
        <v>41438.899594907409</v>
      </c>
      <c r="T1978" s="22">
        <f t="shared" si="275"/>
        <v>41468.899594907409</v>
      </c>
      <c r="U1978">
        <f t="shared" si="276"/>
        <v>2013</v>
      </c>
      <c r="V1978" t="str">
        <f t="shared" si="277"/>
        <v>successful</v>
      </c>
      <c r="W1978" t="str">
        <f>IF(OR(O1978&lt;Outliers!$B$8,Data!O1978&gt;Outliers!$B$9),"Yes","No")</f>
        <v>Yes</v>
      </c>
      <c r="X1978">
        <f t="shared" si="278"/>
        <v>4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70"/>
        <v>4</v>
      </c>
      <c r="P1979" s="9">
        <f t="shared" si="271"/>
        <v>245.02</v>
      </c>
      <c r="Q1979" t="str">
        <f t="shared" si="272"/>
        <v>technology</v>
      </c>
      <c r="R1979" t="str">
        <f t="shared" si="273"/>
        <v>hardware</v>
      </c>
      <c r="S1979" s="22">
        <f t="shared" si="274"/>
        <v>42311.216898148152</v>
      </c>
      <c r="T1979" s="22">
        <f t="shared" si="275"/>
        <v>42357.332638888889</v>
      </c>
      <c r="U1979">
        <f t="shared" si="276"/>
        <v>2015</v>
      </c>
      <c r="V1979" t="str">
        <f t="shared" si="277"/>
        <v>successful</v>
      </c>
      <c r="W1979" t="str">
        <f>IF(OR(O1979&lt;Outliers!$B$8,Data!O1979&gt;Outliers!$B$9),"Yes","No")</f>
        <v>Yes</v>
      </c>
      <c r="X1979">
        <f t="shared" si="278"/>
        <v>7</v>
      </c>
    </row>
    <row r="1980" spans="1:24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70"/>
        <v>10</v>
      </c>
      <c r="P1980" s="9">
        <f t="shared" si="271"/>
        <v>1323.25</v>
      </c>
      <c r="Q1980" t="str">
        <f t="shared" si="272"/>
        <v>technology</v>
      </c>
      <c r="R1980" t="str">
        <f t="shared" si="273"/>
        <v>hardware</v>
      </c>
      <c r="S1980" s="22">
        <f t="shared" si="274"/>
        <v>41039.225601851853</v>
      </c>
      <c r="T1980" s="22">
        <f t="shared" si="275"/>
        <v>41072.291666666664</v>
      </c>
      <c r="U1980">
        <f t="shared" si="276"/>
        <v>2012</v>
      </c>
      <c r="V1980" t="str">
        <f t="shared" si="277"/>
        <v>successful</v>
      </c>
      <c r="W1980" t="str">
        <f>IF(OR(O1980&lt;Outliers!$B$8,Data!O1980&gt;Outliers!$B$9),"Yes","No")</f>
        <v>Yes</v>
      </c>
      <c r="X1980">
        <f t="shared" si="278"/>
        <v>5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70"/>
        <v>1</v>
      </c>
      <c r="P1981" s="9">
        <f t="shared" si="271"/>
        <v>282.66000000000003</v>
      </c>
      <c r="Q1981" t="str">
        <f t="shared" si="272"/>
        <v>technology</v>
      </c>
      <c r="R1981" t="str">
        <f t="shared" si="273"/>
        <v>hardware</v>
      </c>
      <c r="S1981" s="22">
        <f t="shared" si="274"/>
        <v>42290.460023148145</v>
      </c>
      <c r="T1981" s="22">
        <f t="shared" si="275"/>
        <v>42327.207638888889</v>
      </c>
      <c r="U1981">
        <f t="shared" si="276"/>
        <v>2015</v>
      </c>
      <c r="V1981" t="str">
        <f t="shared" si="277"/>
        <v>successful</v>
      </c>
      <c r="W1981" t="str">
        <f>IF(OR(O1981&lt;Outliers!$B$8,Data!O1981&gt;Outliers!$B$9),"Yes","No")</f>
        <v>No</v>
      </c>
      <c r="X1981">
        <f t="shared" si="278"/>
        <v>5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70"/>
        <v>4</v>
      </c>
      <c r="P1982" s="9">
        <f t="shared" si="271"/>
        <v>91.21</v>
      </c>
      <c r="Q1982" t="str">
        <f t="shared" si="272"/>
        <v>technology</v>
      </c>
      <c r="R1982" t="str">
        <f t="shared" si="273"/>
        <v>hardware</v>
      </c>
      <c r="S1982" s="22">
        <f t="shared" si="274"/>
        <v>42423.542384259257</v>
      </c>
      <c r="T1982" s="22">
        <f t="shared" si="275"/>
        <v>42463.500717592593</v>
      </c>
      <c r="U1982">
        <f t="shared" si="276"/>
        <v>2016</v>
      </c>
      <c r="V1982" t="str">
        <f t="shared" si="277"/>
        <v>successful</v>
      </c>
      <c r="W1982" t="str">
        <f>IF(OR(O1982&lt;Outliers!$B$8,Data!O1982&gt;Outliers!$B$9),"Yes","No")</f>
        <v>Yes</v>
      </c>
      <c r="X1982">
        <f t="shared" si="278"/>
        <v>6</v>
      </c>
    </row>
    <row r="1983" spans="1:24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70"/>
        <v>0</v>
      </c>
      <c r="P1983" s="9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22">
        <f t="shared" si="274"/>
        <v>41799.725289351853</v>
      </c>
      <c r="T1983" s="22">
        <f t="shared" si="275"/>
        <v>41829.725289351853</v>
      </c>
      <c r="U1983">
        <f t="shared" si="276"/>
        <v>2014</v>
      </c>
      <c r="V1983" t="str">
        <f t="shared" si="277"/>
        <v>unsuccessful</v>
      </c>
      <c r="W1983" t="str">
        <f>IF(OR(O1983&lt;Outliers!$B$8,Data!O1983&gt;Outliers!$B$9),"Yes","No")</f>
        <v>No</v>
      </c>
      <c r="X1983">
        <f t="shared" si="278"/>
        <v>4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70"/>
        <v>0</v>
      </c>
      <c r="P1984" s="9">
        <f t="shared" si="271"/>
        <v>0</v>
      </c>
      <c r="Q1984" t="str">
        <f t="shared" si="272"/>
        <v>photography</v>
      </c>
      <c r="R1984" t="str">
        <f t="shared" si="273"/>
        <v>people</v>
      </c>
      <c r="S1984" s="22">
        <f t="shared" si="274"/>
        <v>42678.586655092593</v>
      </c>
      <c r="T1984" s="22">
        <f t="shared" si="275"/>
        <v>42708.628321759257</v>
      </c>
      <c r="U1984">
        <f t="shared" si="276"/>
        <v>2016</v>
      </c>
      <c r="V1984" t="str">
        <f t="shared" si="277"/>
        <v>unsuccessful</v>
      </c>
      <c r="W1984" t="str">
        <f>IF(OR(O1984&lt;Outliers!$B$8,Data!O1984&gt;Outliers!$B$9),"Yes","No")</f>
        <v>No</v>
      </c>
      <c r="X1984">
        <f t="shared" si="278"/>
        <v>4</v>
      </c>
    </row>
    <row r="1985" spans="1:24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70"/>
        <v>0</v>
      </c>
      <c r="P1985" s="9">
        <f t="shared" si="271"/>
        <v>88.69</v>
      </c>
      <c r="Q1985" t="str">
        <f t="shared" si="272"/>
        <v>photography</v>
      </c>
      <c r="R1985" t="str">
        <f t="shared" si="273"/>
        <v>people</v>
      </c>
      <c r="S1985" s="22">
        <f t="shared" si="274"/>
        <v>42593.011782407411</v>
      </c>
      <c r="T1985" s="22">
        <f t="shared" si="275"/>
        <v>42615.291666666672</v>
      </c>
      <c r="U1985">
        <f t="shared" si="276"/>
        <v>2016</v>
      </c>
      <c r="V1985" t="str">
        <f t="shared" si="277"/>
        <v>unsuccessful</v>
      </c>
      <c r="W1985" t="str">
        <f>IF(OR(O1985&lt;Outliers!$B$8,Data!O1985&gt;Outliers!$B$9),"Yes","No")</f>
        <v>No</v>
      </c>
      <c r="X1985">
        <f t="shared" si="278"/>
        <v>3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70"/>
        <v>0</v>
      </c>
      <c r="P1986" s="9">
        <f t="shared" si="271"/>
        <v>453.14</v>
      </c>
      <c r="Q1986" t="str">
        <f t="shared" si="272"/>
        <v>photography</v>
      </c>
      <c r="R1986" t="str">
        <f t="shared" si="273"/>
        <v>people</v>
      </c>
      <c r="S1986" s="22">
        <f t="shared" si="274"/>
        <v>41913.790289351848</v>
      </c>
      <c r="T1986" s="22">
        <f t="shared" si="275"/>
        <v>41973.831956018519</v>
      </c>
      <c r="U1986">
        <f t="shared" si="276"/>
        <v>2014</v>
      </c>
      <c r="V1986" t="str">
        <f t="shared" si="277"/>
        <v>unsuccessful</v>
      </c>
      <c r="W1986" t="str">
        <f>IF(OR(O1986&lt;Outliers!$B$8,Data!O1986&gt;Outliers!$B$9),"Yes","No")</f>
        <v>No</v>
      </c>
      <c r="X1986">
        <f t="shared" si="278"/>
        <v>9</v>
      </c>
    </row>
    <row r="1987" spans="1:24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79">ROUND(E1987/D1987,0)</f>
        <v>0</v>
      </c>
      <c r="P1987" s="9">
        <f t="shared" ref="P1987:P2050" si="280">ROUND(IFERROR(E1987/L1987,0),2)</f>
        <v>12.75</v>
      </c>
      <c r="Q1987" t="str">
        <f t="shared" ref="Q1987:Q2050" si="281">LEFT(N1987,FIND("/",N1987)-1)</f>
        <v>photography</v>
      </c>
      <c r="R1987" t="str">
        <f t="shared" ref="R1987:R2050" si="282">RIGHT(N1987,LEN(N1987)-FIND("/",N1987))</f>
        <v>people</v>
      </c>
      <c r="S1987" s="22">
        <f t="shared" ref="S1987:S2050" si="283">(((J1987/60)/60)/24)+DATE(1970,1,1)</f>
        <v>42555.698738425926</v>
      </c>
      <c r="T1987" s="22">
        <f t="shared" ref="T1987:T2050" si="284">(((I1987/60)/60)/24)+DATE(1970,1,1)</f>
        <v>42584.958333333328</v>
      </c>
      <c r="U1987">
        <f t="shared" ref="U1987:U2050" si="285">YEAR(S1987)</f>
        <v>2016</v>
      </c>
      <c r="V1987" t="str">
        <f t="shared" ref="V1987:V2050" si="286">IF(OR(F1987="live",F1987="successful"),"successful","unsuccessful")</f>
        <v>unsuccessful</v>
      </c>
      <c r="W1987" t="str">
        <f>IF(OR(O1987&lt;Outliers!$B$8,Data!O1987&gt;Outliers!$B$9),"Yes","No")</f>
        <v>No</v>
      </c>
      <c r="X1987">
        <f t="shared" ref="X1987:X2050" si="287">ROUND(_xlfn.DAYS(T1987,S1987)/7,0)</f>
        <v>4</v>
      </c>
    </row>
    <row r="1988" spans="1:24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79"/>
        <v>0</v>
      </c>
      <c r="P1988" s="9">
        <f t="shared" si="280"/>
        <v>1</v>
      </c>
      <c r="Q1988" t="str">
        <f t="shared" si="281"/>
        <v>photography</v>
      </c>
      <c r="R1988" t="str">
        <f t="shared" si="282"/>
        <v>people</v>
      </c>
      <c r="S1988" s="22">
        <f t="shared" si="283"/>
        <v>42413.433831018512</v>
      </c>
      <c r="T1988" s="22">
        <f t="shared" si="284"/>
        <v>42443.392164351855</v>
      </c>
      <c r="U1988">
        <f t="shared" si="285"/>
        <v>2016</v>
      </c>
      <c r="V1988" t="str">
        <f t="shared" si="286"/>
        <v>unsuccessful</v>
      </c>
      <c r="W1988" t="str">
        <f>IF(OR(O1988&lt;Outliers!$B$8,Data!O1988&gt;Outliers!$B$9),"Yes","No")</f>
        <v>No</v>
      </c>
      <c r="X1988">
        <f t="shared" si="287"/>
        <v>4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79"/>
        <v>0</v>
      </c>
      <c r="P1989" s="9">
        <f t="shared" si="280"/>
        <v>83.43</v>
      </c>
      <c r="Q1989" t="str">
        <f t="shared" si="281"/>
        <v>photography</v>
      </c>
      <c r="R1989" t="str">
        <f t="shared" si="282"/>
        <v>people</v>
      </c>
      <c r="S1989" s="22">
        <f t="shared" si="283"/>
        <v>42034.639768518522</v>
      </c>
      <c r="T1989" s="22">
        <f t="shared" si="284"/>
        <v>42064.639768518522</v>
      </c>
      <c r="U1989">
        <f t="shared" si="285"/>
        <v>2015</v>
      </c>
      <c r="V1989" t="str">
        <f t="shared" si="286"/>
        <v>unsuccessful</v>
      </c>
      <c r="W1989" t="str">
        <f>IF(OR(O1989&lt;Outliers!$B$8,Data!O1989&gt;Outliers!$B$9),"Yes","No")</f>
        <v>No</v>
      </c>
      <c r="X1989">
        <f t="shared" si="287"/>
        <v>4</v>
      </c>
    </row>
    <row r="1990" spans="1:2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79"/>
        <v>0</v>
      </c>
      <c r="P1990" s="9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22">
        <f t="shared" si="283"/>
        <v>42206.763217592597</v>
      </c>
      <c r="T1990" s="22">
        <f t="shared" si="284"/>
        <v>42236.763217592597</v>
      </c>
      <c r="U1990">
        <f t="shared" si="285"/>
        <v>2015</v>
      </c>
      <c r="V1990" t="str">
        <f t="shared" si="286"/>
        <v>unsuccessful</v>
      </c>
      <c r="W1990" t="str">
        <f>IF(OR(O1990&lt;Outliers!$B$8,Data!O1990&gt;Outliers!$B$9),"Yes","No")</f>
        <v>No</v>
      </c>
      <c r="X1990">
        <f t="shared" si="287"/>
        <v>4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79"/>
        <v>0</v>
      </c>
      <c r="P1991" s="9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22">
        <f t="shared" si="283"/>
        <v>42685.680648148147</v>
      </c>
      <c r="T1991" s="22">
        <f t="shared" si="284"/>
        <v>42715.680648148147</v>
      </c>
      <c r="U1991">
        <f t="shared" si="285"/>
        <v>2016</v>
      </c>
      <c r="V1991" t="str">
        <f t="shared" si="286"/>
        <v>unsuccessful</v>
      </c>
      <c r="W1991" t="str">
        <f>IF(OR(O1991&lt;Outliers!$B$8,Data!O1991&gt;Outliers!$B$9),"Yes","No")</f>
        <v>No</v>
      </c>
      <c r="X1991">
        <f t="shared" si="287"/>
        <v>4</v>
      </c>
    </row>
    <row r="1992" spans="1:24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79"/>
        <v>0</v>
      </c>
      <c r="P1992" s="9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22">
        <f t="shared" si="283"/>
        <v>42398.195972222224</v>
      </c>
      <c r="T1992" s="22">
        <f t="shared" si="284"/>
        <v>42413.195972222224</v>
      </c>
      <c r="U1992">
        <f t="shared" si="285"/>
        <v>2016</v>
      </c>
      <c r="V1992" t="str">
        <f t="shared" si="286"/>
        <v>unsuccessful</v>
      </c>
      <c r="W1992" t="str">
        <f>IF(OR(O1992&lt;Outliers!$B$8,Data!O1992&gt;Outliers!$B$9),"Yes","No")</f>
        <v>No</v>
      </c>
      <c r="X1992">
        <f t="shared" si="287"/>
        <v>2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79"/>
        <v>0</v>
      </c>
      <c r="P1993" s="9">
        <f t="shared" si="280"/>
        <v>46.67</v>
      </c>
      <c r="Q1993" t="str">
        <f t="shared" si="281"/>
        <v>photography</v>
      </c>
      <c r="R1993" t="str">
        <f t="shared" si="282"/>
        <v>people</v>
      </c>
      <c r="S1993" s="22">
        <f t="shared" si="283"/>
        <v>42167.89335648148</v>
      </c>
      <c r="T1993" s="22">
        <f t="shared" si="284"/>
        <v>42188.89335648148</v>
      </c>
      <c r="U1993">
        <f t="shared" si="285"/>
        <v>2015</v>
      </c>
      <c r="V1993" t="str">
        <f t="shared" si="286"/>
        <v>unsuccessful</v>
      </c>
      <c r="W1993" t="str">
        <f>IF(OR(O1993&lt;Outliers!$B$8,Data!O1993&gt;Outliers!$B$9),"Yes","No")</f>
        <v>No</v>
      </c>
      <c r="X1993">
        <f t="shared" si="287"/>
        <v>3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79"/>
        <v>0</v>
      </c>
      <c r="P1994" s="9">
        <f t="shared" si="280"/>
        <v>1</v>
      </c>
      <c r="Q1994" t="str">
        <f t="shared" si="281"/>
        <v>photography</v>
      </c>
      <c r="R1994" t="str">
        <f t="shared" si="282"/>
        <v>people</v>
      </c>
      <c r="S1994" s="22">
        <f t="shared" si="283"/>
        <v>42023.143414351856</v>
      </c>
      <c r="T1994" s="22">
        <f t="shared" si="284"/>
        <v>42053.143414351856</v>
      </c>
      <c r="U1994">
        <f t="shared" si="285"/>
        <v>2015</v>
      </c>
      <c r="V1994" t="str">
        <f t="shared" si="286"/>
        <v>unsuccessful</v>
      </c>
      <c r="W1994" t="str">
        <f>IF(OR(O1994&lt;Outliers!$B$8,Data!O1994&gt;Outliers!$B$9),"Yes","No")</f>
        <v>No</v>
      </c>
      <c r="X1994">
        <f t="shared" si="287"/>
        <v>4</v>
      </c>
    </row>
    <row r="1995" spans="1:24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79"/>
        <v>0</v>
      </c>
      <c r="P1995" s="9">
        <f t="shared" si="280"/>
        <v>0</v>
      </c>
      <c r="Q1995" t="str">
        <f t="shared" si="281"/>
        <v>photography</v>
      </c>
      <c r="R1995" t="str">
        <f t="shared" si="282"/>
        <v>people</v>
      </c>
      <c r="S1995" s="22">
        <f t="shared" si="283"/>
        <v>42329.58839120371</v>
      </c>
      <c r="T1995" s="22">
        <f t="shared" si="284"/>
        <v>42359.58839120371</v>
      </c>
      <c r="U1995">
        <f t="shared" si="285"/>
        <v>2015</v>
      </c>
      <c r="V1995" t="str">
        <f t="shared" si="286"/>
        <v>unsuccessful</v>
      </c>
      <c r="W1995" t="str">
        <f>IF(OR(O1995&lt;Outliers!$B$8,Data!O1995&gt;Outliers!$B$9),"Yes","No")</f>
        <v>No</v>
      </c>
      <c r="X1995">
        <f t="shared" si="287"/>
        <v>4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79"/>
        <v>0</v>
      </c>
      <c r="P1996" s="9">
        <f t="shared" si="280"/>
        <v>0</v>
      </c>
      <c r="Q1996" t="str">
        <f t="shared" si="281"/>
        <v>photography</v>
      </c>
      <c r="R1996" t="str">
        <f t="shared" si="282"/>
        <v>people</v>
      </c>
      <c r="S1996" s="22">
        <f t="shared" si="283"/>
        <v>42651.006273148145</v>
      </c>
      <c r="T1996" s="22">
        <f t="shared" si="284"/>
        <v>42711.047939814816</v>
      </c>
      <c r="U1996">
        <f t="shared" si="285"/>
        <v>2016</v>
      </c>
      <c r="V1996" t="str">
        <f t="shared" si="286"/>
        <v>unsuccessful</v>
      </c>
      <c r="W1996" t="str">
        <f>IF(OR(O1996&lt;Outliers!$B$8,Data!O1996&gt;Outliers!$B$9),"Yes","No")</f>
        <v>No</v>
      </c>
      <c r="X1996">
        <f t="shared" si="287"/>
        <v>9</v>
      </c>
    </row>
    <row r="1997" spans="1:24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79"/>
        <v>0</v>
      </c>
      <c r="P1997" s="9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22">
        <f t="shared" si="283"/>
        <v>42181.902037037042</v>
      </c>
      <c r="T1997" s="22">
        <f t="shared" si="284"/>
        <v>42201.902037037042</v>
      </c>
      <c r="U1997">
        <f t="shared" si="285"/>
        <v>2015</v>
      </c>
      <c r="V1997" t="str">
        <f t="shared" si="286"/>
        <v>unsuccessful</v>
      </c>
      <c r="W1997" t="str">
        <f>IF(OR(O1997&lt;Outliers!$B$8,Data!O1997&gt;Outliers!$B$9),"Yes","No")</f>
        <v>No</v>
      </c>
      <c r="X1997">
        <f t="shared" si="287"/>
        <v>3</v>
      </c>
    </row>
    <row r="1998" spans="1:24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79"/>
        <v>0</v>
      </c>
      <c r="P1998" s="9">
        <f t="shared" si="280"/>
        <v>0</v>
      </c>
      <c r="Q1998" t="str">
        <f t="shared" si="281"/>
        <v>photography</v>
      </c>
      <c r="R1998" t="str">
        <f t="shared" si="282"/>
        <v>people</v>
      </c>
      <c r="S1998" s="22">
        <f t="shared" si="283"/>
        <v>41800.819571759261</v>
      </c>
      <c r="T1998" s="22">
        <f t="shared" si="284"/>
        <v>41830.819571759261</v>
      </c>
      <c r="U1998">
        <f t="shared" si="285"/>
        <v>2014</v>
      </c>
      <c r="V1998" t="str">
        <f t="shared" si="286"/>
        <v>unsuccessful</v>
      </c>
      <c r="W1998" t="str">
        <f>IF(OR(O1998&lt;Outliers!$B$8,Data!O1998&gt;Outliers!$B$9),"Yes","No")</f>
        <v>No</v>
      </c>
      <c r="X1998">
        <f t="shared" si="287"/>
        <v>4</v>
      </c>
    </row>
    <row r="1999" spans="1:24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79"/>
        <v>0</v>
      </c>
      <c r="P1999" s="9">
        <f t="shared" si="280"/>
        <v>0</v>
      </c>
      <c r="Q1999" t="str">
        <f t="shared" si="281"/>
        <v>photography</v>
      </c>
      <c r="R1999" t="str">
        <f t="shared" si="282"/>
        <v>people</v>
      </c>
      <c r="S1999" s="22">
        <f t="shared" si="283"/>
        <v>41847.930694444447</v>
      </c>
      <c r="T1999" s="22">
        <f t="shared" si="284"/>
        <v>41877.930694444447</v>
      </c>
      <c r="U1999">
        <f t="shared" si="285"/>
        <v>2014</v>
      </c>
      <c r="V1999" t="str">
        <f t="shared" si="286"/>
        <v>unsuccessful</v>
      </c>
      <c r="W1999" t="str">
        <f>IF(OR(O1999&lt;Outliers!$B$8,Data!O1999&gt;Outliers!$B$9),"Yes","No")</f>
        <v>No</v>
      </c>
      <c r="X1999">
        <f t="shared" si="287"/>
        <v>4</v>
      </c>
    </row>
    <row r="2000" spans="1:24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79"/>
        <v>0</v>
      </c>
      <c r="P2000" s="9">
        <f t="shared" si="280"/>
        <v>218.33</v>
      </c>
      <c r="Q2000" t="str">
        <f t="shared" si="281"/>
        <v>photography</v>
      </c>
      <c r="R2000" t="str">
        <f t="shared" si="282"/>
        <v>people</v>
      </c>
      <c r="S2000" s="22">
        <f t="shared" si="283"/>
        <v>41807.118495370371</v>
      </c>
      <c r="T2000" s="22">
        <f t="shared" si="284"/>
        <v>41852.118495370371</v>
      </c>
      <c r="U2000">
        <f t="shared" si="285"/>
        <v>2014</v>
      </c>
      <c r="V2000" t="str">
        <f t="shared" si="286"/>
        <v>unsuccessful</v>
      </c>
      <c r="W2000" t="str">
        <f>IF(OR(O2000&lt;Outliers!$B$8,Data!O2000&gt;Outliers!$B$9),"Yes","No")</f>
        <v>No</v>
      </c>
      <c r="X2000">
        <f t="shared" si="287"/>
        <v>6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79"/>
        <v>0</v>
      </c>
      <c r="P2001" s="9">
        <f t="shared" si="280"/>
        <v>33.71</v>
      </c>
      <c r="Q2001" t="str">
        <f t="shared" si="281"/>
        <v>photography</v>
      </c>
      <c r="R2001" t="str">
        <f t="shared" si="282"/>
        <v>people</v>
      </c>
      <c r="S2001" s="22">
        <f t="shared" si="283"/>
        <v>41926.482731481483</v>
      </c>
      <c r="T2001" s="22">
        <f t="shared" si="284"/>
        <v>41956.524398148147</v>
      </c>
      <c r="U2001">
        <f t="shared" si="285"/>
        <v>2014</v>
      </c>
      <c r="V2001" t="str">
        <f t="shared" si="286"/>
        <v>unsuccessful</v>
      </c>
      <c r="W2001" t="str">
        <f>IF(OR(O2001&lt;Outliers!$B$8,Data!O2001&gt;Outliers!$B$9),"Yes","No")</f>
        <v>No</v>
      </c>
      <c r="X2001">
        <f t="shared" si="287"/>
        <v>4</v>
      </c>
    </row>
    <row r="2002" spans="1:24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79"/>
        <v>0</v>
      </c>
      <c r="P2002" s="9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22">
        <f t="shared" si="283"/>
        <v>42345.951539351852</v>
      </c>
      <c r="T2002" s="22">
        <f t="shared" si="284"/>
        <v>42375.951539351852</v>
      </c>
      <c r="U2002">
        <f t="shared" si="285"/>
        <v>2015</v>
      </c>
      <c r="V2002" t="str">
        <f t="shared" si="286"/>
        <v>unsuccessful</v>
      </c>
      <c r="W2002" t="str">
        <f>IF(OR(O2002&lt;Outliers!$B$8,Data!O2002&gt;Outliers!$B$9),"Yes","No")</f>
        <v>No</v>
      </c>
      <c r="X2002">
        <f t="shared" si="287"/>
        <v>4</v>
      </c>
    </row>
    <row r="2003" spans="1:24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79"/>
        <v>4</v>
      </c>
      <c r="P2003" s="9">
        <f t="shared" si="280"/>
        <v>128.38999999999999</v>
      </c>
      <c r="Q2003" t="str">
        <f t="shared" si="281"/>
        <v>technology</v>
      </c>
      <c r="R2003" t="str">
        <f t="shared" si="282"/>
        <v>hardware</v>
      </c>
      <c r="S2003" s="22">
        <f t="shared" si="283"/>
        <v>42136.209675925929</v>
      </c>
      <c r="T2003" s="22">
        <f t="shared" si="284"/>
        <v>42167.833333333328</v>
      </c>
      <c r="U2003">
        <f t="shared" si="285"/>
        <v>2015</v>
      </c>
      <c r="V2003" t="str">
        <f t="shared" si="286"/>
        <v>successful</v>
      </c>
      <c r="W2003" t="str">
        <f>IF(OR(O2003&lt;Outliers!$B$8,Data!O2003&gt;Outliers!$B$9),"Yes","No")</f>
        <v>Yes</v>
      </c>
      <c r="X2003">
        <f t="shared" si="287"/>
        <v>4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79"/>
        <v>2</v>
      </c>
      <c r="P2004" s="9">
        <f t="shared" si="280"/>
        <v>78.83</v>
      </c>
      <c r="Q2004" t="str">
        <f t="shared" si="281"/>
        <v>technology</v>
      </c>
      <c r="R2004" t="str">
        <f t="shared" si="282"/>
        <v>hardware</v>
      </c>
      <c r="S2004" s="22">
        <f t="shared" si="283"/>
        <v>42728.71230324074</v>
      </c>
      <c r="T2004" s="22">
        <f t="shared" si="284"/>
        <v>42758.71230324074</v>
      </c>
      <c r="U2004">
        <f t="shared" si="285"/>
        <v>2016</v>
      </c>
      <c r="V2004" t="str">
        <f t="shared" si="286"/>
        <v>successful</v>
      </c>
      <c r="W2004" t="str">
        <f>IF(OR(O2004&lt;Outliers!$B$8,Data!O2004&gt;Outliers!$B$9),"Yes","No")</f>
        <v>No</v>
      </c>
      <c r="X2004">
        <f t="shared" si="287"/>
        <v>4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79"/>
        <v>3</v>
      </c>
      <c r="P2005" s="9">
        <f t="shared" si="280"/>
        <v>91.76</v>
      </c>
      <c r="Q2005" t="str">
        <f t="shared" si="281"/>
        <v>technology</v>
      </c>
      <c r="R2005" t="str">
        <f t="shared" si="282"/>
        <v>hardware</v>
      </c>
      <c r="S2005" s="22">
        <f t="shared" si="283"/>
        <v>40347.125601851854</v>
      </c>
      <c r="T2005" s="22">
        <f t="shared" si="284"/>
        <v>40361.958333333336</v>
      </c>
      <c r="U2005">
        <f t="shared" si="285"/>
        <v>2010</v>
      </c>
      <c r="V2005" t="str">
        <f t="shared" si="286"/>
        <v>successful</v>
      </c>
      <c r="W2005" t="str">
        <f>IF(OR(O2005&lt;Outliers!$B$8,Data!O2005&gt;Outliers!$B$9),"Yes","No")</f>
        <v>Yes</v>
      </c>
      <c r="X2005">
        <f t="shared" si="287"/>
        <v>2</v>
      </c>
    </row>
    <row r="2006" spans="1:24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79"/>
        <v>2</v>
      </c>
      <c r="P2006" s="9">
        <f t="shared" si="280"/>
        <v>331.1</v>
      </c>
      <c r="Q2006" t="str">
        <f t="shared" si="281"/>
        <v>technology</v>
      </c>
      <c r="R2006" t="str">
        <f t="shared" si="282"/>
        <v>hardware</v>
      </c>
      <c r="S2006" s="22">
        <f t="shared" si="283"/>
        <v>41800.604895833334</v>
      </c>
      <c r="T2006" s="22">
        <f t="shared" si="284"/>
        <v>41830.604895833334</v>
      </c>
      <c r="U2006">
        <f t="shared" si="285"/>
        <v>2014</v>
      </c>
      <c r="V2006" t="str">
        <f t="shared" si="286"/>
        <v>successful</v>
      </c>
      <c r="W2006" t="str">
        <f>IF(OR(O2006&lt;Outliers!$B$8,Data!O2006&gt;Outliers!$B$9),"Yes","No")</f>
        <v>No</v>
      </c>
      <c r="X2006">
        <f t="shared" si="287"/>
        <v>4</v>
      </c>
    </row>
    <row r="2007" spans="1:24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79"/>
        <v>1</v>
      </c>
      <c r="P2007" s="9">
        <f t="shared" si="280"/>
        <v>194.26</v>
      </c>
      <c r="Q2007" t="str">
        <f t="shared" si="281"/>
        <v>technology</v>
      </c>
      <c r="R2007" t="str">
        <f t="shared" si="282"/>
        <v>hardware</v>
      </c>
      <c r="S2007" s="22">
        <f t="shared" si="283"/>
        <v>41535.812708333331</v>
      </c>
      <c r="T2007" s="22">
        <f t="shared" si="284"/>
        <v>41563.165972222225</v>
      </c>
      <c r="U2007">
        <f t="shared" si="285"/>
        <v>2013</v>
      </c>
      <c r="V2007" t="str">
        <f t="shared" si="286"/>
        <v>successful</v>
      </c>
      <c r="W2007" t="str">
        <f>IF(OR(O2007&lt;Outliers!$B$8,Data!O2007&gt;Outliers!$B$9),"Yes","No")</f>
        <v>No</v>
      </c>
      <c r="X2007">
        <f t="shared" si="287"/>
        <v>4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79"/>
        <v>2</v>
      </c>
      <c r="P2008" s="9">
        <f t="shared" si="280"/>
        <v>408.98</v>
      </c>
      <c r="Q2008" t="str">
        <f t="shared" si="281"/>
        <v>technology</v>
      </c>
      <c r="R2008" t="str">
        <f t="shared" si="282"/>
        <v>hardware</v>
      </c>
      <c r="S2008" s="22">
        <f t="shared" si="283"/>
        <v>41941.500520833331</v>
      </c>
      <c r="T2008" s="22">
        <f t="shared" si="284"/>
        <v>41976.542187500003</v>
      </c>
      <c r="U2008">
        <f t="shared" si="285"/>
        <v>2014</v>
      </c>
      <c r="V2008" t="str">
        <f t="shared" si="286"/>
        <v>successful</v>
      </c>
      <c r="W2008" t="str">
        <f>IF(OR(O2008&lt;Outliers!$B$8,Data!O2008&gt;Outliers!$B$9),"Yes","No")</f>
        <v>No</v>
      </c>
      <c r="X2008">
        <f t="shared" si="287"/>
        <v>5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79"/>
        <v>1</v>
      </c>
      <c r="P2009" s="9">
        <f t="shared" si="280"/>
        <v>84.46</v>
      </c>
      <c r="Q2009" t="str">
        <f t="shared" si="281"/>
        <v>technology</v>
      </c>
      <c r="R2009" t="str">
        <f t="shared" si="282"/>
        <v>hardware</v>
      </c>
      <c r="S2009" s="22">
        <f t="shared" si="283"/>
        <v>40347.837800925925</v>
      </c>
      <c r="T2009" s="22">
        <f t="shared" si="284"/>
        <v>40414.166666666664</v>
      </c>
      <c r="U2009">
        <f t="shared" si="285"/>
        <v>2010</v>
      </c>
      <c r="V2009" t="str">
        <f t="shared" si="286"/>
        <v>successful</v>
      </c>
      <c r="W2009" t="str">
        <f>IF(OR(O2009&lt;Outliers!$B$8,Data!O2009&gt;Outliers!$B$9),"Yes","No")</f>
        <v>No</v>
      </c>
      <c r="X2009">
        <f t="shared" si="287"/>
        <v>10</v>
      </c>
    </row>
    <row r="2010" spans="1:24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79"/>
        <v>1</v>
      </c>
      <c r="P2010" s="9">
        <f t="shared" si="280"/>
        <v>44.85</v>
      </c>
      <c r="Q2010" t="str">
        <f t="shared" si="281"/>
        <v>technology</v>
      </c>
      <c r="R2010" t="str">
        <f t="shared" si="282"/>
        <v>hardware</v>
      </c>
      <c r="S2010" s="22">
        <f t="shared" si="283"/>
        <v>40761.604421296295</v>
      </c>
      <c r="T2010" s="22">
        <f t="shared" si="284"/>
        <v>40805.604421296295</v>
      </c>
      <c r="U2010">
        <f t="shared" si="285"/>
        <v>2011</v>
      </c>
      <c r="V2010" t="str">
        <f t="shared" si="286"/>
        <v>successful</v>
      </c>
      <c r="W2010" t="str">
        <f>IF(OR(O2010&lt;Outliers!$B$8,Data!O2010&gt;Outliers!$B$9),"Yes","No")</f>
        <v>No</v>
      </c>
      <c r="X2010">
        <f t="shared" si="287"/>
        <v>6</v>
      </c>
    </row>
    <row r="2011" spans="1:24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79"/>
        <v>3</v>
      </c>
      <c r="P2011" s="9">
        <f t="shared" si="280"/>
        <v>383.36</v>
      </c>
      <c r="Q2011" t="str">
        <f t="shared" si="281"/>
        <v>technology</v>
      </c>
      <c r="R2011" t="str">
        <f t="shared" si="282"/>
        <v>hardware</v>
      </c>
      <c r="S2011" s="22">
        <f t="shared" si="283"/>
        <v>42661.323414351849</v>
      </c>
      <c r="T2011" s="22">
        <f t="shared" si="284"/>
        <v>42697.365081018521</v>
      </c>
      <c r="U2011">
        <f t="shared" si="285"/>
        <v>2016</v>
      </c>
      <c r="V2011" t="str">
        <f t="shared" si="286"/>
        <v>successful</v>
      </c>
      <c r="W2011" t="str">
        <f>IF(OR(O2011&lt;Outliers!$B$8,Data!O2011&gt;Outliers!$B$9),"Yes","No")</f>
        <v>Yes</v>
      </c>
      <c r="X2011">
        <f t="shared" si="287"/>
        <v>5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79"/>
        <v>3</v>
      </c>
      <c r="P2012" s="9">
        <f t="shared" si="280"/>
        <v>55.28</v>
      </c>
      <c r="Q2012" t="str">
        <f t="shared" si="281"/>
        <v>technology</v>
      </c>
      <c r="R2012" t="str">
        <f t="shared" si="282"/>
        <v>hardware</v>
      </c>
      <c r="S2012" s="22">
        <f t="shared" si="283"/>
        <v>42570.996423611112</v>
      </c>
      <c r="T2012" s="22">
        <f t="shared" si="284"/>
        <v>42600.996423611112</v>
      </c>
      <c r="U2012">
        <f t="shared" si="285"/>
        <v>2016</v>
      </c>
      <c r="V2012" t="str">
        <f t="shared" si="286"/>
        <v>successful</v>
      </c>
      <c r="W2012" t="str">
        <f>IF(OR(O2012&lt;Outliers!$B$8,Data!O2012&gt;Outliers!$B$9),"Yes","No")</f>
        <v>Yes</v>
      </c>
      <c r="X2012">
        <f t="shared" si="287"/>
        <v>4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79"/>
        <v>8</v>
      </c>
      <c r="P2013" s="9">
        <f t="shared" si="280"/>
        <v>422.02</v>
      </c>
      <c r="Q2013" t="str">
        <f t="shared" si="281"/>
        <v>technology</v>
      </c>
      <c r="R2013" t="str">
        <f t="shared" si="282"/>
        <v>hardware</v>
      </c>
      <c r="S2013" s="22">
        <f t="shared" si="283"/>
        <v>42347.358483796299</v>
      </c>
      <c r="T2013" s="22">
        <f t="shared" si="284"/>
        <v>42380.958333333328</v>
      </c>
      <c r="U2013">
        <f t="shared" si="285"/>
        <v>2015</v>
      </c>
      <c r="V2013" t="str">
        <f t="shared" si="286"/>
        <v>successful</v>
      </c>
      <c r="W2013" t="str">
        <f>IF(OR(O2013&lt;Outliers!$B$8,Data!O2013&gt;Outliers!$B$9),"Yes","No")</f>
        <v>Yes</v>
      </c>
      <c r="X2013">
        <f t="shared" si="287"/>
        <v>5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79"/>
        <v>2</v>
      </c>
      <c r="P2014" s="9">
        <f t="shared" si="280"/>
        <v>64.180000000000007</v>
      </c>
      <c r="Q2014" t="str">
        <f t="shared" si="281"/>
        <v>technology</v>
      </c>
      <c r="R2014" t="str">
        <f t="shared" si="282"/>
        <v>hardware</v>
      </c>
      <c r="S2014" s="22">
        <f t="shared" si="283"/>
        <v>42010.822233796294</v>
      </c>
      <c r="T2014" s="22">
        <f t="shared" si="284"/>
        <v>42040.822233796294</v>
      </c>
      <c r="U2014">
        <f t="shared" si="285"/>
        <v>2015</v>
      </c>
      <c r="V2014" t="str">
        <f t="shared" si="286"/>
        <v>successful</v>
      </c>
      <c r="W2014" t="str">
        <f>IF(OR(O2014&lt;Outliers!$B$8,Data!O2014&gt;Outliers!$B$9),"Yes","No")</f>
        <v>No</v>
      </c>
      <c r="X2014">
        <f t="shared" si="287"/>
        <v>4</v>
      </c>
    </row>
    <row r="2015" spans="1:24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79"/>
        <v>5</v>
      </c>
      <c r="P2015" s="9">
        <f t="shared" si="280"/>
        <v>173.58</v>
      </c>
      <c r="Q2015" t="str">
        <f t="shared" si="281"/>
        <v>technology</v>
      </c>
      <c r="R2015" t="str">
        <f t="shared" si="282"/>
        <v>hardware</v>
      </c>
      <c r="S2015" s="22">
        <f t="shared" si="283"/>
        <v>42499.960810185185</v>
      </c>
      <c r="T2015" s="22">
        <f t="shared" si="284"/>
        <v>42559.960810185185</v>
      </c>
      <c r="U2015">
        <f t="shared" si="285"/>
        <v>2016</v>
      </c>
      <c r="V2015" t="str">
        <f t="shared" si="286"/>
        <v>successful</v>
      </c>
      <c r="W2015" t="str">
        <f>IF(OR(O2015&lt;Outliers!$B$8,Data!O2015&gt;Outliers!$B$9),"Yes","No")</f>
        <v>Yes</v>
      </c>
      <c r="X2015">
        <f t="shared" si="287"/>
        <v>9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79"/>
        <v>78</v>
      </c>
      <c r="P2016" s="9">
        <f t="shared" si="280"/>
        <v>88.6</v>
      </c>
      <c r="Q2016" t="str">
        <f t="shared" si="281"/>
        <v>technology</v>
      </c>
      <c r="R2016" t="str">
        <f t="shared" si="282"/>
        <v>hardware</v>
      </c>
      <c r="S2016" s="22">
        <f t="shared" si="283"/>
        <v>41324.214571759258</v>
      </c>
      <c r="T2016" s="22">
        <f t="shared" si="284"/>
        <v>41358.172905092593</v>
      </c>
      <c r="U2016">
        <f t="shared" si="285"/>
        <v>2013</v>
      </c>
      <c r="V2016" t="str">
        <f t="shared" si="286"/>
        <v>successful</v>
      </c>
      <c r="W2016" t="str">
        <f>IF(OR(O2016&lt;Outliers!$B$8,Data!O2016&gt;Outliers!$B$9),"Yes","No")</f>
        <v>Yes</v>
      </c>
      <c r="X2016">
        <f t="shared" si="287"/>
        <v>5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79"/>
        <v>1</v>
      </c>
      <c r="P2017" s="9">
        <f t="shared" si="280"/>
        <v>50.22</v>
      </c>
      <c r="Q2017" t="str">
        <f t="shared" si="281"/>
        <v>technology</v>
      </c>
      <c r="R2017" t="str">
        <f t="shared" si="282"/>
        <v>hardware</v>
      </c>
      <c r="S2017" s="22">
        <f t="shared" si="283"/>
        <v>40765.876886574071</v>
      </c>
      <c r="T2017" s="22">
        <f t="shared" si="284"/>
        <v>40795.876886574071</v>
      </c>
      <c r="U2017">
        <f t="shared" si="285"/>
        <v>2011</v>
      </c>
      <c r="V2017" t="str">
        <f t="shared" si="286"/>
        <v>successful</v>
      </c>
      <c r="W2017" t="str">
        <f>IF(OR(O2017&lt;Outliers!$B$8,Data!O2017&gt;Outliers!$B$9),"Yes","No")</f>
        <v>No</v>
      </c>
      <c r="X2017">
        <f t="shared" si="287"/>
        <v>4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79"/>
        <v>9</v>
      </c>
      <c r="P2018" s="9">
        <f t="shared" si="280"/>
        <v>192.39</v>
      </c>
      <c r="Q2018" t="str">
        <f t="shared" si="281"/>
        <v>technology</v>
      </c>
      <c r="R2018" t="str">
        <f t="shared" si="282"/>
        <v>hardware</v>
      </c>
      <c r="S2018" s="22">
        <f t="shared" si="283"/>
        <v>41312.88077546296</v>
      </c>
      <c r="T2018" s="22">
        <f t="shared" si="284"/>
        <v>41342.88077546296</v>
      </c>
      <c r="U2018">
        <f t="shared" si="285"/>
        <v>2013</v>
      </c>
      <c r="V2018" t="str">
        <f t="shared" si="286"/>
        <v>successful</v>
      </c>
      <c r="W2018" t="str">
        <f>IF(OR(O2018&lt;Outliers!$B$8,Data!O2018&gt;Outliers!$B$9),"Yes","No")</f>
        <v>Yes</v>
      </c>
      <c r="X2018">
        <f t="shared" si="287"/>
        <v>4</v>
      </c>
    </row>
    <row r="2019" spans="1:24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79"/>
        <v>1</v>
      </c>
      <c r="P2019" s="9">
        <f t="shared" si="280"/>
        <v>73.42</v>
      </c>
      <c r="Q2019" t="str">
        <f t="shared" si="281"/>
        <v>technology</v>
      </c>
      <c r="R2019" t="str">
        <f t="shared" si="282"/>
        <v>hardware</v>
      </c>
      <c r="S2019" s="22">
        <f t="shared" si="283"/>
        <v>40961.057349537034</v>
      </c>
      <c r="T2019" s="22">
        <f t="shared" si="284"/>
        <v>40992.166666666664</v>
      </c>
      <c r="U2019">
        <f t="shared" si="285"/>
        <v>2012</v>
      </c>
      <c r="V2019" t="str">
        <f t="shared" si="286"/>
        <v>successful</v>
      </c>
      <c r="W2019" t="str">
        <f>IF(OR(O2019&lt;Outliers!$B$8,Data!O2019&gt;Outliers!$B$9),"Yes","No")</f>
        <v>No</v>
      </c>
      <c r="X2019">
        <f t="shared" si="287"/>
        <v>4</v>
      </c>
    </row>
    <row r="2020" spans="1:24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79"/>
        <v>1</v>
      </c>
      <c r="P2020" s="9">
        <f t="shared" si="280"/>
        <v>147.68</v>
      </c>
      <c r="Q2020" t="str">
        <f t="shared" si="281"/>
        <v>technology</v>
      </c>
      <c r="R2020" t="str">
        <f t="shared" si="282"/>
        <v>hardware</v>
      </c>
      <c r="S2020" s="22">
        <f t="shared" si="283"/>
        <v>42199.365844907406</v>
      </c>
      <c r="T2020" s="22">
        <f t="shared" si="284"/>
        <v>42229.365844907406</v>
      </c>
      <c r="U2020">
        <f t="shared" si="285"/>
        <v>2015</v>
      </c>
      <c r="V2020" t="str">
        <f t="shared" si="286"/>
        <v>successful</v>
      </c>
      <c r="W2020" t="str">
        <f>IF(OR(O2020&lt;Outliers!$B$8,Data!O2020&gt;Outliers!$B$9),"Yes","No")</f>
        <v>No</v>
      </c>
      <c r="X2020">
        <f t="shared" si="287"/>
        <v>4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79"/>
        <v>5</v>
      </c>
      <c r="P2021" s="9">
        <f t="shared" si="280"/>
        <v>108.97</v>
      </c>
      <c r="Q2021" t="str">
        <f t="shared" si="281"/>
        <v>technology</v>
      </c>
      <c r="R2021" t="str">
        <f t="shared" si="282"/>
        <v>hardware</v>
      </c>
      <c r="S2021" s="22">
        <f t="shared" si="283"/>
        <v>42605.70857638889</v>
      </c>
      <c r="T2021" s="22">
        <f t="shared" si="284"/>
        <v>42635.70857638889</v>
      </c>
      <c r="U2021">
        <f t="shared" si="285"/>
        <v>2016</v>
      </c>
      <c r="V2021" t="str">
        <f t="shared" si="286"/>
        <v>successful</v>
      </c>
      <c r="W2021" t="str">
        <f>IF(OR(O2021&lt;Outliers!$B$8,Data!O2021&gt;Outliers!$B$9),"Yes","No")</f>
        <v>Yes</v>
      </c>
      <c r="X2021">
        <f t="shared" si="287"/>
        <v>4</v>
      </c>
    </row>
    <row r="2022" spans="1:24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79"/>
        <v>2</v>
      </c>
      <c r="P2022" s="9">
        <f t="shared" si="280"/>
        <v>23.65</v>
      </c>
      <c r="Q2022" t="str">
        <f t="shared" si="281"/>
        <v>technology</v>
      </c>
      <c r="R2022" t="str">
        <f t="shared" si="282"/>
        <v>hardware</v>
      </c>
      <c r="S2022" s="22">
        <f t="shared" si="283"/>
        <v>41737.097499999996</v>
      </c>
      <c r="T2022" s="22">
        <f t="shared" si="284"/>
        <v>41773.961111111108</v>
      </c>
      <c r="U2022">
        <f t="shared" si="285"/>
        <v>2014</v>
      </c>
      <c r="V2022" t="str">
        <f t="shared" si="286"/>
        <v>successful</v>
      </c>
      <c r="W2022" t="str">
        <f>IF(OR(O2022&lt;Outliers!$B$8,Data!O2022&gt;Outliers!$B$9),"Yes","No")</f>
        <v>No</v>
      </c>
      <c r="X2022">
        <f t="shared" si="287"/>
        <v>5</v>
      </c>
    </row>
    <row r="2023" spans="1:24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79"/>
        <v>3</v>
      </c>
      <c r="P2023" s="9">
        <f t="shared" si="280"/>
        <v>147.94999999999999</v>
      </c>
      <c r="Q2023" t="str">
        <f t="shared" si="281"/>
        <v>technology</v>
      </c>
      <c r="R2023" t="str">
        <f t="shared" si="282"/>
        <v>hardware</v>
      </c>
      <c r="S2023" s="22">
        <f t="shared" si="283"/>
        <v>41861.070567129631</v>
      </c>
      <c r="T2023" s="22">
        <f t="shared" si="284"/>
        <v>41906.070567129631</v>
      </c>
      <c r="U2023">
        <f t="shared" si="285"/>
        <v>2014</v>
      </c>
      <c r="V2023" t="str">
        <f t="shared" si="286"/>
        <v>successful</v>
      </c>
      <c r="W2023" t="str">
        <f>IF(OR(O2023&lt;Outliers!$B$8,Data!O2023&gt;Outliers!$B$9),"Yes","No")</f>
        <v>Yes</v>
      </c>
      <c r="X2023">
        <f t="shared" si="287"/>
        <v>6</v>
      </c>
    </row>
    <row r="2024" spans="1:24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79"/>
        <v>1</v>
      </c>
      <c r="P2024" s="9">
        <f t="shared" si="280"/>
        <v>385.04</v>
      </c>
      <c r="Q2024" t="str">
        <f t="shared" si="281"/>
        <v>technology</v>
      </c>
      <c r="R2024" t="str">
        <f t="shared" si="282"/>
        <v>hardware</v>
      </c>
      <c r="S2024" s="22">
        <f t="shared" si="283"/>
        <v>42502.569120370375</v>
      </c>
      <c r="T2024" s="22">
        <f t="shared" si="284"/>
        <v>42532.569120370375</v>
      </c>
      <c r="U2024">
        <f t="shared" si="285"/>
        <v>2016</v>
      </c>
      <c r="V2024" t="str">
        <f t="shared" si="286"/>
        <v>successful</v>
      </c>
      <c r="W2024" t="str">
        <f>IF(OR(O2024&lt;Outliers!$B$8,Data!O2024&gt;Outliers!$B$9),"Yes","No")</f>
        <v>No</v>
      </c>
      <c r="X2024">
        <f t="shared" si="287"/>
        <v>4</v>
      </c>
    </row>
    <row r="2025" spans="1:24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79"/>
        <v>2</v>
      </c>
      <c r="P2025" s="9">
        <f t="shared" si="280"/>
        <v>457.39</v>
      </c>
      <c r="Q2025" t="str">
        <f t="shared" si="281"/>
        <v>technology</v>
      </c>
      <c r="R2025" t="str">
        <f t="shared" si="282"/>
        <v>hardware</v>
      </c>
      <c r="S2025" s="22">
        <f t="shared" si="283"/>
        <v>42136.420752314814</v>
      </c>
      <c r="T2025" s="22">
        <f t="shared" si="284"/>
        <v>42166.420752314814</v>
      </c>
      <c r="U2025">
        <f t="shared" si="285"/>
        <v>2015</v>
      </c>
      <c r="V2025" t="str">
        <f t="shared" si="286"/>
        <v>successful</v>
      </c>
      <c r="W2025" t="str">
        <f>IF(OR(O2025&lt;Outliers!$B$8,Data!O2025&gt;Outliers!$B$9),"Yes","No")</f>
        <v>No</v>
      </c>
      <c r="X2025">
        <f t="shared" si="287"/>
        <v>4</v>
      </c>
    </row>
    <row r="2026" spans="1:24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79"/>
        <v>6</v>
      </c>
      <c r="P2026" s="9">
        <f t="shared" si="280"/>
        <v>222.99</v>
      </c>
      <c r="Q2026" t="str">
        <f t="shared" si="281"/>
        <v>technology</v>
      </c>
      <c r="R2026" t="str">
        <f t="shared" si="282"/>
        <v>hardware</v>
      </c>
      <c r="S2026" s="22">
        <f t="shared" si="283"/>
        <v>41099.966944444444</v>
      </c>
      <c r="T2026" s="22">
        <f t="shared" si="284"/>
        <v>41134.125</v>
      </c>
      <c r="U2026">
        <f t="shared" si="285"/>
        <v>2012</v>
      </c>
      <c r="V2026" t="str">
        <f t="shared" si="286"/>
        <v>successful</v>
      </c>
      <c r="W2026" t="str">
        <f>IF(OR(O2026&lt;Outliers!$B$8,Data!O2026&gt;Outliers!$B$9),"Yes","No")</f>
        <v>Yes</v>
      </c>
      <c r="X2026">
        <f t="shared" si="287"/>
        <v>5</v>
      </c>
    </row>
    <row r="2027" spans="1:24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79"/>
        <v>2</v>
      </c>
      <c r="P2027" s="9">
        <f t="shared" si="280"/>
        <v>220.74</v>
      </c>
      <c r="Q2027" t="str">
        <f t="shared" si="281"/>
        <v>technology</v>
      </c>
      <c r="R2027" t="str">
        <f t="shared" si="282"/>
        <v>hardware</v>
      </c>
      <c r="S2027" s="22">
        <f t="shared" si="283"/>
        <v>42136.184560185182</v>
      </c>
      <c r="T2027" s="22">
        <f t="shared" si="284"/>
        <v>42166.184560185182</v>
      </c>
      <c r="U2027">
        <f t="shared" si="285"/>
        <v>2015</v>
      </c>
      <c r="V2027" t="str">
        <f t="shared" si="286"/>
        <v>successful</v>
      </c>
      <c r="W2027" t="str">
        <f>IF(OR(O2027&lt;Outliers!$B$8,Data!O2027&gt;Outliers!$B$9),"Yes","No")</f>
        <v>No</v>
      </c>
      <c r="X2027">
        <f t="shared" si="287"/>
        <v>4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79"/>
        <v>1</v>
      </c>
      <c r="P2028" s="9">
        <f t="shared" si="280"/>
        <v>73.5</v>
      </c>
      <c r="Q2028" t="str">
        <f t="shared" si="281"/>
        <v>technology</v>
      </c>
      <c r="R2028" t="str">
        <f t="shared" si="282"/>
        <v>hardware</v>
      </c>
      <c r="S2028" s="22">
        <f t="shared" si="283"/>
        <v>41704.735937500001</v>
      </c>
      <c r="T2028" s="22">
        <f t="shared" si="284"/>
        <v>41750.165972222225</v>
      </c>
      <c r="U2028">
        <f t="shared" si="285"/>
        <v>2014</v>
      </c>
      <c r="V2028" t="str">
        <f t="shared" si="286"/>
        <v>successful</v>
      </c>
      <c r="W2028" t="str">
        <f>IF(OR(O2028&lt;Outliers!$B$8,Data!O2028&gt;Outliers!$B$9),"Yes","No")</f>
        <v>No</v>
      </c>
      <c r="X2028">
        <f t="shared" si="287"/>
        <v>7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79"/>
        <v>1</v>
      </c>
      <c r="P2029" s="9">
        <f t="shared" si="280"/>
        <v>223.1</v>
      </c>
      <c r="Q2029" t="str">
        <f t="shared" si="281"/>
        <v>technology</v>
      </c>
      <c r="R2029" t="str">
        <f t="shared" si="282"/>
        <v>hardware</v>
      </c>
      <c r="S2029" s="22">
        <f t="shared" si="283"/>
        <v>42048.813877314817</v>
      </c>
      <c r="T2029" s="22">
        <f t="shared" si="284"/>
        <v>42093.772210648152</v>
      </c>
      <c r="U2029">
        <f t="shared" si="285"/>
        <v>2015</v>
      </c>
      <c r="V2029" t="str">
        <f t="shared" si="286"/>
        <v>successful</v>
      </c>
      <c r="W2029" t="str">
        <f>IF(OR(O2029&lt;Outliers!$B$8,Data!O2029&gt;Outliers!$B$9),"Yes","No")</f>
        <v>No</v>
      </c>
      <c r="X2029">
        <f t="shared" si="287"/>
        <v>6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79"/>
        <v>1</v>
      </c>
      <c r="P2030" s="9">
        <f t="shared" si="280"/>
        <v>47.91</v>
      </c>
      <c r="Q2030" t="str">
        <f t="shared" si="281"/>
        <v>technology</v>
      </c>
      <c r="R2030" t="str">
        <f t="shared" si="282"/>
        <v>hardware</v>
      </c>
      <c r="S2030" s="22">
        <f t="shared" si="283"/>
        <v>40215.919050925928</v>
      </c>
      <c r="T2030" s="22">
        <f t="shared" si="284"/>
        <v>40252.913194444445</v>
      </c>
      <c r="U2030">
        <f t="shared" si="285"/>
        <v>2010</v>
      </c>
      <c r="V2030" t="str">
        <f t="shared" si="286"/>
        <v>successful</v>
      </c>
      <c r="W2030" t="str">
        <f>IF(OR(O2030&lt;Outliers!$B$8,Data!O2030&gt;Outliers!$B$9),"Yes","No")</f>
        <v>No</v>
      </c>
      <c r="X2030">
        <f t="shared" si="287"/>
        <v>5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79"/>
        <v>4</v>
      </c>
      <c r="P2031" s="9">
        <f t="shared" si="280"/>
        <v>96.06</v>
      </c>
      <c r="Q2031" t="str">
        <f t="shared" si="281"/>
        <v>technology</v>
      </c>
      <c r="R2031" t="str">
        <f t="shared" si="282"/>
        <v>hardware</v>
      </c>
      <c r="S2031" s="22">
        <f t="shared" si="283"/>
        <v>41848.021770833337</v>
      </c>
      <c r="T2031" s="22">
        <f t="shared" si="284"/>
        <v>41878.021770833337</v>
      </c>
      <c r="U2031">
        <f t="shared" si="285"/>
        <v>2014</v>
      </c>
      <c r="V2031" t="str">
        <f t="shared" si="286"/>
        <v>successful</v>
      </c>
      <c r="W2031" t="str">
        <f>IF(OR(O2031&lt;Outliers!$B$8,Data!O2031&gt;Outliers!$B$9),"Yes","No")</f>
        <v>Yes</v>
      </c>
      <c r="X2031">
        <f t="shared" si="287"/>
        <v>4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79"/>
        <v>2</v>
      </c>
      <c r="P2032" s="9">
        <f t="shared" si="280"/>
        <v>118.61</v>
      </c>
      <c r="Q2032" t="str">
        <f t="shared" si="281"/>
        <v>technology</v>
      </c>
      <c r="R2032" t="str">
        <f t="shared" si="282"/>
        <v>hardware</v>
      </c>
      <c r="S2032" s="22">
        <f t="shared" si="283"/>
        <v>41212.996481481481</v>
      </c>
      <c r="T2032" s="22">
        <f t="shared" si="284"/>
        <v>41242.996481481481</v>
      </c>
      <c r="U2032">
        <f t="shared" si="285"/>
        <v>2012</v>
      </c>
      <c r="V2032" t="str">
        <f t="shared" si="286"/>
        <v>successful</v>
      </c>
      <c r="W2032" t="str">
        <f>IF(OR(O2032&lt;Outliers!$B$8,Data!O2032&gt;Outliers!$B$9),"Yes","No")</f>
        <v>No</v>
      </c>
      <c r="X2032">
        <f t="shared" si="287"/>
        <v>4</v>
      </c>
    </row>
    <row r="2033" spans="1:24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79"/>
        <v>1</v>
      </c>
      <c r="P2033" s="9">
        <f t="shared" si="280"/>
        <v>118.45</v>
      </c>
      <c r="Q2033" t="str">
        <f t="shared" si="281"/>
        <v>technology</v>
      </c>
      <c r="R2033" t="str">
        <f t="shared" si="282"/>
        <v>hardware</v>
      </c>
      <c r="S2033" s="22">
        <f t="shared" si="283"/>
        <v>41975.329317129625</v>
      </c>
      <c r="T2033" s="22">
        <f t="shared" si="284"/>
        <v>42013.041666666672</v>
      </c>
      <c r="U2033">
        <f t="shared" si="285"/>
        <v>2014</v>
      </c>
      <c r="V2033" t="str">
        <f t="shared" si="286"/>
        <v>successful</v>
      </c>
      <c r="W2033" t="str">
        <f>IF(OR(O2033&lt;Outliers!$B$8,Data!O2033&gt;Outliers!$B$9),"Yes","No")</f>
        <v>No</v>
      </c>
      <c r="X2033">
        <f t="shared" si="287"/>
        <v>5</v>
      </c>
    </row>
    <row r="2034" spans="1:24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79"/>
        <v>3</v>
      </c>
      <c r="P2034" s="9">
        <f t="shared" si="280"/>
        <v>143.21</v>
      </c>
      <c r="Q2034" t="str">
        <f t="shared" si="281"/>
        <v>technology</v>
      </c>
      <c r="R2034" t="str">
        <f t="shared" si="282"/>
        <v>hardware</v>
      </c>
      <c r="S2034" s="22">
        <f t="shared" si="283"/>
        <v>42689.565671296295</v>
      </c>
      <c r="T2034" s="22">
        <f t="shared" si="284"/>
        <v>42719.208333333328</v>
      </c>
      <c r="U2034">
        <f t="shared" si="285"/>
        <v>2016</v>
      </c>
      <c r="V2034" t="str">
        <f t="shared" si="286"/>
        <v>successful</v>
      </c>
      <c r="W2034" t="str">
        <f>IF(OR(O2034&lt;Outliers!$B$8,Data!O2034&gt;Outliers!$B$9),"Yes","No")</f>
        <v>Yes</v>
      </c>
      <c r="X2034">
        <f t="shared" si="287"/>
        <v>4</v>
      </c>
    </row>
    <row r="2035" spans="1:24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79"/>
        <v>2</v>
      </c>
      <c r="P2035" s="9">
        <f t="shared" si="280"/>
        <v>282.72000000000003</v>
      </c>
      <c r="Q2035" t="str">
        <f t="shared" si="281"/>
        <v>technology</v>
      </c>
      <c r="R2035" t="str">
        <f t="shared" si="282"/>
        <v>hardware</v>
      </c>
      <c r="S2035" s="22">
        <f t="shared" si="283"/>
        <v>41725.082384259258</v>
      </c>
      <c r="T2035" s="22">
        <f t="shared" si="284"/>
        <v>41755.082384259258</v>
      </c>
      <c r="U2035">
        <f t="shared" si="285"/>
        <v>2014</v>
      </c>
      <c r="V2035" t="str">
        <f t="shared" si="286"/>
        <v>successful</v>
      </c>
      <c r="W2035" t="str">
        <f>IF(OR(O2035&lt;Outliers!$B$8,Data!O2035&gt;Outliers!$B$9),"Yes","No")</f>
        <v>No</v>
      </c>
      <c r="X2035">
        <f t="shared" si="287"/>
        <v>4</v>
      </c>
    </row>
    <row r="2036" spans="1:24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79"/>
        <v>4</v>
      </c>
      <c r="P2036" s="9">
        <f t="shared" si="280"/>
        <v>593.94000000000005</v>
      </c>
      <c r="Q2036" t="str">
        <f t="shared" si="281"/>
        <v>technology</v>
      </c>
      <c r="R2036" t="str">
        <f t="shared" si="282"/>
        <v>hardware</v>
      </c>
      <c r="S2036" s="22">
        <f t="shared" si="283"/>
        <v>42076.130011574074</v>
      </c>
      <c r="T2036" s="22">
        <f t="shared" si="284"/>
        <v>42131.290277777778</v>
      </c>
      <c r="U2036">
        <f t="shared" si="285"/>
        <v>2015</v>
      </c>
      <c r="V2036" t="str">
        <f t="shared" si="286"/>
        <v>successful</v>
      </c>
      <c r="W2036" t="str">
        <f>IF(OR(O2036&lt;Outliers!$B$8,Data!O2036&gt;Outliers!$B$9),"Yes","No")</f>
        <v>Yes</v>
      </c>
      <c r="X2036">
        <f t="shared" si="287"/>
        <v>8</v>
      </c>
    </row>
    <row r="2037" spans="1:24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79"/>
        <v>2</v>
      </c>
      <c r="P2037" s="9">
        <f t="shared" si="280"/>
        <v>262.16000000000003</v>
      </c>
      <c r="Q2037" t="str">
        <f t="shared" si="281"/>
        <v>technology</v>
      </c>
      <c r="R2037" t="str">
        <f t="shared" si="282"/>
        <v>hardware</v>
      </c>
      <c r="S2037" s="22">
        <f t="shared" si="283"/>
        <v>42311.625081018516</v>
      </c>
      <c r="T2037" s="22">
        <f t="shared" si="284"/>
        <v>42357.041666666672</v>
      </c>
      <c r="U2037">
        <f t="shared" si="285"/>
        <v>2015</v>
      </c>
      <c r="V2037" t="str">
        <f t="shared" si="286"/>
        <v>successful</v>
      </c>
      <c r="W2037" t="str">
        <f>IF(OR(O2037&lt;Outliers!$B$8,Data!O2037&gt;Outliers!$B$9),"Yes","No")</f>
        <v>No</v>
      </c>
      <c r="X2037">
        <f t="shared" si="287"/>
        <v>7</v>
      </c>
    </row>
    <row r="2038" spans="1:24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79"/>
        <v>1</v>
      </c>
      <c r="P2038" s="9">
        <f t="shared" si="280"/>
        <v>46.58</v>
      </c>
      <c r="Q2038" t="str">
        <f t="shared" si="281"/>
        <v>technology</v>
      </c>
      <c r="R2038" t="str">
        <f t="shared" si="282"/>
        <v>hardware</v>
      </c>
      <c r="S2038" s="22">
        <f t="shared" si="283"/>
        <v>41738.864803240744</v>
      </c>
      <c r="T2038" s="22">
        <f t="shared" si="284"/>
        <v>41768.864803240744</v>
      </c>
      <c r="U2038">
        <f t="shared" si="285"/>
        <v>2014</v>
      </c>
      <c r="V2038" t="str">
        <f t="shared" si="286"/>
        <v>successful</v>
      </c>
      <c r="W2038" t="str">
        <f>IF(OR(O2038&lt;Outliers!$B$8,Data!O2038&gt;Outliers!$B$9),"Yes","No")</f>
        <v>No</v>
      </c>
      <c r="X2038">
        <f t="shared" si="287"/>
        <v>4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79"/>
        <v>3</v>
      </c>
      <c r="P2039" s="9">
        <f t="shared" si="280"/>
        <v>70.040000000000006</v>
      </c>
      <c r="Q2039" t="str">
        <f t="shared" si="281"/>
        <v>technology</v>
      </c>
      <c r="R2039" t="str">
        <f t="shared" si="282"/>
        <v>hardware</v>
      </c>
      <c r="S2039" s="22">
        <f t="shared" si="283"/>
        <v>41578.210104166668</v>
      </c>
      <c r="T2039" s="22">
        <f t="shared" si="284"/>
        <v>41638.251770833333</v>
      </c>
      <c r="U2039">
        <f t="shared" si="285"/>
        <v>2013</v>
      </c>
      <c r="V2039" t="str">
        <f t="shared" si="286"/>
        <v>successful</v>
      </c>
      <c r="W2039" t="str">
        <f>IF(OR(O2039&lt;Outliers!$B$8,Data!O2039&gt;Outliers!$B$9),"Yes","No")</f>
        <v>Yes</v>
      </c>
      <c r="X2039">
        <f t="shared" si="287"/>
        <v>9</v>
      </c>
    </row>
    <row r="2040" spans="1:24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79"/>
        <v>4</v>
      </c>
      <c r="P2040" s="9">
        <f t="shared" si="280"/>
        <v>164.91</v>
      </c>
      <c r="Q2040" t="str">
        <f t="shared" si="281"/>
        <v>technology</v>
      </c>
      <c r="R2040" t="str">
        <f t="shared" si="282"/>
        <v>hardware</v>
      </c>
      <c r="S2040" s="22">
        <f t="shared" si="283"/>
        <v>41424.27107638889</v>
      </c>
      <c r="T2040" s="22">
        <f t="shared" si="284"/>
        <v>41456.75</v>
      </c>
      <c r="U2040">
        <f t="shared" si="285"/>
        <v>2013</v>
      </c>
      <c r="V2040" t="str">
        <f t="shared" si="286"/>
        <v>successful</v>
      </c>
      <c r="W2040" t="str">
        <f>IF(OR(O2040&lt;Outliers!$B$8,Data!O2040&gt;Outliers!$B$9),"Yes","No")</f>
        <v>Yes</v>
      </c>
      <c r="X2040">
        <f t="shared" si="287"/>
        <v>5</v>
      </c>
    </row>
    <row r="2041" spans="1:24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79"/>
        <v>1</v>
      </c>
      <c r="P2041" s="9">
        <f t="shared" si="280"/>
        <v>449.26</v>
      </c>
      <c r="Q2041" t="str">
        <f t="shared" si="281"/>
        <v>technology</v>
      </c>
      <c r="R2041" t="str">
        <f t="shared" si="282"/>
        <v>hardware</v>
      </c>
      <c r="S2041" s="22">
        <f t="shared" si="283"/>
        <v>42675.438946759255</v>
      </c>
      <c r="T2041" s="22">
        <f t="shared" si="284"/>
        <v>42705.207638888889</v>
      </c>
      <c r="U2041">
        <f t="shared" si="285"/>
        <v>2016</v>
      </c>
      <c r="V2041" t="str">
        <f t="shared" si="286"/>
        <v>successful</v>
      </c>
      <c r="W2041" t="str">
        <f>IF(OR(O2041&lt;Outliers!$B$8,Data!O2041&gt;Outliers!$B$9),"Yes","No")</f>
        <v>No</v>
      </c>
      <c r="X2041">
        <f t="shared" si="287"/>
        <v>4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79"/>
        <v>2</v>
      </c>
      <c r="P2042" s="9">
        <f t="shared" si="280"/>
        <v>27.47</v>
      </c>
      <c r="Q2042" t="str">
        <f t="shared" si="281"/>
        <v>technology</v>
      </c>
      <c r="R2042" t="str">
        <f t="shared" si="282"/>
        <v>hardware</v>
      </c>
      <c r="S2042" s="22">
        <f t="shared" si="283"/>
        <v>41578.927118055559</v>
      </c>
      <c r="T2042" s="22">
        <f t="shared" si="284"/>
        <v>41593.968784722223</v>
      </c>
      <c r="U2042">
        <f t="shared" si="285"/>
        <v>2013</v>
      </c>
      <c r="V2042" t="str">
        <f t="shared" si="286"/>
        <v>successful</v>
      </c>
      <c r="W2042" t="str">
        <f>IF(OR(O2042&lt;Outliers!$B$8,Data!O2042&gt;Outliers!$B$9),"Yes","No")</f>
        <v>No</v>
      </c>
      <c r="X2042">
        <f t="shared" si="287"/>
        <v>2</v>
      </c>
    </row>
    <row r="2043" spans="1:24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79"/>
        <v>2</v>
      </c>
      <c r="P2043" s="9">
        <f t="shared" si="280"/>
        <v>143.97999999999999</v>
      </c>
      <c r="Q2043" t="str">
        <f t="shared" si="281"/>
        <v>technology</v>
      </c>
      <c r="R2043" t="str">
        <f t="shared" si="282"/>
        <v>hardware</v>
      </c>
      <c r="S2043" s="22">
        <f t="shared" si="283"/>
        <v>42654.525775462964</v>
      </c>
      <c r="T2043" s="22">
        <f t="shared" si="284"/>
        <v>42684.567442129628</v>
      </c>
      <c r="U2043">
        <f t="shared" si="285"/>
        <v>2016</v>
      </c>
      <c r="V2043" t="str">
        <f t="shared" si="286"/>
        <v>successful</v>
      </c>
      <c r="W2043" t="str">
        <f>IF(OR(O2043&lt;Outliers!$B$8,Data!O2043&gt;Outliers!$B$9),"Yes","No")</f>
        <v>No</v>
      </c>
      <c r="X2043">
        <f t="shared" si="287"/>
        <v>4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79"/>
        <v>1</v>
      </c>
      <c r="P2044" s="9">
        <f t="shared" si="280"/>
        <v>88.24</v>
      </c>
      <c r="Q2044" t="str">
        <f t="shared" si="281"/>
        <v>technology</v>
      </c>
      <c r="R2044" t="str">
        <f t="shared" si="282"/>
        <v>hardware</v>
      </c>
      <c r="S2044" s="22">
        <f t="shared" si="283"/>
        <v>42331.708032407405</v>
      </c>
      <c r="T2044" s="22">
        <f t="shared" si="284"/>
        <v>42391.708032407405</v>
      </c>
      <c r="U2044">
        <f t="shared" si="285"/>
        <v>2015</v>
      </c>
      <c r="V2044" t="str">
        <f t="shared" si="286"/>
        <v>successful</v>
      </c>
      <c r="W2044" t="str">
        <f>IF(OR(O2044&lt;Outliers!$B$8,Data!O2044&gt;Outliers!$B$9),"Yes","No")</f>
        <v>No</v>
      </c>
      <c r="X2044">
        <f t="shared" si="287"/>
        <v>9</v>
      </c>
    </row>
    <row r="2045" spans="1:24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79"/>
        <v>5</v>
      </c>
      <c r="P2045" s="9">
        <f t="shared" si="280"/>
        <v>36.33</v>
      </c>
      <c r="Q2045" t="str">
        <f t="shared" si="281"/>
        <v>technology</v>
      </c>
      <c r="R2045" t="str">
        <f t="shared" si="282"/>
        <v>hardware</v>
      </c>
      <c r="S2045" s="22">
        <f t="shared" si="283"/>
        <v>42661.176817129628</v>
      </c>
      <c r="T2045" s="22">
        <f t="shared" si="284"/>
        <v>42715.207638888889</v>
      </c>
      <c r="U2045">
        <f t="shared" si="285"/>
        <v>2016</v>
      </c>
      <c r="V2045" t="str">
        <f t="shared" si="286"/>
        <v>successful</v>
      </c>
      <c r="W2045" t="str">
        <f>IF(OR(O2045&lt;Outliers!$B$8,Data!O2045&gt;Outliers!$B$9),"Yes","No")</f>
        <v>Yes</v>
      </c>
      <c r="X2045">
        <f t="shared" si="287"/>
        <v>8</v>
      </c>
    </row>
    <row r="2046" spans="1:24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79"/>
        <v>1</v>
      </c>
      <c r="P2046" s="9">
        <f t="shared" si="280"/>
        <v>90.18</v>
      </c>
      <c r="Q2046" t="str">
        <f t="shared" si="281"/>
        <v>technology</v>
      </c>
      <c r="R2046" t="str">
        <f t="shared" si="282"/>
        <v>hardware</v>
      </c>
      <c r="S2046" s="22">
        <f t="shared" si="283"/>
        <v>42138.684189814812</v>
      </c>
      <c r="T2046" s="22">
        <f t="shared" si="284"/>
        <v>42168.684189814812</v>
      </c>
      <c r="U2046">
        <f t="shared" si="285"/>
        <v>2015</v>
      </c>
      <c r="V2046" t="str">
        <f t="shared" si="286"/>
        <v>successful</v>
      </c>
      <c r="W2046" t="str">
        <f>IF(OR(O2046&lt;Outliers!$B$8,Data!O2046&gt;Outliers!$B$9),"Yes","No")</f>
        <v>No</v>
      </c>
      <c r="X2046">
        <f t="shared" si="287"/>
        <v>4</v>
      </c>
    </row>
    <row r="2047" spans="1:24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79"/>
        <v>8</v>
      </c>
      <c r="P2047" s="9">
        <f t="shared" si="280"/>
        <v>152.62</v>
      </c>
      <c r="Q2047" t="str">
        <f t="shared" si="281"/>
        <v>technology</v>
      </c>
      <c r="R2047" t="str">
        <f t="shared" si="282"/>
        <v>hardware</v>
      </c>
      <c r="S2047" s="22">
        <f t="shared" si="283"/>
        <v>41069.088506944441</v>
      </c>
      <c r="T2047" s="22">
        <f t="shared" si="284"/>
        <v>41099.088506944441</v>
      </c>
      <c r="U2047">
        <f t="shared" si="285"/>
        <v>2012</v>
      </c>
      <c r="V2047" t="str">
        <f t="shared" si="286"/>
        <v>successful</v>
      </c>
      <c r="W2047" t="str">
        <f>IF(OR(O2047&lt;Outliers!$B$8,Data!O2047&gt;Outliers!$B$9),"Yes","No")</f>
        <v>Yes</v>
      </c>
      <c r="X2047">
        <f t="shared" si="287"/>
        <v>4</v>
      </c>
    </row>
    <row r="2048" spans="1:24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79"/>
        <v>1</v>
      </c>
      <c r="P2048" s="9">
        <f t="shared" si="280"/>
        <v>55.81</v>
      </c>
      <c r="Q2048" t="str">
        <f t="shared" si="281"/>
        <v>technology</v>
      </c>
      <c r="R2048" t="str">
        <f t="shared" si="282"/>
        <v>hardware</v>
      </c>
      <c r="S2048" s="22">
        <f t="shared" si="283"/>
        <v>41387.171805555554</v>
      </c>
      <c r="T2048" s="22">
        <f t="shared" si="284"/>
        <v>41417.171805555554</v>
      </c>
      <c r="U2048">
        <f t="shared" si="285"/>
        <v>2013</v>
      </c>
      <c r="V2048" t="str">
        <f t="shared" si="286"/>
        <v>successful</v>
      </c>
      <c r="W2048" t="str">
        <f>IF(OR(O2048&lt;Outliers!$B$8,Data!O2048&gt;Outliers!$B$9),"Yes","No")</f>
        <v>No</v>
      </c>
      <c r="X2048">
        <f t="shared" si="287"/>
        <v>4</v>
      </c>
    </row>
    <row r="2049" spans="1:24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79"/>
        <v>1</v>
      </c>
      <c r="P2049" s="9">
        <f t="shared" si="280"/>
        <v>227.85</v>
      </c>
      <c r="Q2049" t="str">
        <f t="shared" si="281"/>
        <v>technology</v>
      </c>
      <c r="R2049" t="str">
        <f t="shared" si="282"/>
        <v>hardware</v>
      </c>
      <c r="S2049" s="22">
        <f t="shared" si="283"/>
        <v>42081.903587962966</v>
      </c>
      <c r="T2049" s="22">
        <f t="shared" si="284"/>
        <v>42111</v>
      </c>
      <c r="U2049">
        <f t="shared" si="285"/>
        <v>2015</v>
      </c>
      <c r="V2049" t="str">
        <f t="shared" si="286"/>
        <v>successful</v>
      </c>
      <c r="W2049" t="str">
        <f>IF(OR(O2049&lt;Outliers!$B$8,Data!O2049&gt;Outliers!$B$9),"Yes","No")</f>
        <v>No</v>
      </c>
      <c r="X2049">
        <f t="shared" si="287"/>
        <v>4</v>
      </c>
    </row>
    <row r="2050" spans="1:24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79"/>
        <v>1</v>
      </c>
      <c r="P2050" s="9">
        <f t="shared" si="280"/>
        <v>91.83</v>
      </c>
      <c r="Q2050" t="str">
        <f t="shared" si="281"/>
        <v>technology</v>
      </c>
      <c r="R2050" t="str">
        <f t="shared" si="282"/>
        <v>hardware</v>
      </c>
      <c r="S2050" s="22">
        <f t="shared" si="283"/>
        <v>41387.651516203703</v>
      </c>
      <c r="T2050" s="22">
        <f t="shared" si="284"/>
        <v>41417.651516203703</v>
      </c>
      <c r="U2050">
        <f t="shared" si="285"/>
        <v>2013</v>
      </c>
      <c r="V2050" t="str">
        <f t="shared" si="286"/>
        <v>successful</v>
      </c>
      <c r="W2050" t="str">
        <f>IF(OR(O2050&lt;Outliers!$B$8,Data!O2050&gt;Outliers!$B$9),"Yes","No")</f>
        <v>No</v>
      </c>
      <c r="X2050">
        <f t="shared" si="287"/>
        <v>4</v>
      </c>
    </row>
    <row r="2051" spans="1:2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88">ROUND(E2051/D2051,0)</f>
        <v>1</v>
      </c>
      <c r="P2051" s="9">
        <f t="shared" ref="P2051:P2114" si="289">ROUND(IFERROR(E2051/L2051,0),2)</f>
        <v>80.989999999999995</v>
      </c>
      <c r="Q2051" t="str">
        <f t="shared" ref="Q2051:Q2114" si="290">LEFT(N2051,FIND("/",N2051)-1)</f>
        <v>technology</v>
      </c>
      <c r="R2051" t="str">
        <f t="shared" ref="R2051:R2114" si="291">RIGHT(N2051,LEN(N2051)-FIND("/",N2051))</f>
        <v>hardware</v>
      </c>
      <c r="S2051" s="22">
        <f t="shared" ref="S2051:S2114" si="292">(((J2051/60)/60)/24)+DATE(1970,1,1)</f>
        <v>41575.527349537035</v>
      </c>
      <c r="T2051" s="22">
        <f t="shared" ref="T2051:T2114" si="293">(((I2051/60)/60)/24)+DATE(1970,1,1)</f>
        <v>41610.957638888889</v>
      </c>
      <c r="U2051">
        <f t="shared" ref="U2051:U2114" si="294">YEAR(S2051)</f>
        <v>2013</v>
      </c>
      <c r="V2051" t="str">
        <f t="shared" ref="V2051:V2114" si="295">IF(OR(F2051="live",F2051="successful"),"successful","unsuccessful")</f>
        <v>successful</v>
      </c>
      <c r="W2051" t="str">
        <f>IF(OR(O2051&lt;Outliers!$B$8,Data!O2051&gt;Outliers!$B$9),"Yes","No")</f>
        <v>No</v>
      </c>
      <c r="X2051">
        <f t="shared" ref="X2051:X2114" si="296">ROUND(_xlfn.DAYS(T2051,S2051)/7,0)</f>
        <v>5</v>
      </c>
    </row>
    <row r="2052" spans="1:24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88"/>
        <v>5</v>
      </c>
      <c r="P2052" s="9">
        <f t="shared" si="289"/>
        <v>278.39</v>
      </c>
      <c r="Q2052" t="str">
        <f t="shared" si="290"/>
        <v>technology</v>
      </c>
      <c r="R2052" t="str">
        <f t="shared" si="291"/>
        <v>hardware</v>
      </c>
      <c r="S2052" s="22">
        <f t="shared" si="292"/>
        <v>42115.071504629625</v>
      </c>
      <c r="T2052" s="22">
        <f t="shared" si="293"/>
        <v>42155.071504629625</v>
      </c>
      <c r="U2052">
        <f t="shared" si="294"/>
        <v>2015</v>
      </c>
      <c r="V2052" t="str">
        <f t="shared" si="295"/>
        <v>successful</v>
      </c>
      <c r="W2052" t="str">
        <f>IF(OR(O2052&lt;Outliers!$B$8,Data!O2052&gt;Outliers!$B$9),"Yes","No")</f>
        <v>Yes</v>
      </c>
      <c r="X2052">
        <f t="shared" si="296"/>
        <v>6</v>
      </c>
    </row>
    <row r="2053" spans="1:24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88"/>
        <v>1</v>
      </c>
      <c r="P2053" s="9">
        <f t="shared" si="289"/>
        <v>43.1</v>
      </c>
      <c r="Q2053" t="str">
        <f t="shared" si="290"/>
        <v>technology</v>
      </c>
      <c r="R2053" t="str">
        <f t="shared" si="291"/>
        <v>hardware</v>
      </c>
      <c r="S2053" s="22">
        <f t="shared" si="292"/>
        <v>41604.022418981483</v>
      </c>
      <c r="T2053" s="22">
        <f t="shared" si="293"/>
        <v>41634.022418981483</v>
      </c>
      <c r="U2053">
        <f t="shared" si="294"/>
        <v>2013</v>
      </c>
      <c r="V2053" t="str">
        <f t="shared" si="295"/>
        <v>successful</v>
      </c>
      <c r="W2053" t="str">
        <f>IF(OR(O2053&lt;Outliers!$B$8,Data!O2053&gt;Outliers!$B$9),"Yes","No")</f>
        <v>No</v>
      </c>
      <c r="X2053">
        <f t="shared" si="296"/>
        <v>4</v>
      </c>
    </row>
    <row r="2054" spans="1:24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88"/>
        <v>4</v>
      </c>
      <c r="P2054" s="9">
        <f t="shared" si="289"/>
        <v>326.29000000000002</v>
      </c>
      <c r="Q2054" t="str">
        <f t="shared" si="290"/>
        <v>technology</v>
      </c>
      <c r="R2054" t="str">
        <f t="shared" si="291"/>
        <v>hardware</v>
      </c>
      <c r="S2054" s="22">
        <f t="shared" si="292"/>
        <v>42375.08394675926</v>
      </c>
      <c r="T2054" s="22">
        <f t="shared" si="293"/>
        <v>42420.08394675926</v>
      </c>
      <c r="U2054">
        <f t="shared" si="294"/>
        <v>2016</v>
      </c>
      <c r="V2054" t="str">
        <f t="shared" si="295"/>
        <v>successful</v>
      </c>
      <c r="W2054" t="str">
        <f>IF(OR(O2054&lt;Outliers!$B$8,Data!O2054&gt;Outliers!$B$9),"Yes","No")</f>
        <v>Yes</v>
      </c>
      <c r="X2054">
        <f t="shared" si="296"/>
        <v>6</v>
      </c>
    </row>
    <row r="2055" spans="1:24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88"/>
        <v>1</v>
      </c>
      <c r="P2055" s="9">
        <f t="shared" si="289"/>
        <v>41.74</v>
      </c>
      <c r="Q2055" t="str">
        <f t="shared" si="290"/>
        <v>technology</v>
      </c>
      <c r="R2055" t="str">
        <f t="shared" si="291"/>
        <v>hardware</v>
      </c>
      <c r="S2055" s="22">
        <f t="shared" si="292"/>
        <v>42303.617488425924</v>
      </c>
      <c r="T2055" s="22">
        <f t="shared" si="293"/>
        <v>42333.659155092595</v>
      </c>
      <c r="U2055">
        <f t="shared" si="294"/>
        <v>2015</v>
      </c>
      <c r="V2055" t="str">
        <f t="shared" si="295"/>
        <v>successful</v>
      </c>
      <c r="W2055" t="str">
        <f>IF(OR(O2055&lt;Outliers!$B$8,Data!O2055&gt;Outliers!$B$9),"Yes","No")</f>
        <v>No</v>
      </c>
      <c r="X2055">
        <f t="shared" si="296"/>
        <v>4</v>
      </c>
    </row>
    <row r="2056" spans="1:24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88"/>
        <v>1</v>
      </c>
      <c r="P2056" s="9">
        <f t="shared" si="289"/>
        <v>64.02</v>
      </c>
      <c r="Q2056" t="str">
        <f t="shared" si="290"/>
        <v>technology</v>
      </c>
      <c r="R2056" t="str">
        <f t="shared" si="291"/>
        <v>hardware</v>
      </c>
      <c r="S2056" s="22">
        <f t="shared" si="292"/>
        <v>41731.520949074074</v>
      </c>
      <c r="T2056" s="22">
        <f t="shared" si="293"/>
        <v>41761.520949074074</v>
      </c>
      <c r="U2056">
        <f t="shared" si="294"/>
        <v>2014</v>
      </c>
      <c r="V2056" t="str">
        <f t="shared" si="295"/>
        <v>successful</v>
      </c>
      <c r="W2056" t="str">
        <f>IF(OR(O2056&lt;Outliers!$B$8,Data!O2056&gt;Outliers!$B$9),"Yes","No")</f>
        <v>No</v>
      </c>
      <c r="X2056">
        <f t="shared" si="296"/>
        <v>4</v>
      </c>
    </row>
    <row r="2057" spans="1:24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88"/>
        <v>2</v>
      </c>
      <c r="P2057" s="9">
        <f t="shared" si="289"/>
        <v>99.46</v>
      </c>
      <c r="Q2057" t="str">
        <f t="shared" si="290"/>
        <v>technology</v>
      </c>
      <c r="R2057" t="str">
        <f t="shared" si="291"/>
        <v>hardware</v>
      </c>
      <c r="S2057" s="22">
        <f t="shared" si="292"/>
        <v>41946.674108796295</v>
      </c>
      <c r="T2057" s="22">
        <f t="shared" si="293"/>
        <v>41976.166666666672</v>
      </c>
      <c r="U2057">
        <f t="shared" si="294"/>
        <v>2014</v>
      </c>
      <c r="V2057" t="str">
        <f t="shared" si="295"/>
        <v>successful</v>
      </c>
      <c r="W2057" t="str">
        <f>IF(OR(O2057&lt;Outliers!$B$8,Data!O2057&gt;Outliers!$B$9),"Yes","No")</f>
        <v>No</v>
      </c>
      <c r="X2057">
        <f t="shared" si="296"/>
        <v>4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88"/>
        <v>2</v>
      </c>
      <c r="P2058" s="9">
        <f t="shared" si="289"/>
        <v>138.49</v>
      </c>
      <c r="Q2058" t="str">
        <f t="shared" si="290"/>
        <v>technology</v>
      </c>
      <c r="R2058" t="str">
        <f t="shared" si="291"/>
        <v>hardware</v>
      </c>
      <c r="S2058" s="22">
        <f t="shared" si="292"/>
        <v>41351.76090277778</v>
      </c>
      <c r="T2058" s="22">
        <f t="shared" si="293"/>
        <v>41381.76090277778</v>
      </c>
      <c r="U2058">
        <f t="shared" si="294"/>
        <v>2013</v>
      </c>
      <c r="V2058" t="str">
        <f t="shared" si="295"/>
        <v>successful</v>
      </c>
      <c r="W2058" t="str">
        <f>IF(OR(O2058&lt;Outliers!$B$8,Data!O2058&gt;Outliers!$B$9),"Yes","No")</f>
        <v>No</v>
      </c>
      <c r="X2058">
        <f t="shared" si="296"/>
        <v>4</v>
      </c>
    </row>
    <row r="2059" spans="1:24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88"/>
        <v>2</v>
      </c>
      <c r="P2059" s="9">
        <f t="shared" si="289"/>
        <v>45.55</v>
      </c>
      <c r="Q2059" t="str">
        <f t="shared" si="290"/>
        <v>technology</v>
      </c>
      <c r="R2059" t="str">
        <f t="shared" si="291"/>
        <v>hardware</v>
      </c>
      <c r="S2059" s="22">
        <f t="shared" si="292"/>
        <v>42396.494583333333</v>
      </c>
      <c r="T2059" s="22">
        <f t="shared" si="293"/>
        <v>42426.494583333333</v>
      </c>
      <c r="U2059">
        <f t="shared" si="294"/>
        <v>2016</v>
      </c>
      <c r="V2059" t="str">
        <f t="shared" si="295"/>
        <v>successful</v>
      </c>
      <c r="W2059" t="str">
        <f>IF(OR(O2059&lt;Outliers!$B$8,Data!O2059&gt;Outliers!$B$9),"Yes","No")</f>
        <v>No</v>
      </c>
      <c r="X2059">
        <f t="shared" si="296"/>
        <v>4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88"/>
        <v>2</v>
      </c>
      <c r="P2060" s="9">
        <f t="shared" si="289"/>
        <v>10.51</v>
      </c>
      <c r="Q2060" t="str">
        <f t="shared" si="290"/>
        <v>technology</v>
      </c>
      <c r="R2060" t="str">
        <f t="shared" si="291"/>
        <v>hardware</v>
      </c>
      <c r="S2060" s="22">
        <f t="shared" si="292"/>
        <v>42026.370717592596</v>
      </c>
      <c r="T2060" s="22">
        <f t="shared" si="293"/>
        <v>42065.833333333328</v>
      </c>
      <c r="U2060">
        <f t="shared" si="294"/>
        <v>2015</v>
      </c>
      <c r="V2060" t="str">
        <f t="shared" si="295"/>
        <v>successful</v>
      </c>
      <c r="W2060" t="str">
        <f>IF(OR(O2060&lt;Outliers!$B$8,Data!O2060&gt;Outliers!$B$9),"Yes","No")</f>
        <v>No</v>
      </c>
      <c r="X2060">
        <f t="shared" si="296"/>
        <v>6</v>
      </c>
    </row>
    <row r="2061" spans="1:24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88"/>
        <v>1</v>
      </c>
      <c r="P2061" s="9">
        <f t="shared" si="289"/>
        <v>114.77</v>
      </c>
      <c r="Q2061" t="str">
        <f t="shared" si="290"/>
        <v>technology</v>
      </c>
      <c r="R2061" t="str">
        <f t="shared" si="291"/>
        <v>hardware</v>
      </c>
      <c r="S2061" s="22">
        <f t="shared" si="292"/>
        <v>42361.602476851855</v>
      </c>
      <c r="T2061" s="22">
        <f t="shared" si="293"/>
        <v>42400.915972222225</v>
      </c>
      <c r="U2061">
        <f t="shared" si="294"/>
        <v>2015</v>
      </c>
      <c r="V2061" t="str">
        <f t="shared" si="295"/>
        <v>successful</v>
      </c>
      <c r="W2061" t="str">
        <f>IF(OR(O2061&lt;Outliers!$B$8,Data!O2061&gt;Outliers!$B$9),"Yes","No")</f>
        <v>No</v>
      </c>
      <c r="X2061">
        <f t="shared" si="296"/>
        <v>6</v>
      </c>
    </row>
    <row r="2062" spans="1:24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88"/>
        <v>2</v>
      </c>
      <c r="P2062" s="9">
        <f t="shared" si="289"/>
        <v>36</v>
      </c>
      <c r="Q2062" t="str">
        <f t="shared" si="290"/>
        <v>technology</v>
      </c>
      <c r="R2062" t="str">
        <f t="shared" si="291"/>
        <v>hardware</v>
      </c>
      <c r="S2062" s="22">
        <f t="shared" si="292"/>
        <v>41783.642939814818</v>
      </c>
      <c r="T2062" s="22">
        <f t="shared" si="293"/>
        <v>41843.642939814818</v>
      </c>
      <c r="U2062">
        <f t="shared" si="294"/>
        <v>2014</v>
      </c>
      <c r="V2062" t="str">
        <f t="shared" si="295"/>
        <v>successful</v>
      </c>
      <c r="W2062" t="str">
        <f>IF(OR(O2062&lt;Outliers!$B$8,Data!O2062&gt;Outliers!$B$9),"Yes","No")</f>
        <v>No</v>
      </c>
      <c r="X2062">
        <f t="shared" si="296"/>
        <v>9</v>
      </c>
    </row>
    <row r="2063" spans="1:24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88"/>
        <v>1</v>
      </c>
      <c r="P2063" s="9">
        <f t="shared" si="289"/>
        <v>154.16999999999999</v>
      </c>
      <c r="Q2063" t="str">
        <f t="shared" si="290"/>
        <v>technology</v>
      </c>
      <c r="R2063" t="str">
        <f t="shared" si="291"/>
        <v>hardware</v>
      </c>
      <c r="S2063" s="22">
        <f t="shared" si="292"/>
        <v>42705.764513888891</v>
      </c>
      <c r="T2063" s="22">
        <f t="shared" si="293"/>
        <v>42735.764513888891</v>
      </c>
      <c r="U2063">
        <f t="shared" si="294"/>
        <v>2016</v>
      </c>
      <c r="V2063" t="str">
        <f t="shared" si="295"/>
        <v>successful</v>
      </c>
      <c r="W2063" t="str">
        <f>IF(OR(O2063&lt;Outliers!$B$8,Data!O2063&gt;Outliers!$B$9),"Yes","No")</f>
        <v>No</v>
      </c>
      <c r="X2063">
        <f t="shared" si="296"/>
        <v>4</v>
      </c>
    </row>
    <row r="2064" spans="1:24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88"/>
        <v>1</v>
      </c>
      <c r="P2064" s="9">
        <f t="shared" si="289"/>
        <v>566.39</v>
      </c>
      <c r="Q2064" t="str">
        <f t="shared" si="290"/>
        <v>technology</v>
      </c>
      <c r="R2064" t="str">
        <f t="shared" si="291"/>
        <v>hardware</v>
      </c>
      <c r="S2064" s="22">
        <f t="shared" si="292"/>
        <v>42423.3830787037</v>
      </c>
      <c r="T2064" s="22">
        <f t="shared" si="293"/>
        <v>42453.341412037036</v>
      </c>
      <c r="U2064">
        <f t="shared" si="294"/>
        <v>2016</v>
      </c>
      <c r="V2064" t="str">
        <f t="shared" si="295"/>
        <v>successful</v>
      </c>
      <c r="W2064" t="str">
        <f>IF(OR(O2064&lt;Outliers!$B$8,Data!O2064&gt;Outliers!$B$9),"Yes","No")</f>
        <v>No</v>
      </c>
      <c r="X2064">
        <f t="shared" si="296"/>
        <v>4</v>
      </c>
    </row>
    <row r="2065" spans="1:24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88"/>
        <v>1</v>
      </c>
      <c r="P2065" s="9">
        <f t="shared" si="289"/>
        <v>120.86</v>
      </c>
      <c r="Q2065" t="str">
        <f t="shared" si="290"/>
        <v>technology</v>
      </c>
      <c r="R2065" t="str">
        <f t="shared" si="291"/>
        <v>hardware</v>
      </c>
      <c r="S2065" s="22">
        <f t="shared" si="292"/>
        <v>42472.73265046296</v>
      </c>
      <c r="T2065" s="22">
        <f t="shared" si="293"/>
        <v>42505.73265046296</v>
      </c>
      <c r="U2065">
        <f t="shared" si="294"/>
        <v>2016</v>
      </c>
      <c r="V2065" t="str">
        <f t="shared" si="295"/>
        <v>successful</v>
      </c>
      <c r="W2065" t="str">
        <f>IF(OR(O2065&lt;Outliers!$B$8,Data!O2065&gt;Outliers!$B$9),"Yes","No")</f>
        <v>No</v>
      </c>
      <c r="X2065">
        <f t="shared" si="296"/>
        <v>5</v>
      </c>
    </row>
    <row r="2066" spans="1:24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88"/>
        <v>2</v>
      </c>
      <c r="P2066" s="9">
        <f t="shared" si="289"/>
        <v>86.16</v>
      </c>
      <c r="Q2066" t="str">
        <f t="shared" si="290"/>
        <v>technology</v>
      </c>
      <c r="R2066" t="str">
        <f t="shared" si="291"/>
        <v>hardware</v>
      </c>
      <c r="S2066" s="22">
        <f t="shared" si="292"/>
        <v>41389.364849537036</v>
      </c>
      <c r="T2066" s="22">
        <f t="shared" si="293"/>
        <v>41425.5</v>
      </c>
      <c r="U2066">
        <f t="shared" si="294"/>
        <v>2013</v>
      </c>
      <c r="V2066" t="str">
        <f t="shared" si="295"/>
        <v>successful</v>
      </c>
      <c r="W2066" t="str">
        <f>IF(OR(O2066&lt;Outliers!$B$8,Data!O2066&gt;Outliers!$B$9),"Yes","No")</f>
        <v>No</v>
      </c>
      <c r="X2066">
        <f t="shared" si="296"/>
        <v>5</v>
      </c>
    </row>
    <row r="2067" spans="1:24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88"/>
        <v>2</v>
      </c>
      <c r="P2067" s="9">
        <f t="shared" si="289"/>
        <v>51.21</v>
      </c>
      <c r="Q2067" t="str">
        <f t="shared" si="290"/>
        <v>technology</v>
      </c>
      <c r="R2067" t="str">
        <f t="shared" si="291"/>
        <v>hardware</v>
      </c>
      <c r="S2067" s="22">
        <f t="shared" si="292"/>
        <v>41603.333668981482</v>
      </c>
      <c r="T2067" s="22">
        <f t="shared" si="293"/>
        <v>41633.333668981482</v>
      </c>
      <c r="U2067">
        <f t="shared" si="294"/>
        <v>2013</v>
      </c>
      <c r="V2067" t="str">
        <f t="shared" si="295"/>
        <v>successful</v>
      </c>
      <c r="W2067" t="str">
        <f>IF(OR(O2067&lt;Outliers!$B$8,Data!O2067&gt;Outliers!$B$9),"Yes","No")</f>
        <v>No</v>
      </c>
      <c r="X2067">
        <f t="shared" si="296"/>
        <v>4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88"/>
        <v>2</v>
      </c>
      <c r="P2068" s="9">
        <f t="shared" si="289"/>
        <v>67.260000000000005</v>
      </c>
      <c r="Q2068" t="str">
        <f t="shared" si="290"/>
        <v>technology</v>
      </c>
      <c r="R2068" t="str">
        <f t="shared" si="291"/>
        <v>hardware</v>
      </c>
      <c r="S2068" s="22">
        <f t="shared" si="292"/>
        <v>41844.771793981483</v>
      </c>
      <c r="T2068" s="22">
        <f t="shared" si="293"/>
        <v>41874.771793981483</v>
      </c>
      <c r="U2068">
        <f t="shared" si="294"/>
        <v>2014</v>
      </c>
      <c r="V2068" t="str">
        <f t="shared" si="295"/>
        <v>successful</v>
      </c>
      <c r="W2068" t="str">
        <f>IF(OR(O2068&lt;Outliers!$B$8,Data!O2068&gt;Outliers!$B$9),"Yes","No")</f>
        <v>No</v>
      </c>
      <c r="X2068">
        <f t="shared" si="296"/>
        <v>4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88"/>
        <v>1</v>
      </c>
      <c r="P2069" s="9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22">
        <f t="shared" si="292"/>
        <v>42115.853888888887</v>
      </c>
      <c r="T2069" s="22">
        <f t="shared" si="293"/>
        <v>42148.853888888887</v>
      </c>
      <c r="U2069">
        <f t="shared" si="294"/>
        <v>2015</v>
      </c>
      <c r="V2069" t="str">
        <f t="shared" si="295"/>
        <v>successful</v>
      </c>
      <c r="W2069" t="str">
        <f>IF(OR(O2069&lt;Outliers!$B$8,Data!O2069&gt;Outliers!$B$9),"Yes","No")</f>
        <v>No</v>
      </c>
      <c r="X2069">
        <f t="shared" si="296"/>
        <v>5</v>
      </c>
    </row>
    <row r="2070" spans="1:24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88"/>
        <v>1</v>
      </c>
      <c r="P2070" s="9">
        <f t="shared" si="289"/>
        <v>346.13</v>
      </c>
      <c r="Q2070" t="str">
        <f t="shared" si="290"/>
        <v>technology</v>
      </c>
      <c r="R2070" t="str">
        <f t="shared" si="291"/>
        <v>hardware</v>
      </c>
      <c r="S2070" s="22">
        <f t="shared" si="292"/>
        <v>42633.841608796298</v>
      </c>
      <c r="T2070" s="22">
        <f t="shared" si="293"/>
        <v>42663.841608796298</v>
      </c>
      <c r="U2070">
        <f t="shared" si="294"/>
        <v>2016</v>
      </c>
      <c r="V2070" t="str">
        <f t="shared" si="295"/>
        <v>successful</v>
      </c>
      <c r="W2070" t="str">
        <f>IF(OR(O2070&lt;Outliers!$B$8,Data!O2070&gt;Outliers!$B$9),"Yes","No")</f>
        <v>No</v>
      </c>
      <c r="X2070">
        <f t="shared" si="296"/>
        <v>4</v>
      </c>
    </row>
    <row r="2071" spans="1:24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88"/>
        <v>1</v>
      </c>
      <c r="P2071" s="9">
        <f t="shared" si="289"/>
        <v>244.12</v>
      </c>
      <c r="Q2071" t="str">
        <f t="shared" si="290"/>
        <v>technology</v>
      </c>
      <c r="R2071" t="str">
        <f t="shared" si="291"/>
        <v>hardware</v>
      </c>
      <c r="S2071" s="22">
        <f t="shared" si="292"/>
        <v>42340.972118055557</v>
      </c>
      <c r="T2071" s="22">
        <f t="shared" si="293"/>
        <v>42371.972118055557</v>
      </c>
      <c r="U2071">
        <f t="shared" si="294"/>
        <v>2015</v>
      </c>
      <c r="V2071" t="str">
        <f t="shared" si="295"/>
        <v>successful</v>
      </c>
      <c r="W2071" t="str">
        <f>IF(OR(O2071&lt;Outliers!$B$8,Data!O2071&gt;Outliers!$B$9),"Yes","No")</f>
        <v>No</v>
      </c>
      <c r="X2071">
        <f t="shared" si="296"/>
        <v>4</v>
      </c>
    </row>
    <row r="2072" spans="1:24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88"/>
        <v>3</v>
      </c>
      <c r="P2072" s="9">
        <f t="shared" si="289"/>
        <v>259.25</v>
      </c>
      <c r="Q2072" t="str">
        <f t="shared" si="290"/>
        <v>technology</v>
      </c>
      <c r="R2072" t="str">
        <f t="shared" si="291"/>
        <v>hardware</v>
      </c>
      <c r="S2072" s="22">
        <f t="shared" si="292"/>
        <v>42519.6565162037</v>
      </c>
      <c r="T2072" s="22">
        <f t="shared" si="293"/>
        <v>42549.6565162037</v>
      </c>
      <c r="U2072">
        <f t="shared" si="294"/>
        <v>2016</v>
      </c>
      <c r="V2072" t="str">
        <f t="shared" si="295"/>
        <v>successful</v>
      </c>
      <c r="W2072" t="str">
        <f>IF(OR(O2072&lt;Outliers!$B$8,Data!O2072&gt;Outliers!$B$9),"Yes","No")</f>
        <v>Yes</v>
      </c>
      <c r="X2072">
        <f t="shared" si="296"/>
        <v>4</v>
      </c>
    </row>
    <row r="2073" spans="1:24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88"/>
        <v>3</v>
      </c>
      <c r="P2073" s="9">
        <f t="shared" si="289"/>
        <v>201.96</v>
      </c>
      <c r="Q2073" t="str">
        <f t="shared" si="290"/>
        <v>technology</v>
      </c>
      <c r="R2073" t="str">
        <f t="shared" si="291"/>
        <v>hardware</v>
      </c>
      <c r="S2073" s="22">
        <f t="shared" si="292"/>
        <v>42600.278749999998</v>
      </c>
      <c r="T2073" s="22">
        <f t="shared" si="293"/>
        <v>42645.278749999998</v>
      </c>
      <c r="U2073">
        <f t="shared" si="294"/>
        <v>2016</v>
      </c>
      <c r="V2073" t="str">
        <f t="shared" si="295"/>
        <v>successful</v>
      </c>
      <c r="W2073" t="str">
        <f>IF(OR(O2073&lt;Outliers!$B$8,Data!O2073&gt;Outliers!$B$9),"Yes","No")</f>
        <v>Yes</v>
      </c>
      <c r="X2073">
        <f t="shared" si="296"/>
        <v>6</v>
      </c>
    </row>
    <row r="2074" spans="1:24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88"/>
        <v>1</v>
      </c>
      <c r="P2074" s="9">
        <f t="shared" si="289"/>
        <v>226.21</v>
      </c>
      <c r="Q2074" t="str">
        <f t="shared" si="290"/>
        <v>technology</v>
      </c>
      <c r="R2074" t="str">
        <f t="shared" si="291"/>
        <v>hardware</v>
      </c>
      <c r="S2074" s="22">
        <f t="shared" si="292"/>
        <v>42467.581388888888</v>
      </c>
      <c r="T2074" s="22">
        <f t="shared" si="293"/>
        <v>42497.581388888888</v>
      </c>
      <c r="U2074">
        <f t="shared" si="294"/>
        <v>2016</v>
      </c>
      <c r="V2074" t="str">
        <f t="shared" si="295"/>
        <v>successful</v>
      </c>
      <c r="W2074" t="str">
        <f>IF(OR(O2074&lt;Outliers!$B$8,Data!O2074&gt;Outliers!$B$9),"Yes","No")</f>
        <v>No</v>
      </c>
      <c r="X2074">
        <f t="shared" si="296"/>
        <v>4</v>
      </c>
    </row>
    <row r="2075" spans="1:24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88"/>
        <v>2</v>
      </c>
      <c r="P2075" s="9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22">
        <f t="shared" si="292"/>
        <v>42087.668032407411</v>
      </c>
      <c r="T2075" s="22">
        <f t="shared" si="293"/>
        <v>42132.668032407411</v>
      </c>
      <c r="U2075">
        <f t="shared" si="294"/>
        <v>2015</v>
      </c>
      <c r="V2075" t="str">
        <f t="shared" si="295"/>
        <v>successful</v>
      </c>
      <c r="W2075" t="str">
        <f>IF(OR(O2075&lt;Outliers!$B$8,Data!O2075&gt;Outliers!$B$9),"Yes","No")</f>
        <v>No</v>
      </c>
      <c r="X2075">
        <f t="shared" si="296"/>
        <v>6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88"/>
        <v>1</v>
      </c>
      <c r="P2076" s="9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22">
        <f t="shared" si="292"/>
        <v>42466.826180555552</v>
      </c>
      <c r="T2076" s="22">
        <f t="shared" si="293"/>
        <v>42496.826180555552</v>
      </c>
      <c r="U2076">
        <f t="shared" si="294"/>
        <v>2016</v>
      </c>
      <c r="V2076" t="str">
        <f t="shared" si="295"/>
        <v>successful</v>
      </c>
      <c r="W2076" t="str">
        <f>IF(OR(O2076&lt;Outliers!$B$8,Data!O2076&gt;Outliers!$B$9),"Yes","No")</f>
        <v>No</v>
      </c>
      <c r="X2076">
        <f t="shared" si="296"/>
        <v>4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88"/>
        <v>17</v>
      </c>
      <c r="P2077" s="9">
        <f t="shared" si="289"/>
        <v>20.47</v>
      </c>
      <c r="Q2077" t="str">
        <f t="shared" si="290"/>
        <v>technology</v>
      </c>
      <c r="R2077" t="str">
        <f t="shared" si="291"/>
        <v>hardware</v>
      </c>
      <c r="S2077" s="22">
        <f t="shared" si="292"/>
        <v>41450.681574074071</v>
      </c>
      <c r="T2077" s="22">
        <f t="shared" si="293"/>
        <v>41480.681574074071</v>
      </c>
      <c r="U2077">
        <f t="shared" si="294"/>
        <v>2013</v>
      </c>
      <c r="V2077" t="str">
        <f t="shared" si="295"/>
        <v>successful</v>
      </c>
      <c r="W2077" t="str">
        <f>IF(OR(O2077&lt;Outliers!$B$8,Data!O2077&gt;Outliers!$B$9),"Yes","No")</f>
        <v>Yes</v>
      </c>
      <c r="X2077">
        <f t="shared" si="296"/>
        <v>4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88"/>
        <v>5</v>
      </c>
      <c r="P2078" s="9">
        <f t="shared" si="289"/>
        <v>116.35</v>
      </c>
      <c r="Q2078" t="str">
        <f t="shared" si="290"/>
        <v>technology</v>
      </c>
      <c r="R2078" t="str">
        <f t="shared" si="291"/>
        <v>hardware</v>
      </c>
      <c r="S2078" s="22">
        <f t="shared" si="292"/>
        <v>41803.880659722221</v>
      </c>
      <c r="T2078" s="22">
        <f t="shared" si="293"/>
        <v>41843.880659722221</v>
      </c>
      <c r="U2078">
        <f t="shared" si="294"/>
        <v>2014</v>
      </c>
      <c r="V2078" t="str">
        <f t="shared" si="295"/>
        <v>successful</v>
      </c>
      <c r="W2078" t="str">
        <f>IF(OR(O2078&lt;Outliers!$B$8,Data!O2078&gt;Outliers!$B$9),"Yes","No")</f>
        <v>Yes</v>
      </c>
      <c r="X2078">
        <f t="shared" si="296"/>
        <v>6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88"/>
        <v>1</v>
      </c>
      <c r="P2079" s="9">
        <f t="shared" si="289"/>
        <v>307.2</v>
      </c>
      <c r="Q2079" t="str">
        <f t="shared" si="290"/>
        <v>technology</v>
      </c>
      <c r="R2079" t="str">
        <f t="shared" si="291"/>
        <v>hardware</v>
      </c>
      <c r="S2079" s="22">
        <f t="shared" si="292"/>
        <v>42103.042546296296</v>
      </c>
      <c r="T2079" s="22">
        <f t="shared" si="293"/>
        <v>42160.875</v>
      </c>
      <c r="U2079">
        <f t="shared" si="294"/>
        <v>2015</v>
      </c>
      <c r="V2079" t="str">
        <f t="shared" si="295"/>
        <v>successful</v>
      </c>
      <c r="W2079" t="str">
        <f>IF(OR(O2079&lt;Outliers!$B$8,Data!O2079&gt;Outliers!$B$9),"Yes","No")</f>
        <v>No</v>
      </c>
      <c r="X2079">
        <f t="shared" si="296"/>
        <v>8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88"/>
        <v>1</v>
      </c>
      <c r="P2080" s="9">
        <f t="shared" si="289"/>
        <v>546.69000000000005</v>
      </c>
      <c r="Q2080" t="str">
        <f t="shared" si="290"/>
        <v>technology</v>
      </c>
      <c r="R2080" t="str">
        <f t="shared" si="291"/>
        <v>hardware</v>
      </c>
      <c r="S2080" s="22">
        <f t="shared" si="292"/>
        <v>42692.771493055552</v>
      </c>
      <c r="T2080" s="22">
        <f t="shared" si="293"/>
        <v>42722.771493055552</v>
      </c>
      <c r="U2080">
        <f t="shared" si="294"/>
        <v>2016</v>
      </c>
      <c r="V2080" t="str">
        <f t="shared" si="295"/>
        <v>successful</v>
      </c>
      <c r="W2080" t="str">
        <f>IF(OR(O2080&lt;Outliers!$B$8,Data!O2080&gt;Outliers!$B$9),"Yes","No")</f>
        <v>No</v>
      </c>
      <c r="X2080">
        <f t="shared" si="296"/>
        <v>4</v>
      </c>
    </row>
    <row r="2081" spans="1:24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88"/>
        <v>3</v>
      </c>
      <c r="P2081" s="9">
        <f t="shared" si="289"/>
        <v>47.47</v>
      </c>
      <c r="Q2081" t="str">
        <f t="shared" si="290"/>
        <v>technology</v>
      </c>
      <c r="R2081" t="str">
        <f t="shared" si="291"/>
        <v>hardware</v>
      </c>
      <c r="S2081" s="22">
        <f t="shared" si="292"/>
        <v>42150.71056712963</v>
      </c>
      <c r="T2081" s="22">
        <f t="shared" si="293"/>
        <v>42180.791666666672</v>
      </c>
      <c r="U2081">
        <f t="shared" si="294"/>
        <v>2015</v>
      </c>
      <c r="V2081" t="str">
        <f t="shared" si="295"/>
        <v>successful</v>
      </c>
      <c r="W2081" t="str">
        <f>IF(OR(O2081&lt;Outliers!$B$8,Data!O2081&gt;Outliers!$B$9),"Yes","No")</f>
        <v>Yes</v>
      </c>
      <c r="X2081">
        <f t="shared" si="296"/>
        <v>4</v>
      </c>
    </row>
    <row r="2082" spans="1:24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88"/>
        <v>5</v>
      </c>
      <c r="P2082" s="9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22">
        <f t="shared" si="292"/>
        <v>42289.957175925927</v>
      </c>
      <c r="T2082" s="22">
        <f t="shared" si="293"/>
        <v>42319.998842592591</v>
      </c>
      <c r="U2082">
        <f t="shared" si="294"/>
        <v>2015</v>
      </c>
      <c r="V2082" t="str">
        <f t="shared" si="295"/>
        <v>successful</v>
      </c>
      <c r="W2082" t="str">
        <f>IF(OR(O2082&lt;Outliers!$B$8,Data!O2082&gt;Outliers!$B$9),"Yes","No")</f>
        <v>Yes</v>
      </c>
      <c r="X2082">
        <f t="shared" si="296"/>
        <v>4</v>
      </c>
    </row>
    <row r="2083" spans="1:24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88"/>
        <v>1</v>
      </c>
      <c r="P2083" s="9">
        <f t="shared" si="289"/>
        <v>72.91</v>
      </c>
      <c r="Q2083" t="str">
        <f t="shared" si="290"/>
        <v>music</v>
      </c>
      <c r="R2083" t="str">
        <f t="shared" si="291"/>
        <v>indie rock</v>
      </c>
      <c r="S2083" s="22">
        <f t="shared" si="292"/>
        <v>41004.156886574077</v>
      </c>
      <c r="T2083" s="22">
        <f t="shared" si="293"/>
        <v>41045.207638888889</v>
      </c>
      <c r="U2083">
        <f t="shared" si="294"/>
        <v>2012</v>
      </c>
      <c r="V2083" t="str">
        <f t="shared" si="295"/>
        <v>successful</v>
      </c>
      <c r="W2083" t="str">
        <f>IF(OR(O2083&lt;Outliers!$B$8,Data!O2083&gt;Outliers!$B$9),"Yes","No")</f>
        <v>No</v>
      </c>
      <c r="X2083">
        <f t="shared" si="296"/>
        <v>6</v>
      </c>
    </row>
    <row r="2084" spans="1:24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88"/>
        <v>1</v>
      </c>
      <c r="P2084" s="9">
        <f t="shared" si="289"/>
        <v>43.71</v>
      </c>
      <c r="Q2084" t="str">
        <f t="shared" si="290"/>
        <v>music</v>
      </c>
      <c r="R2084" t="str">
        <f t="shared" si="291"/>
        <v>indie rock</v>
      </c>
      <c r="S2084" s="22">
        <f t="shared" si="292"/>
        <v>40811.120324074072</v>
      </c>
      <c r="T2084" s="22">
        <f t="shared" si="293"/>
        <v>40871.161990740737</v>
      </c>
      <c r="U2084">
        <f t="shared" si="294"/>
        <v>2011</v>
      </c>
      <c r="V2084" t="str">
        <f t="shared" si="295"/>
        <v>successful</v>
      </c>
      <c r="W2084" t="str">
        <f>IF(OR(O2084&lt;Outliers!$B$8,Data!O2084&gt;Outliers!$B$9),"Yes","No")</f>
        <v>No</v>
      </c>
      <c r="X2084">
        <f t="shared" si="296"/>
        <v>9</v>
      </c>
    </row>
    <row r="2085" spans="1:24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88"/>
        <v>1</v>
      </c>
      <c r="P2085" s="9">
        <f t="shared" si="289"/>
        <v>34</v>
      </c>
      <c r="Q2085" t="str">
        <f t="shared" si="290"/>
        <v>music</v>
      </c>
      <c r="R2085" t="str">
        <f t="shared" si="291"/>
        <v>indie rock</v>
      </c>
      <c r="S2085" s="22">
        <f t="shared" si="292"/>
        <v>41034.72216435185</v>
      </c>
      <c r="T2085" s="22">
        <f t="shared" si="293"/>
        <v>41064.72216435185</v>
      </c>
      <c r="U2085">
        <f t="shared" si="294"/>
        <v>2012</v>
      </c>
      <c r="V2085" t="str">
        <f t="shared" si="295"/>
        <v>successful</v>
      </c>
      <c r="W2085" t="str">
        <f>IF(OR(O2085&lt;Outliers!$B$8,Data!O2085&gt;Outliers!$B$9),"Yes","No")</f>
        <v>No</v>
      </c>
      <c r="X2085">
        <f t="shared" si="296"/>
        <v>4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88"/>
        <v>1</v>
      </c>
      <c r="P2086" s="9">
        <f t="shared" si="289"/>
        <v>70.650000000000006</v>
      </c>
      <c r="Q2086" t="str">
        <f t="shared" si="290"/>
        <v>music</v>
      </c>
      <c r="R2086" t="str">
        <f t="shared" si="291"/>
        <v>indie rock</v>
      </c>
      <c r="S2086" s="22">
        <f t="shared" si="292"/>
        <v>41731.833124999997</v>
      </c>
      <c r="T2086" s="22">
        <f t="shared" si="293"/>
        <v>41763.290972222225</v>
      </c>
      <c r="U2086">
        <f t="shared" si="294"/>
        <v>2014</v>
      </c>
      <c r="V2086" t="str">
        <f t="shared" si="295"/>
        <v>successful</v>
      </c>
      <c r="W2086" t="str">
        <f>IF(OR(O2086&lt;Outliers!$B$8,Data!O2086&gt;Outliers!$B$9),"Yes","No")</f>
        <v>No</v>
      </c>
      <c r="X2086">
        <f t="shared" si="296"/>
        <v>5</v>
      </c>
    </row>
    <row r="2087" spans="1:24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88"/>
        <v>1</v>
      </c>
      <c r="P2087" s="9">
        <f t="shared" si="289"/>
        <v>89.3</v>
      </c>
      <c r="Q2087" t="str">
        <f t="shared" si="290"/>
        <v>music</v>
      </c>
      <c r="R2087" t="str">
        <f t="shared" si="291"/>
        <v>indie rock</v>
      </c>
      <c r="S2087" s="22">
        <f t="shared" si="292"/>
        <v>41075.835497685184</v>
      </c>
      <c r="T2087" s="22">
        <f t="shared" si="293"/>
        <v>41105.835497685184</v>
      </c>
      <c r="U2087">
        <f t="shared" si="294"/>
        <v>2012</v>
      </c>
      <c r="V2087" t="str">
        <f t="shared" si="295"/>
        <v>successful</v>
      </c>
      <c r="W2087" t="str">
        <f>IF(OR(O2087&lt;Outliers!$B$8,Data!O2087&gt;Outliers!$B$9),"Yes","No")</f>
        <v>No</v>
      </c>
      <c r="X2087">
        <f t="shared" si="296"/>
        <v>4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88"/>
        <v>1</v>
      </c>
      <c r="P2088" s="9">
        <f t="shared" si="289"/>
        <v>115.09</v>
      </c>
      <c r="Q2088" t="str">
        <f t="shared" si="290"/>
        <v>music</v>
      </c>
      <c r="R2088" t="str">
        <f t="shared" si="291"/>
        <v>indie rock</v>
      </c>
      <c r="S2088" s="22">
        <f t="shared" si="292"/>
        <v>40860.67050925926</v>
      </c>
      <c r="T2088" s="22">
        <f t="shared" si="293"/>
        <v>40891.207638888889</v>
      </c>
      <c r="U2088">
        <f t="shared" si="294"/>
        <v>2011</v>
      </c>
      <c r="V2088" t="str">
        <f t="shared" si="295"/>
        <v>successful</v>
      </c>
      <c r="W2088" t="str">
        <f>IF(OR(O2088&lt;Outliers!$B$8,Data!O2088&gt;Outliers!$B$9),"Yes","No")</f>
        <v>No</v>
      </c>
      <c r="X2088">
        <f t="shared" si="296"/>
        <v>4</v>
      </c>
    </row>
    <row r="2089" spans="1:24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88"/>
        <v>1</v>
      </c>
      <c r="P2089" s="9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22">
        <f t="shared" si="292"/>
        <v>40764.204375000001</v>
      </c>
      <c r="T2089" s="22">
        <f t="shared" si="293"/>
        <v>40794.204375000001</v>
      </c>
      <c r="U2089">
        <f t="shared" si="294"/>
        <v>2011</v>
      </c>
      <c r="V2089" t="str">
        <f t="shared" si="295"/>
        <v>successful</v>
      </c>
      <c r="W2089" t="str">
        <f>IF(OR(O2089&lt;Outliers!$B$8,Data!O2089&gt;Outliers!$B$9),"Yes","No")</f>
        <v>No</v>
      </c>
      <c r="X2089">
        <f t="shared" si="296"/>
        <v>4</v>
      </c>
    </row>
    <row r="2090" spans="1:24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88"/>
        <v>1</v>
      </c>
      <c r="P2090" s="9">
        <f t="shared" si="289"/>
        <v>46.2</v>
      </c>
      <c r="Q2090" t="str">
        <f t="shared" si="290"/>
        <v>music</v>
      </c>
      <c r="R2090" t="str">
        <f t="shared" si="291"/>
        <v>indie rock</v>
      </c>
      <c r="S2090" s="22">
        <f t="shared" si="292"/>
        <v>40395.714722222219</v>
      </c>
      <c r="T2090" s="22">
        <f t="shared" si="293"/>
        <v>40432.165972222225</v>
      </c>
      <c r="U2090">
        <f t="shared" si="294"/>
        <v>2010</v>
      </c>
      <c r="V2090" t="str">
        <f t="shared" si="295"/>
        <v>successful</v>
      </c>
      <c r="W2090" t="str">
        <f>IF(OR(O2090&lt;Outliers!$B$8,Data!O2090&gt;Outliers!$B$9),"Yes","No")</f>
        <v>No</v>
      </c>
      <c r="X2090">
        <f t="shared" si="296"/>
        <v>5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88"/>
        <v>1</v>
      </c>
      <c r="P2091" s="9">
        <f t="shared" si="289"/>
        <v>48.55</v>
      </c>
      <c r="Q2091" t="str">
        <f t="shared" si="290"/>
        <v>music</v>
      </c>
      <c r="R2091" t="str">
        <f t="shared" si="291"/>
        <v>indie rock</v>
      </c>
      <c r="S2091" s="22">
        <f t="shared" si="292"/>
        <v>41453.076319444444</v>
      </c>
      <c r="T2091" s="22">
        <f t="shared" si="293"/>
        <v>41488.076319444444</v>
      </c>
      <c r="U2091">
        <f t="shared" si="294"/>
        <v>2013</v>
      </c>
      <c r="V2091" t="str">
        <f t="shared" si="295"/>
        <v>successful</v>
      </c>
      <c r="W2091" t="str">
        <f>IF(OR(O2091&lt;Outliers!$B$8,Data!O2091&gt;Outliers!$B$9),"Yes","No")</f>
        <v>No</v>
      </c>
      <c r="X2091">
        <f t="shared" si="296"/>
        <v>5</v>
      </c>
    </row>
    <row r="2092" spans="1:24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88"/>
        <v>1</v>
      </c>
      <c r="P2092" s="9">
        <f t="shared" si="289"/>
        <v>57.52</v>
      </c>
      <c r="Q2092" t="str">
        <f t="shared" si="290"/>
        <v>music</v>
      </c>
      <c r="R2092" t="str">
        <f t="shared" si="291"/>
        <v>indie rock</v>
      </c>
      <c r="S2092" s="22">
        <f t="shared" si="292"/>
        <v>41299.381423611114</v>
      </c>
      <c r="T2092" s="22">
        <f t="shared" si="293"/>
        <v>41329.381423611114</v>
      </c>
      <c r="U2092">
        <f t="shared" si="294"/>
        <v>2013</v>
      </c>
      <c r="V2092" t="str">
        <f t="shared" si="295"/>
        <v>successful</v>
      </c>
      <c r="W2092" t="str">
        <f>IF(OR(O2092&lt;Outliers!$B$8,Data!O2092&gt;Outliers!$B$9),"Yes","No")</f>
        <v>No</v>
      </c>
      <c r="X2092">
        <f t="shared" si="296"/>
        <v>4</v>
      </c>
    </row>
    <row r="2093" spans="1:24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88"/>
        <v>1</v>
      </c>
      <c r="P2093" s="9">
        <f t="shared" si="289"/>
        <v>88.15</v>
      </c>
      <c r="Q2093" t="str">
        <f t="shared" si="290"/>
        <v>music</v>
      </c>
      <c r="R2093" t="str">
        <f t="shared" si="291"/>
        <v>indie rock</v>
      </c>
      <c r="S2093" s="22">
        <f t="shared" si="292"/>
        <v>40555.322662037033</v>
      </c>
      <c r="T2093" s="22">
        <f t="shared" si="293"/>
        <v>40603.833333333336</v>
      </c>
      <c r="U2093">
        <f t="shared" si="294"/>
        <v>2011</v>
      </c>
      <c r="V2093" t="str">
        <f t="shared" si="295"/>
        <v>successful</v>
      </c>
      <c r="W2093" t="str">
        <f>IF(OR(O2093&lt;Outliers!$B$8,Data!O2093&gt;Outliers!$B$9),"Yes","No")</f>
        <v>No</v>
      </c>
      <c r="X2093">
        <f t="shared" si="296"/>
        <v>7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88"/>
        <v>1</v>
      </c>
      <c r="P2094" s="9">
        <f t="shared" si="289"/>
        <v>110.49</v>
      </c>
      <c r="Q2094" t="str">
        <f t="shared" si="290"/>
        <v>music</v>
      </c>
      <c r="R2094" t="str">
        <f t="shared" si="291"/>
        <v>indie rock</v>
      </c>
      <c r="S2094" s="22">
        <f t="shared" si="292"/>
        <v>40763.707546296297</v>
      </c>
      <c r="T2094" s="22">
        <f t="shared" si="293"/>
        <v>40823.707546296297</v>
      </c>
      <c r="U2094">
        <f t="shared" si="294"/>
        <v>2011</v>
      </c>
      <c r="V2094" t="str">
        <f t="shared" si="295"/>
        <v>successful</v>
      </c>
      <c r="W2094" t="str">
        <f>IF(OR(O2094&lt;Outliers!$B$8,Data!O2094&gt;Outliers!$B$9),"Yes","No")</f>
        <v>No</v>
      </c>
      <c r="X2094">
        <f t="shared" si="296"/>
        <v>9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88"/>
        <v>1</v>
      </c>
      <c r="P2095" s="9">
        <f t="shared" si="289"/>
        <v>66.83</v>
      </c>
      <c r="Q2095" t="str">
        <f t="shared" si="290"/>
        <v>music</v>
      </c>
      <c r="R2095" t="str">
        <f t="shared" si="291"/>
        <v>indie rock</v>
      </c>
      <c r="S2095" s="22">
        <f t="shared" si="292"/>
        <v>41205.854537037041</v>
      </c>
      <c r="T2095" s="22">
        <f t="shared" si="293"/>
        <v>41265.896203703705</v>
      </c>
      <c r="U2095">
        <f t="shared" si="294"/>
        <v>2012</v>
      </c>
      <c r="V2095" t="str">
        <f t="shared" si="295"/>
        <v>successful</v>
      </c>
      <c r="W2095" t="str">
        <f>IF(OR(O2095&lt;Outliers!$B$8,Data!O2095&gt;Outliers!$B$9),"Yes","No")</f>
        <v>No</v>
      </c>
      <c r="X2095">
        <f t="shared" si="296"/>
        <v>9</v>
      </c>
    </row>
    <row r="2096" spans="1:24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88"/>
        <v>1</v>
      </c>
      <c r="P2096" s="9">
        <f t="shared" si="289"/>
        <v>58.6</v>
      </c>
      <c r="Q2096" t="str">
        <f t="shared" si="290"/>
        <v>music</v>
      </c>
      <c r="R2096" t="str">
        <f t="shared" si="291"/>
        <v>indie rock</v>
      </c>
      <c r="S2096" s="22">
        <f t="shared" si="292"/>
        <v>40939.02002314815</v>
      </c>
      <c r="T2096" s="22">
        <f t="shared" si="293"/>
        <v>40973.125</v>
      </c>
      <c r="U2096">
        <f t="shared" si="294"/>
        <v>2012</v>
      </c>
      <c r="V2096" t="str">
        <f t="shared" si="295"/>
        <v>successful</v>
      </c>
      <c r="W2096" t="str">
        <f>IF(OR(O2096&lt;Outliers!$B$8,Data!O2096&gt;Outliers!$B$9),"Yes","No")</f>
        <v>No</v>
      </c>
      <c r="X2096">
        <f t="shared" si="296"/>
        <v>5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88"/>
        <v>1</v>
      </c>
      <c r="P2097" s="9">
        <f t="shared" si="289"/>
        <v>113.64</v>
      </c>
      <c r="Q2097" t="str">
        <f t="shared" si="290"/>
        <v>music</v>
      </c>
      <c r="R2097" t="str">
        <f t="shared" si="291"/>
        <v>indie rock</v>
      </c>
      <c r="S2097" s="22">
        <f t="shared" si="292"/>
        <v>40758.733483796292</v>
      </c>
      <c r="T2097" s="22">
        <f t="shared" si="293"/>
        <v>40818.733483796292</v>
      </c>
      <c r="U2097">
        <f t="shared" si="294"/>
        <v>2011</v>
      </c>
      <c r="V2097" t="str">
        <f t="shared" si="295"/>
        <v>successful</v>
      </c>
      <c r="W2097" t="str">
        <f>IF(OR(O2097&lt;Outliers!$B$8,Data!O2097&gt;Outliers!$B$9),"Yes","No")</f>
        <v>No</v>
      </c>
      <c r="X2097">
        <f t="shared" si="296"/>
        <v>9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88"/>
        <v>1</v>
      </c>
      <c r="P2098" s="9">
        <f t="shared" si="289"/>
        <v>43.57</v>
      </c>
      <c r="Q2098" t="str">
        <f t="shared" si="290"/>
        <v>music</v>
      </c>
      <c r="R2098" t="str">
        <f t="shared" si="291"/>
        <v>indie rock</v>
      </c>
      <c r="S2098" s="22">
        <f t="shared" si="292"/>
        <v>41192.758506944447</v>
      </c>
      <c r="T2098" s="22">
        <f t="shared" si="293"/>
        <v>41208.165972222225</v>
      </c>
      <c r="U2098">
        <f t="shared" si="294"/>
        <v>2012</v>
      </c>
      <c r="V2098" t="str">
        <f t="shared" si="295"/>
        <v>successful</v>
      </c>
      <c r="W2098" t="str">
        <f>IF(OR(O2098&lt;Outliers!$B$8,Data!O2098&gt;Outliers!$B$9),"Yes","No")</f>
        <v>No</v>
      </c>
      <c r="X2098">
        <f t="shared" si="296"/>
        <v>2</v>
      </c>
    </row>
    <row r="2099" spans="1:24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88"/>
        <v>1</v>
      </c>
      <c r="P2099" s="9">
        <f t="shared" si="289"/>
        <v>78.95</v>
      </c>
      <c r="Q2099" t="str">
        <f t="shared" si="290"/>
        <v>music</v>
      </c>
      <c r="R2099" t="str">
        <f t="shared" si="291"/>
        <v>indie rock</v>
      </c>
      <c r="S2099" s="22">
        <f t="shared" si="292"/>
        <v>40818.58489583333</v>
      </c>
      <c r="T2099" s="22">
        <f t="shared" si="293"/>
        <v>40878.626562500001</v>
      </c>
      <c r="U2099">
        <f t="shared" si="294"/>
        <v>2011</v>
      </c>
      <c r="V2099" t="str">
        <f t="shared" si="295"/>
        <v>successful</v>
      </c>
      <c r="W2099" t="str">
        <f>IF(OR(O2099&lt;Outliers!$B$8,Data!O2099&gt;Outliers!$B$9),"Yes","No")</f>
        <v>No</v>
      </c>
      <c r="X2099">
        <f t="shared" si="296"/>
        <v>9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88"/>
        <v>1</v>
      </c>
      <c r="P2100" s="9">
        <f t="shared" si="289"/>
        <v>188.13</v>
      </c>
      <c r="Q2100" t="str">
        <f t="shared" si="290"/>
        <v>music</v>
      </c>
      <c r="R2100" t="str">
        <f t="shared" si="291"/>
        <v>indie rock</v>
      </c>
      <c r="S2100" s="22">
        <f t="shared" si="292"/>
        <v>40946.11383101852</v>
      </c>
      <c r="T2100" s="22">
        <f t="shared" si="293"/>
        <v>40976.11383101852</v>
      </c>
      <c r="U2100">
        <f t="shared" si="294"/>
        <v>2012</v>
      </c>
      <c r="V2100" t="str">
        <f t="shared" si="295"/>
        <v>successful</v>
      </c>
      <c r="W2100" t="str">
        <f>IF(OR(O2100&lt;Outliers!$B$8,Data!O2100&gt;Outliers!$B$9),"Yes","No")</f>
        <v>No</v>
      </c>
      <c r="X2100">
        <f t="shared" si="296"/>
        <v>4</v>
      </c>
    </row>
    <row r="2101" spans="1:2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88"/>
        <v>1</v>
      </c>
      <c r="P2101" s="9">
        <f t="shared" si="289"/>
        <v>63.03</v>
      </c>
      <c r="Q2101" t="str">
        <f t="shared" si="290"/>
        <v>music</v>
      </c>
      <c r="R2101" t="str">
        <f t="shared" si="291"/>
        <v>indie rock</v>
      </c>
      <c r="S2101" s="22">
        <f t="shared" si="292"/>
        <v>42173.746342592596</v>
      </c>
      <c r="T2101" s="22">
        <f t="shared" si="293"/>
        <v>42187.152777777781</v>
      </c>
      <c r="U2101">
        <f t="shared" si="294"/>
        <v>2015</v>
      </c>
      <c r="V2101" t="str">
        <f t="shared" si="295"/>
        <v>successful</v>
      </c>
      <c r="W2101" t="str">
        <f>IF(OR(O2101&lt;Outliers!$B$8,Data!O2101&gt;Outliers!$B$9),"Yes","No")</f>
        <v>No</v>
      </c>
      <c r="X2101">
        <f t="shared" si="296"/>
        <v>2</v>
      </c>
    </row>
    <row r="2102" spans="1:24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88"/>
        <v>1</v>
      </c>
      <c r="P2102" s="9">
        <f t="shared" si="289"/>
        <v>30.37</v>
      </c>
      <c r="Q2102" t="str">
        <f t="shared" si="290"/>
        <v>music</v>
      </c>
      <c r="R2102" t="str">
        <f t="shared" si="291"/>
        <v>indie rock</v>
      </c>
      <c r="S2102" s="22">
        <f t="shared" si="292"/>
        <v>41074.834965277776</v>
      </c>
      <c r="T2102" s="22">
        <f t="shared" si="293"/>
        <v>41090.165972222225</v>
      </c>
      <c r="U2102">
        <f t="shared" si="294"/>
        <v>2012</v>
      </c>
      <c r="V2102" t="str">
        <f t="shared" si="295"/>
        <v>successful</v>
      </c>
      <c r="W2102" t="str">
        <f>IF(OR(O2102&lt;Outliers!$B$8,Data!O2102&gt;Outliers!$B$9),"Yes","No")</f>
        <v>No</v>
      </c>
      <c r="X2102">
        <f t="shared" si="296"/>
        <v>2</v>
      </c>
    </row>
    <row r="2103" spans="1:24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88"/>
        <v>1</v>
      </c>
      <c r="P2103" s="9">
        <f t="shared" si="289"/>
        <v>51.48</v>
      </c>
      <c r="Q2103" t="str">
        <f t="shared" si="290"/>
        <v>music</v>
      </c>
      <c r="R2103" t="str">
        <f t="shared" si="291"/>
        <v>indie rock</v>
      </c>
      <c r="S2103" s="22">
        <f t="shared" si="292"/>
        <v>40892.149467592593</v>
      </c>
      <c r="T2103" s="22">
        <f t="shared" si="293"/>
        <v>40952.149467592593</v>
      </c>
      <c r="U2103">
        <f t="shared" si="294"/>
        <v>2011</v>
      </c>
      <c r="V2103" t="str">
        <f t="shared" si="295"/>
        <v>successful</v>
      </c>
      <c r="W2103" t="str">
        <f>IF(OR(O2103&lt;Outliers!$B$8,Data!O2103&gt;Outliers!$B$9),"Yes","No")</f>
        <v>No</v>
      </c>
      <c r="X2103">
        <f t="shared" si="296"/>
        <v>9</v>
      </c>
    </row>
    <row r="2104" spans="1:24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88"/>
        <v>1</v>
      </c>
      <c r="P2104" s="9">
        <f t="shared" si="289"/>
        <v>35.79</v>
      </c>
      <c r="Q2104" t="str">
        <f t="shared" si="290"/>
        <v>music</v>
      </c>
      <c r="R2104" t="str">
        <f t="shared" si="291"/>
        <v>indie rock</v>
      </c>
      <c r="S2104" s="22">
        <f t="shared" si="292"/>
        <v>40638.868611111109</v>
      </c>
      <c r="T2104" s="22">
        <f t="shared" si="293"/>
        <v>40668.868611111109</v>
      </c>
      <c r="U2104">
        <f t="shared" si="294"/>
        <v>2011</v>
      </c>
      <c r="V2104" t="str">
        <f t="shared" si="295"/>
        <v>successful</v>
      </c>
      <c r="W2104" t="str">
        <f>IF(OR(O2104&lt;Outliers!$B$8,Data!O2104&gt;Outliers!$B$9),"Yes","No")</f>
        <v>No</v>
      </c>
      <c r="X2104">
        <f t="shared" si="296"/>
        <v>4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88"/>
        <v>1</v>
      </c>
      <c r="P2105" s="9">
        <f t="shared" si="289"/>
        <v>98.82</v>
      </c>
      <c r="Q2105" t="str">
        <f t="shared" si="290"/>
        <v>music</v>
      </c>
      <c r="R2105" t="str">
        <f t="shared" si="291"/>
        <v>indie rock</v>
      </c>
      <c r="S2105" s="22">
        <f t="shared" si="292"/>
        <v>41192.754942129628</v>
      </c>
      <c r="T2105" s="22">
        <f t="shared" si="293"/>
        <v>41222.7966087963</v>
      </c>
      <c r="U2105">
        <f t="shared" si="294"/>
        <v>2012</v>
      </c>
      <c r="V2105" t="str">
        <f t="shared" si="295"/>
        <v>successful</v>
      </c>
      <c r="W2105" t="str">
        <f>IF(OR(O2105&lt;Outliers!$B$8,Data!O2105&gt;Outliers!$B$9),"Yes","No")</f>
        <v>No</v>
      </c>
      <c r="X2105">
        <f t="shared" si="296"/>
        <v>4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88"/>
        <v>1</v>
      </c>
      <c r="P2106" s="9">
        <f t="shared" si="289"/>
        <v>28</v>
      </c>
      <c r="Q2106" t="str">
        <f t="shared" si="290"/>
        <v>music</v>
      </c>
      <c r="R2106" t="str">
        <f t="shared" si="291"/>
        <v>indie rock</v>
      </c>
      <c r="S2106" s="22">
        <f t="shared" si="292"/>
        <v>41394.074467592596</v>
      </c>
      <c r="T2106" s="22">
        <f t="shared" si="293"/>
        <v>41425</v>
      </c>
      <c r="U2106">
        <f t="shared" si="294"/>
        <v>2013</v>
      </c>
      <c r="V2106" t="str">
        <f t="shared" si="295"/>
        <v>successful</v>
      </c>
      <c r="W2106" t="str">
        <f>IF(OR(O2106&lt;Outliers!$B$8,Data!O2106&gt;Outliers!$B$9),"Yes","No")</f>
        <v>No</v>
      </c>
      <c r="X2106">
        <f t="shared" si="296"/>
        <v>4</v>
      </c>
    </row>
    <row r="2107" spans="1:24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88"/>
        <v>3</v>
      </c>
      <c r="P2107" s="9">
        <f t="shared" si="289"/>
        <v>51.31</v>
      </c>
      <c r="Q2107" t="str">
        <f t="shared" si="290"/>
        <v>music</v>
      </c>
      <c r="R2107" t="str">
        <f t="shared" si="291"/>
        <v>indie rock</v>
      </c>
      <c r="S2107" s="22">
        <f t="shared" si="292"/>
        <v>41951.788807870369</v>
      </c>
      <c r="T2107" s="22">
        <f t="shared" si="293"/>
        <v>41964.166666666672</v>
      </c>
      <c r="U2107">
        <f t="shared" si="294"/>
        <v>2014</v>
      </c>
      <c r="V2107" t="str">
        <f t="shared" si="295"/>
        <v>successful</v>
      </c>
      <c r="W2107" t="str">
        <f>IF(OR(O2107&lt;Outliers!$B$8,Data!O2107&gt;Outliers!$B$9),"Yes","No")</f>
        <v>Yes</v>
      </c>
      <c r="X2107">
        <f t="shared" si="296"/>
        <v>2</v>
      </c>
    </row>
    <row r="2108" spans="1:24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88"/>
        <v>1</v>
      </c>
      <c r="P2108" s="9">
        <f t="shared" si="289"/>
        <v>53.52</v>
      </c>
      <c r="Q2108" t="str">
        <f t="shared" si="290"/>
        <v>music</v>
      </c>
      <c r="R2108" t="str">
        <f t="shared" si="291"/>
        <v>indie rock</v>
      </c>
      <c r="S2108" s="22">
        <f t="shared" si="292"/>
        <v>41270.21497685185</v>
      </c>
      <c r="T2108" s="22">
        <f t="shared" si="293"/>
        <v>41300.21497685185</v>
      </c>
      <c r="U2108">
        <f t="shared" si="294"/>
        <v>2012</v>
      </c>
      <c r="V2108" t="str">
        <f t="shared" si="295"/>
        <v>successful</v>
      </c>
      <c r="W2108" t="str">
        <f>IF(OR(O2108&lt;Outliers!$B$8,Data!O2108&gt;Outliers!$B$9),"Yes","No")</f>
        <v>No</v>
      </c>
      <c r="X2108">
        <f t="shared" si="296"/>
        <v>4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88"/>
        <v>1</v>
      </c>
      <c r="P2109" s="9">
        <f t="shared" si="289"/>
        <v>37.15</v>
      </c>
      <c r="Q2109" t="str">
        <f t="shared" si="290"/>
        <v>music</v>
      </c>
      <c r="R2109" t="str">
        <f t="shared" si="291"/>
        <v>indie rock</v>
      </c>
      <c r="S2109" s="22">
        <f t="shared" si="292"/>
        <v>41934.71056712963</v>
      </c>
      <c r="T2109" s="22">
        <f t="shared" si="293"/>
        <v>41955.752233796295</v>
      </c>
      <c r="U2109">
        <f t="shared" si="294"/>
        <v>2014</v>
      </c>
      <c r="V2109" t="str">
        <f t="shared" si="295"/>
        <v>successful</v>
      </c>
      <c r="W2109" t="str">
        <f>IF(OR(O2109&lt;Outliers!$B$8,Data!O2109&gt;Outliers!$B$9),"Yes","No")</f>
        <v>No</v>
      </c>
      <c r="X2109">
        <f t="shared" si="296"/>
        <v>3</v>
      </c>
    </row>
    <row r="2110" spans="1:24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88"/>
        <v>1</v>
      </c>
      <c r="P2110" s="9">
        <f t="shared" si="289"/>
        <v>89.9</v>
      </c>
      <c r="Q2110" t="str">
        <f t="shared" si="290"/>
        <v>music</v>
      </c>
      <c r="R2110" t="str">
        <f t="shared" si="291"/>
        <v>indie rock</v>
      </c>
      <c r="S2110" s="22">
        <f t="shared" si="292"/>
        <v>41135.175694444442</v>
      </c>
      <c r="T2110" s="22">
        <f t="shared" si="293"/>
        <v>41162.163194444445</v>
      </c>
      <c r="U2110">
        <f t="shared" si="294"/>
        <v>2012</v>
      </c>
      <c r="V2110" t="str">
        <f t="shared" si="295"/>
        <v>successful</v>
      </c>
      <c r="W2110" t="str">
        <f>IF(OR(O2110&lt;Outliers!$B$8,Data!O2110&gt;Outliers!$B$9),"Yes","No")</f>
        <v>No</v>
      </c>
      <c r="X2110">
        <f t="shared" si="296"/>
        <v>4</v>
      </c>
    </row>
    <row r="2111" spans="1:24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88"/>
        <v>1</v>
      </c>
      <c r="P2111" s="9">
        <f t="shared" si="289"/>
        <v>106.53</v>
      </c>
      <c r="Q2111" t="str">
        <f t="shared" si="290"/>
        <v>music</v>
      </c>
      <c r="R2111" t="str">
        <f t="shared" si="291"/>
        <v>indie rock</v>
      </c>
      <c r="S2111" s="22">
        <f t="shared" si="292"/>
        <v>42160.708530092597</v>
      </c>
      <c r="T2111" s="22">
        <f t="shared" si="293"/>
        <v>42190.708530092597</v>
      </c>
      <c r="U2111">
        <f t="shared" si="294"/>
        <v>2015</v>
      </c>
      <c r="V2111" t="str">
        <f t="shared" si="295"/>
        <v>successful</v>
      </c>
      <c r="W2111" t="str">
        <f>IF(OR(O2111&lt;Outliers!$B$8,Data!O2111&gt;Outliers!$B$9),"Yes","No")</f>
        <v>No</v>
      </c>
      <c r="X2111">
        <f t="shared" si="296"/>
        <v>4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88"/>
        <v>1</v>
      </c>
      <c r="P2112" s="9">
        <f t="shared" si="289"/>
        <v>52.82</v>
      </c>
      <c r="Q2112" t="str">
        <f t="shared" si="290"/>
        <v>music</v>
      </c>
      <c r="R2112" t="str">
        <f t="shared" si="291"/>
        <v>indie rock</v>
      </c>
      <c r="S2112" s="22">
        <f t="shared" si="292"/>
        <v>41759.670937499999</v>
      </c>
      <c r="T2112" s="22">
        <f t="shared" si="293"/>
        <v>41787.207638888889</v>
      </c>
      <c r="U2112">
        <f t="shared" si="294"/>
        <v>2014</v>
      </c>
      <c r="V2112" t="str">
        <f t="shared" si="295"/>
        <v>successful</v>
      </c>
      <c r="W2112" t="str">
        <f>IF(OR(O2112&lt;Outliers!$B$8,Data!O2112&gt;Outliers!$B$9),"Yes","No")</f>
        <v>No</v>
      </c>
      <c r="X2112">
        <f t="shared" si="296"/>
        <v>4</v>
      </c>
    </row>
    <row r="2113" spans="1:24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88"/>
        <v>1</v>
      </c>
      <c r="P2113" s="9">
        <f t="shared" si="289"/>
        <v>54.62</v>
      </c>
      <c r="Q2113" t="str">
        <f t="shared" si="290"/>
        <v>music</v>
      </c>
      <c r="R2113" t="str">
        <f t="shared" si="291"/>
        <v>indie rock</v>
      </c>
      <c r="S2113" s="22">
        <f t="shared" si="292"/>
        <v>40703.197048611109</v>
      </c>
      <c r="T2113" s="22">
        <f t="shared" si="293"/>
        <v>40770.041666666664</v>
      </c>
      <c r="U2113">
        <f t="shared" si="294"/>
        <v>2011</v>
      </c>
      <c r="V2113" t="str">
        <f t="shared" si="295"/>
        <v>successful</v>
      </c>
      <c r="W2113" t="str">
        <f>IF(OR(O2113&lt;Outliers!$B$8,Data!O2113&gt;Outliers!$B$9),"Yes","No")</f>
        <v>No</v>
      </c>
      <c r="X2113">
        <f t="shared" si="296"/>
        <v>10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88"/>
        <v>1</v>
      </c>
      <c r="P2114" s="9">
        <f t="shared" si="289"/>
        <v>27.27</v>
      </c>
      <c r="Q2114" t="str">
        <f t="shared" si="290"/>
        <v>music</v>
      </c>
      <c r="R2114" t="str">
        <f t="shared" si="291"/>
        <v>indie rock</v>
      </c>
      <c r="S2114" s="22">
        <f t="shared" si="292"/>
        <v>41365.928159722222</v>
      </c>
      <c r="T2114" s="22">
        <f t="shared" si="293"/>
        <v>41379.928159722222</v>
      </c>
      <c r="U2114">
        <f t="shared" si="294"/>
        <v>2013</v>
      </c>
      <c r="V2114" t="str">
        <f t="shared" si="295"/>
        <v>successful</v>
      </c>
      <c r="W2114" t="str">
        <f>IF(OR(O2114&lt;Outliers!$B$8,Data!O2114&gt;Outliers!$B$9),"Yes","No")</f>
        <v>No</v>
      </c>
      <c r="X2114">
        <f t="shared" si="296"/>
        <v>2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97">ROUND(E2115/D2115,0)</f>
        <v>1</v>
      </c>
      <c r="P2115" s="9">
        <f t="shared" ref="P2115:P2178" si="298">ROUND(IFERROR(E2115/L2115,0),2)</f>
        <v>68.599999999999994</v>
      </c>
      <c r="Q2115" t="str">
        <f t="shared" ref="Q2115:Q2178" si="299">LEFT(N2115,FIND("/",N2115)-1)</f>
        <v>music</v>
      </c>
      <c r="R2115" t="str">
        <f t="shared" ref="R2115:R2178" si="300">RIGHT(N2115,LEN(N2115)-FIND("/",N2115))</f>
        <v>indie rock</v>
      </c>
      <c r="S2115" s="22">
        <f t="shared" ref="S2115:S2178" si="301">(((J2115/60)/60)/24)+DATE(1970,1,1)</f>
        <v>41870.86546296296</v>
      </c>
      <c r="T2115" s="22">
        <f t="shared" ref="T2115:T2178" si="302">(((I2115/60)/60)/24)+DATE(1970,1,1)</f>
        <v>41905.86546296296</v>
      </c>
      <c r="U2115">
        <f t="shared" ref="U2115:U2178" si="303">YEAR(S2115)</f>
        <v>2014</v>
      </c>
      <c r="V2115" t="str">
        <f t="shared" ref="V2115:V2178" si="304">IF(OR(F2115="live",F2115="successful"),"successful","unsuccessful")</f>
        <v>successful</v>
      </c>
      <c r="W2115" t="str">
        <f>IF(OR(O2115&lt;Outliers!$B$8,Data!O2115&gt;Outliers!$B$9),"Yes","No")</f>
        <v>No</v>
      </c>
      <c r="X2115">
        <f t="shared" ref="X2115:X2178" si="305">ROUND(_xlfn.DAYS(T2115,S2115)/7,0)</f>
        <v>5</v>
      </c>
    </row>
    <row r="2116" spans="1:24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97"/>
        <v>1</v>
      </c>
      <c r="P2116" s="9">
        <f t="shared" si="298"/>
        <v>35.61</v>
      </c>
      <c r="Q2116" t="str">
        <f t="shared" si="299"/>
        <v>music</v>
      </c>
      <c r="R2116" t="str">
        <f t="shared" si="300"/>
        <v>indie rock</v>
      </c>
      <c r="S2116" s="22">
        <f t="shared" si="301"/>
        <v>40458.815625000003</v>
      </c>
      <c r="T2116" s="22">
        <f t="shared" si="302"/>
        <v>40521.207638888889</v>
      </c>
      <c r="U2116">
        <f t="shared" si="303"/>
        <v>2010</v>
      </c>
      <c r="V2116" t="str">
        <f t="shared" si="304"/>
        <v>successful</v>
      </c>
      <c r="W2116" t="str">
        <f>IF(OR(O2116&lt;Outliers!$B$8,Data!O2116&gt;Outliers!$B$9),"Yes","No")</f>
        <v>No</v>
      </c>
      <c r="X2116">
        <f t="shared" si="305"/>
        <v>9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97"/>
        <v>2</v>
      </c>
      <c r="P2117" s="9">
        <f t="shared" si="298"/>
        <v>94.03</v>
      </c>
      <c r="Q2117" t="str">
        <f t="shared" si="299"/>
        <v>music</v>
      </c>
      <c r="R2117" t="str">
        <f t="shared" si="300"/>
        <v>indie rock</v>
      </c>
      <c r="S2117" s="22">
        <f t="shared" si="301"/>
        <v>40564.081030092595</v>
      </c>
      <c r="T2117" s="22">
        <f t="shared" si="302"/>
        <v>40594.081030092595</v>
      </c>
      <c r="U2117">
        <f t="shared" si="303"/>
        <v>2011</v>
      </c>
      <c r="V2117" t="str">
        <f t="shared" si="304"/>
        <v>successful</v>
      </c>
      <c r="W2117" t="str">
        <f>IF(OR(O2117&lt;Outliers!$B$8,Data!O2117&gt;Outliers!$B$9),"Yes","No")</f>
        <v>No</v>
      </c>
      <c r="X2117">
        <f t="shared" si="305"/>
        <v>4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97"/>
        <v>1</v>
      </c>
      <c r="P2118" s="9">
        <f t="shared" si="298"/>
        <v>526.46</v>
      </c>
      <c r="Q2118" t="str">
        <f t="shared" si="299"/>
        <v>music</v>
      </c>
      <c r="R2118" t="str">
        <f t="shared" si="300"/>
        <v>indie rock</v>
      </c>
      <c r="S2118" s="22">
        <f t="shared" si="301"/>
        <v>41136.777812500004</v>
      </c>
      <c r="T2118" s="22">
        <f t="shared" si="302"/>
        <v>41184.777812500004</v>
      </c>
      <c r="U2118">
        <f t="shared" si="303"/>
        <v>2012</v>
      </c>
      <c r="V2118" t="str">
        <f t="shared" si="304"/>
        <v>successful</v>
      </c>
      <c r="W2118" t="str">
        <f>IF(OR(O2118&lt;Outliers!$B$8,Data!O2118&gt;Outliers!$B$9),"Yes","No")</f>
        <v>No</v>
      </c>
      <c r="X2118">
        <f t="shared" si="305"/>
        <v>7</v>
      </c>
    </row>
    <row r="2119" spans="1:24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97"/>
        <v>1</v>
      </c>
      <c r="P2119" s="9">
        <f t="shared" si="298"/>
        <v>50.66</v>
      </c>
      <c r="Q2119" t="str">
        <f t="shared" si="299"/>
        <v>music</v>
      </c>
      <c r="R2119" t="str">
        <f t="shared" si="300"/>
        <v>indie rock</v>
      </c>
      <c r="S2119" s="22">
        <f t="shared" si="301"/>
        <v>42290.059594907405</v>
      </c>
      <c r="T2119" s="22">
        <f t="shared" si="302"/>
        <v>42304.207638888889</v>
      </c>
      <c r="U2119">
        <f t="shared" si="303"/>
        <v>2015</v>
      </c>
      <c r="V2119" t="str">
        <f t="shared" si="304"/>
        <v>successful</v>
      </c>
      <c r="W2119" t="str">
        <f>IF(OR(O2119&lt;Outliers!$B$8,Data!O2119&gt;Outliers!$B$9),"Yes","No")</f>
        <v>No</v>
      </c>
      <c r="X2119">
        <f t="shared" si="305"/>
        <v>2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97"/>
        <v>1</v>
      </c>
      <c r="P2120" s="9">
        <f t="shared" si="298"/>
        <v>79.180000000000007</v>
      </c>
      <c r="Q2120" t="str">
        <f t="shared" si="299"/>
        <v>music</v>
      </c>
      <c r="R2120" t="str">
        <f t="shared" si="300"/>
        <v>indie rock</v>
      </c>
      <c r="S2120" s="22">
        <f t="shared" si="301"/>
        <v>40718.839537037034</v>
      </c>
      <c r="T2120" s="22">
        <f t="shared" si="302"/>
        <v>40748.839537037034</v>
      </c>
      <c r="U2120">
        <f t="shared" si="303"/>
        <v>2011</v>
      </c>
      <c r="V2120" t="str">
        <f t="shared" si="304"/>
        <v>successful</v>
      </c>
      <c r="W2120" t="str">
        <f>IF(OR(O2120&lt;Outliers!$B$8,Data!O2120&gt;Outliers!$B$9),"Yes","No")</f>
        <v>No</v>
      </c>
      <c r="X2120">
        <f t="shared" si="305"/>
        <v>4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97"/>
        <v>1</v>
      </c>
      <c r="P2121" s="9">
        <f t="shared" si="298"/>
        <v>91.59</v>
      </c>
      <c r="Q2121" t="str">
        <f t="shared" si="299"/>
        <v>music</v>
      </c>
      <c r="R2121" t="str">
        <f t="shared" si="300"/>
        <v>indie rock</v>
      </c>
      <c r="S2121" s="22">
        <f t="shared" si="301"/>
        <v>41107.130150462966</v>
      </c>
      <c r="T2121" s="22">
        <f t="shared" si="302"/>
        <v>41137.130150462966</v>
      </c>
      <c r="U2121">
        <f t="shared" si="303"/>
        <v>2012</v>
      </c>
      <c r="V2121" t="str">
        <f t="shared" si="304"/>
        <v>successful</v>
      </c>
      <c r="W2121" t="str">
        <f>IF(OR(O2121&lt;Outliers!$B$8,Data!O2121&gt;Outliers!$B$9),"Yes","No")</f>
        <v>No</v>
      </c>
      <c r="X2121">
        <f t="shared" si="305"/>
        <v>4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97"/>
        <v>1</v>
      </c>
      <c r="P2122" s="9">
        <f t="shared" si="298"/>
        <v>116.96</v>
      </c>
      <c r="Q2122" t="str">
        <f t="shared" si="299"/>
        <v>music</v>
      </c>
      <c r="R2122" t="str">
        <f t="shared" si="300"/>
        <v>indie rock</v>
      </c>
      <c r="S2122" s="22">
        <f t="shared" si="301"/>
        <v>41591.964537037034</v>
      </c>
      <c r="T2122" s="22">
        <f t="shared" si="302"/>
        <v>41640.964537037034</v>
      </c>
      <c r="U2122">
        <f t="shared" si="303"/>
        <v>2013</v>
      </c>
      <c r="V2122" t="str">
        <f t="shared" si="304"/>
        <v>successful</v>
      </c>
      <c r="W2122" t="str">
        <f>IF(OR(O2122&lt;Outliers!$B$8,Data!O2122&gt;Outliers!$B$9),"Yes","No")</f>
        <v>No</v>
      </c>
      <c r="X2122">
        <f t="shared" si="305"/>
        <v>7</v>
      </c>
    </row>
    <row r="2123" spans="1:24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97"/>
        <v>0</v>
      </c>
      <c r="P2123" s="9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22">
        <f t="shared" si="301"/>
        <v>42716.7424537037</v>
      </c>
      <c r="T2123" s="22">
        <f t="shared" si="302"/>
        <v>42746.7424537037</v>
      </c>
      <c r="U2123">
        <f t="shared" si="303"/>
        <v>2016</v>
      </c>
      <c r="V2123" t="str">
        <f t="shared" si="304"/>
        <v>unsuccessful</v>
      </c>
      <c r="W2123" t="str">
        <f>IF(OR(O2123&lt;Outliers!$B$8,Data!O2123&gt;Outliers!$B$9),"Yes","No")</f>
        <v>No</v>
      </c>
      <c r="X2123">
        <f t="shared" si="305"/>
        <v>4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97"/>
        <v>0</v>
      </c>
      <c r="P2124" s="9">
        <f t="shared" si="298"/>
        <v>103.33</v>
      </c>
      <c r="Q2124" t="str">
        <f t="shared" si="299"/>
        <v>games</v>
      </c>
      <c r="R2124" t="str">
        <f t="shared" si="300"/>
        <v>video games</v>
      </c>
      <c r="S2124" s="22">
        <f t="shared" si="301"/>
        <v>42712.300567129627</v>
      </c>
      <c r="T2124" s="22">
        <f t="shared" si="302"/>
        <v>42742.300567129627</v>
      </c>
      <c r="U2124">
        <f t="shared" si="303"/>
        <v>2016</v>
      </c>
      <c r="V2124" t="str">
        <f t="shared" si="304"/>
        <v>unsuccessful</v>
      </c>
      <c r="W2124" t="str">
        <f>IF(OR(O2124&lt;Outliers!$B$8,Data!O2124&gt;Outliers!$B$9),"Yes","No")</f>
        <v>No</v>
      </c>
      <c r="X2124">
        <f t="shared" si="305"/>
        <v>4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97"/>
        <v>0</v>
      </c>
      <c r="P2125" s="9">
        <f t="shared" si="298"/>
        <v>10</v>
      </c>
      <c r="Q2125" t="str">
        <f t="shared" si="299"/>
        <v>games</v>
      </c>
      <c r="R2125" t="str">
        <f t="shared" si="300"/>
        <v>video games</v>
      </c>
      <c r="S2125" s="22">
        <f t="shared" si="301"/>
        <v>40198.424849537041</v>
      </c>
      <c r="T2125" s="22">
        <f t="shared" si="302"/>
        <v>40252.290972222225</v>
      </c>
      <c r="U2125">
        <f t="shared" si="303"/>
        <v>2010</v>
      </c>
      <c r="V2125" t="str">
        <f t="shared" si="304"/>
        <v>unsuccessful</v>
      </c>
      <c r="W2125" t="str">
        <f>IF(OR(O2125&lt;Outliers!$B$8,Data!O2125&gt;Outliers!$B$9),"Yes","No")</f>
        <v>No</v>
      </c>
      <c r="X2125">
        <f t="shared" si="305"/>
        <v>8</v>
      </c>
    </row>
    <row r="2126" spans="1:24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97"/>
        <v>0</v>
      </c>
      <c r="P2126" s="9">
        <f t="shared" si="298"/>
        <v>23</v>
      </c>
      <c r="Q2126" t="str">
        <f t="shared" si="299"/>
        <v>games</v>
      </c>
      <c r="R2126" t="str">
        <f t="shared" si="300"/>
        <v>video games</v>
      </c>
      <c r="S2126" s="22">
        <f t="shared" si="301"/>
        <v>40464.028182870366</v>
      </c>
      <c r="T2126" s="22">
        <f t="shared" si="302"/>
        <v>40512.208333333336</v>
      </c>
      <c r="U2126">
        <f t="shared" si="303"/>
        <v>2010</v>
      </c>
      <c r="V2126" t="str">
        <f t="shared" si="304"/>
        <v>unsuccessful</v>
      </c>
      <c r="W2126" t="str">
        <f>IF(OR(O2126&lt;Outliers!$B$8,Data!O2126&gt;Outliers!$B$9),"Yes","No")</f>
        <v>No</v>
      </c>
      <c r="X2126">
        <f t="shared" si="305"/>
        <v>7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97"/>
        <v>0</v>
      </c>
      <c r="P2127" s="9">
        <f t="shared" si="298"/>
        <v>31.56</v>
      </c>
      <c r="Q2127" t="str">
        <f t="shared" si="299"/>
        <v>games</v>
      </c>
      <c r="R2127" t="str">
        <f t="shared" si="300"/>
        <v>video games</v>
      </c>
      <c r="S2127" s="22">
        <f t="shared" si="301"/>
        <v>42191.023530092592</v>
      </c>
      <c r="T2127" s="22">
        <f t="shared" si="302"/>
        <v>42221.023530092592</v>
      </c>
      <c r="U2127">
        <f t="shared" si="303"/>
        <v>2015</v>
      </c>
      <c r="V2127" t="str">
        <f t="shared" si="304"/>
        <v>unsuccessful</v>
      </c>
      <c r="W2127" t="str">
        <f>IF(OR(O2127&lt;Outliers!$B$8,Data!O2127&gt;Outliers!$B$9),"Yes","No")</f>
        <v>No</v>
      </c>
      <c r="X2127">
        <f t="shared" si="305"/>
        <v>4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97"/>
        <v>0</v>
      </c>
      <c r="P2128" s="9">
        <f t="shared" si="298"/>
        <v>5</v>
      </c>
      <c r="Q2128" t="str">
        <f t="shared" si="299"/>
        <v>games</v>
      </c>
      <c r="R2128" t="str">
        <f t="shared" si="300"/>
        <v>video games</v>
      </c>
      <c r="S2128" s="22">
        <f t="shared" si="301"/>
        <v>41951.973229166666</v>
      </c>
      <c r="T2128" s="22">
        <f t="shared" si="302"/>
        <v>41981.973229166666</v>
      </c>
      <c r="U2128">
        <f t="shared" si="303"/>
        <v>2014</v>
      </c>
      <c r="V2128" t="str">
        <f t="shared" si="304"/>
        <v>unsuccessful</v>
      </c>
      <c r="W2128" t="str">
        <f>IF(OR(O2128&lt;Outliers!$B$8,Data!O2128&gt;Outliers!$B$9),"Yes","No")</f>
        <v>No</v>
      </c>
      <c r="X2128">
        <f t="shared" si="305"/>
        <v>4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97"/>
        <v>0</v>
      </c>
      <c r="P2129" s="9">
        <f t="shared" si="298"/>
        <v>34.22</v>
      </c>
      <c r="Q2129" t="str">
        <f t="shared" si="299"/>
        <v>games</v>
      </c>
      <c r="R2129" t="str">
        <f t="shared" si="300"/>
        <v>video games</v>
      </c>
      <c r="S2129" s="22">
        <f t="shared" si="301"/>
        <v>42045.50535879629</v>
      </c>
      <c r="T2129" s="22">
        <f t="shared" si="302"/>
        <v>42075.463692129633</v>
      </c>
      <c r="U2129">
        <f t="shared" si="303"/>
        <v>2015</v>
      </c>
      <c r="V2129" t="str">
        <f t="shared" si="304"/>
        <v>unsuccessful</v>
      </c>
      <c r="W2129" t="str">
        <f>IF(OR(O2129&lt;Outliers!$B$8,Data!O2129&gt;Outliers!$B$9),"Yes","No")</f>
        <v>No</v>
      </c>
      <c r="X2129">
        <f t="shared" si="305"/>
        <v>4</v>
      </c>
    </row>
    <row r="2130" spans="1:24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97"/>
        <v>0</v>
      </c>
      <c r="P2130" s="9">
        <f t="shared" si="298"/>
        <v>25</v>
      </c>
      <c r="Q2130" t="str">
        <f t="shared" si="299"/>
        <v>games</v>
      </c>
      <c r="R2130" t="str">
        <f t="shared" si="300"/>
        <v>video games</v>
      </c>
      <c r="S2130" s="22">
        <f t="shared" si="301"/>
        <v>41843.772789351853</v>
      </c>
      <c r="T2130" s="22">
        <f t="shared" si="302"/>
        <v>41903.772789351853</v>
      </c>
      <c r="U2130">
        <f t="shared" si="303"/>
        <v>2014</v>
      </c>
      <c r="V2130" t="str">
        <f t="shared" si="304"/>
        <v>unsuccessful</v>
      </c>
      <c r="W2130" t="str">
        <f>IF(OR(O2130&lt;Outliers!$B$8,Data!O2130&gt;Outliers!$B$9),"Yes","No")</f>
        <v>No</v>
      </c>
      <c r="X2130">
        <f t="shared" si="305"/>
        <v>9</v>
      </c>
    </row>
    <row r="2131" spans="1:24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97"/>
        <v>0</v>
      </c>
      <c r="P2131" s="9">
        <f t="shared" si="298"/>
        <v>19.670000000000002</v>
      </c>
      <c r="Q2131" t="str">
        <f t="shared" si="299"/>
        <v>games</v>
      </c>
      <c r="R2131" t="str">
        <f t="shared" si="300"/>
        <v>video games</v>
      </c>
      <c r="S2131" s="22">
        <f t="shared" si="301"/>
        <v>42409.024305555555</v>
      </c>
      <c r="T2131" s="22">
        <f t="shared" si="302"/>
        <v>42439.024305555555</v>
      </c>
      <c r="U2131">
        <f t="shared" si="303"/>
        <v>2016</v>
      </c>
      <c r="V2131" t="str">
        <f t="shared" si="304"/>
        <v>unsuccessful</v>
      </c>
      <c r="W2131" t="str">
        <f>IF(OR(O2131&lt;Outliers!$B$8,Data!O2131&gt;Outliers!$B$9),"Yes","No")</f>
        <v>No</v>
      </c>
      <c r="X2131">
        <f t="shared" si="305"/>
        <v>4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97"/>
        <v>0</v>
      </c>
      <c r="P2132" s="9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22">
        <f t="shared" si="301"/>
        <v>41832.086377314816</v>
      </c>
      <c r="T2132" s="22">
        <f t="shared" si="302"/>
        <v>41867.086377314816</v>
      </c>
      <c r="U2132">
        <f t="shared" si="303"/>
        <v>2014</v>
      </c>
      <c r="V2132" t="str">
        <f t="shared" si="304"/>
        <v>unsuccessful</v>
      </c>
      <c r="W2132" t="str">
        <f>IF(OR(O2132&lt;Outliers!$B$8,Data!O2132&gt;Outliers!$B$9),"Yes","No")</f>
        <v>No</v>
      </c>
      <c r="X2132">
        <f t="shared" si="305"/>
        <v>5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97"/>
        <v>0</v>
      </c>
      <c r="P2133" s="9">
        <f t="shared" si="298"/>
        <v>8.33</v>
      </c>
      <c r="Q2133" t="str">
        <f t="shared" si="299"/>
        <v>games</v>
      </c>
      <c r="R2133" t="str">
        <f t="shared" si="300"/>
        <v>video games</v>
      </c>
      <c r="S2133" s="22">
        <f t="shared" si="301"/>
        <v>42167.207071759258</v>
      </c>
      <c r="T2133" s="22">
        <f t="shared" si="302"/>
        <v>42197.207071759258</v>
      </c>
      <c r="U2133">
        <f t="shared" si="303"/>
        <v>2015</v>
      </c>
      <c r="V2133" t="str">
        <f t="shared" si="304"/>
        <v>unsuccessful</v>
      </c>
      <c r="W2133" t="str">
        <f>IF(OR(O2133&lt;Outliers!$B$8,Data!O2133&gt;Outliers!$B$9),"Yes","No")</f>
        <v>No</v>
      </c>
      <c r="X2133">
        <f t="shared" si="305"/>
        <v>4</v>
      </c>
    </row>
    <row r="2134" spans="1:24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97"/>
        <v>0</v>
      </c>
      <c r="P2134" s="9">
        <f t="shared" si="298"/>
        <v>21.34</v>
      </c>
      <c r="Q2134" t="str">
        <f t="shared" si="299"/>
        <v>games</v>
      </c>
      <c r="R2134" t="str">
        <f t="shared" si="300"/>
        <v>video games</v>
      </c>
      <c r="S2134" s="22">
        <f t="shared" si="301"/>
        <v>41643.487175925926</v>
      </c>
      <c r="T2134" s="22">
        <f t="shared" si="302"/>
        <v>41673.487175925926</v>
      </c>
      <c r="U2134">
        <f t="shared" si="303"/>
        <v>2014</v>
      </c>
      <c r="V2134" t="str">
        <f t="shared" si="304"/>
        <v>unsuccessful</v>
      </c>
      <c r="W2134" t="str">
        <f>IF(OR(O2134&lt;Outliers!$B$8,Data!O2134&gt;Outliers!$B$9),"Yes","No")</f>
        <v>No</v>
      </c>
      <c r="X2134">
        <f t="shared" si="305"/>
        <v>4</v>
      </c>
    </row>
    <row r="2135" spans="1:24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97"/>
        <v>0</v>
      </c>
      <c r="P2135" s="9">
        <f t="shared" si="298"/>
        <v>5.33</v>
      </c>
      <c r="Q2135" t="str">
        <f t="shared" si="299"/>
        <v>games</v>
      </c>
      <c r="R2135" t="str">
        <f t="shared" si="300"/>
        <v>video games</v>
      </c>
      <c r="S2135" s="22">
        <f t="shared" si="301"/>
        <v>40619.097210648149</v>
      </c>
      <c r="T2135" s="22">
        <f t="shared" si="302"/>
        <v>40657.290972222225</v>
      </c>
      <c r="U2135">
        <f t="shared" si="303"/>
        <v>2011</v>
      </c>
      <c r="V2135" t="str">
        <f t="shared" si="304"/>
        <v>unsuccessful</v>
      </c>
      <c r="W2135" t="str">
        <f>IF(OR(O2135&lt;Outliers!$B$8,Data!O2135&gt;Outliers!$B$9),"Yes","No")</f>
        <v>No</v>
      </c>
      <c r="X2135">
        <f t="shared" si="305"/>
        <v>5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97"/>
        <v>0</v>
      </c>
      <c r="P2136" s="9">
        <f t="shared" si="298"/>
        <v>34.67</v>
      </c>
      <c r="Q2136" t="str">
        <f t="shared" si="299"/>
        <v>games</v>
      </c>
      <c r="R2136" t="str">
        <f t="shared" si="300"/>
        <v>video games</v>
      </c>
      <c r="S2136" s="22">
        <f t="shared" si="301"/>
        <v>41361.886469907404</v>
      </c>
      <c r="T2136" s="22">
        <f t="shared" si="302"/>
        <v>41391.886469907404</v>
      </c>
      <c r="U2136">
        <f t="shared" si="303"/>
        <v>2013</v>
      </c>
      <c r="V2136" t="str">
        <f t="shared" si="304"/>
        <v>unsuccessful</v>
      </c>
      <c r="W2136" t="str">
        <f>IF(OR(O2136&lt;Outliers!$B$8,Data!O2136&gt;Outliers!$B$9),"Yes","No")</f>
        <v>No</v>
      </c>
      <c r="X2136">
        <f t="shared" si="305"/>
        <v>4</v>
      </c>
    </row>
    <row r="2137" spans="1:24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97"/>
        <v>0</v>
      </c>
      <c r="P2137" s="9">
        <f t="shared" si="298"/>
        <v>21.73</v>
      </c>
      <c r="Q2137" t="str">
        <f t="shared" si="299"/>
        <v>games</v>
      </c>
      <c r="R2137" t="str">
        <f t="shared" si="300"/>
        <v>video games</v>
      </c>
      <c r="S2137" s="22">
        <f t="shared" si="301"/>
        <v>41156.963344907403</v>
      </c>
      <c r="T2137" s="22">
        <f t="shared" si="302"/>
        <v>41186.963344907403</v>
      </c>
      <c r="U2137">
        <f t="shared" si="303"/>
        <v>2012</v>
      </c>
      <c r="V2137" t="str">
        <f t="shared" si="304"/>
        <v>unsuccessful</v>
      </c>
      <c r="W2137" t="str">
        <f>IF(OR(O2137&lt;Outliers!$B$8,Data!O2137&gt;Outliers!$B$9),"Yes","No")</f>
        <v>No</v>
      </c>
      <c r="X2137">
        <f t="shared" si="305"/>
        <v>4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97"/>
        <v>0</v>
      </c>
      <c r="P2138" s="9">
        <f t="shared" si="298"/>
        <v>11.92</v>
      </c>
      <c r="Q2138" t="str">
        <f t="shared" si="299"/>
        <v>games</v>
      </c>
      <c r="R2138" t="str">
        <f t="shared" si="300"/>
        <v>video games</v>
      </c>
      <c r="S2138" s="22">
        <f t="shared" si="301"/>
        <v>41536.509097222224</v>
      </c>
      <c r="T2138" s="22">
        <f t="shared" si="302"/>
        <v>41566.509097222224</v>
      </c>
      <c r="U2138">
        <f t="shared" si="303"/>
        <v>2013</v>
      </c>
      <c r="V2138" t="str">
        <f t="shared" si="304"/>
        <v>unsuccessful</v>
      </c>
      <c r="W2138" t="str">
        <f>IF(OR(O2138&lt;Outliers!$B$8,Data!O2138&gt;Outliers!$B$9),"Yes","No")</f>
        <v>No</v>
      </c>
      <c r="X2138">
        <f t="shared" si="305"/>
        <v>4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97"/>
        <v>0</v>
      </c>
      <c r="P2139" s="9">
        <f t="shared" si="298"/>
        <v>26.6</v>
      </c>
      <c r="Q2139" t="str">
        <f t="shared" si="299"/>
        <v>games</v>
      </c>
      <c r="R2139" t="str">
        <f t="shared" si="300"/>
        <v>video games</v>
      </c>
      <c r="S2139" s="22">
        <f t="shared" si="301"/>
        <v>41948.771168981482</v>
      </c>
      <c r="T2139" s="22">
        <f t="shared" si="302"/>
        <v>41978.771168981482</v>
      </c>
      <c r="U2139">
        <f t="shared" si="303"/>
        <v>2014</v>
      </c>
      <c r="V2139" t="str">
        <f t="shared" si="304"/>
        <v>unsuccessful</v>
      </c>
      <c r="W2139" t="str">
        <f>IF(OR(O2139&lt;Outliers!$B$8,Data!O2139&gt;Outliers!$B$9),"Yes","No")</f>
        <v>No</v>
      </c>
      <c r="X2139">
        <f t="shared" si="305"/>
        <v>4</v>
      </c>
    </row>
    <row r="2140" spans="1:24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97"/>
        <v>0</v>
      </c>
      <c r="P2140" s="9">
        <f t="shared" si="298"/>
        <v>10.67</v>
      </c>
      <c r="Q2140" t="str">
        <f t="shared" si="299"/>
        <v>games</v>
      </c>
      <c r="R2140" t="str">
        <f t="shared" si="300"/>
        <v>video games</v>
      </c>
      <c r="S2140" s="22">
        <f t="shared" si="301"/>
        <v>41557.013182870374</v>
      </c>
      <c r="T2140" s="22">
        <f t="shared" si="302"/>
        <v>41587.054849537039</v>
      </c>
      <c r="U2140">
        <f t="shared" si="303"/>
        <v>2013</v>
      </c>
      <c r="V2140" t="str">
        <f t="shared" si="304"/>
        <v>unsuccessful</v>
      </c>
      <c r="W2140" t="str">
        <f>IF(OR(O2140&lt;Outliers!$B$8,Data!O2140&gt;Outliers!$B$9),"Yes","No")</f>
        <v>No</v>
      </c>
      <c r="X2140">
        <f t="shared" si="305"/>
        <v>4</v>
      </c>
    </row>
    <row r="2141" spans="1:24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97"/>
        <v>0</v>
      </c>
      <c r="P2141" s="9">
        <f t="shared" si="298"/>
        <v>29.04</v>
      </c>
      <c r="Q2141" t="str">
        <f t="shared" si="299"/>
        <v>games</v>
      </c>
      <c r="R2141" t="str">
        <f t="shared" si="300"/>
        <v>video games</v>
      </c>
      <c r="S2141" s="22">
        <f t="shared" si="301"/>
        <v>42647.750092592592</v>
      </c>
      <c r="T2141" s="22">
        <f t="shared" si="302"/>
        <v>42677.750092592592</v>
      </c>
      <c r="U2141">
        <f t="shared" si="303"/>
        <v>2016</v>
      </c>
      <c r="V2141" t="str">
        <f t="shared" si="304"/>
        <v>unsuccessful</v>
      </c>
      <c r="W2141" t="str">
        <f>IF(OR(O2141&lt;Outliers!$B$8,Data!O2141&gt;Outliers!$B$9),"Yes","No")</f>
        <v>No</v>
      </c>
      <c r="X2141">
        <f t="shared" si="305"/>
        <v>4</v>
      </c>
    </row>
    <row r="2142" spans="1:24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97"/>
        <v>0</v>
      </c>
      <c r="P2142" s="9">
        <f t="shared" si="298"/>
        <v>50.91</v>
      </c>
      <c r="Q2142" t="str">
        <f t="shared" si="299"/>
        <v>games</v>
      </c>
      <c r="R2142" t="str">
        <f t="shared" si="300"/>
        <v>video games</v>
      </c>
      <c r="S2142" s="22">
        <f t="shared" si="301"/>
        <v>41255.833611111113</v>
      </c>
      <c r="T2142" s="22">
        <f t="shared" si="302"/>
        <v>41285.833611111113</v>
      </c>
      <c r="U2142">
        <f t="shared" si="303"/>
        <v>2012</v>
      </c>
      <c r="V2142" t="str">
        <f t="shared" si="304"/>
        <v>unsuccessful</v>
      </c>
      <c r="W2142" t="str">
        <f>IF(OR(O2142&lt;Outliers!$B$8,Data!O2142&gt;Outliers!$B$9),"Yes","No")</f>
        <v>No</v>
      </c>
      <c r="X2142">
        <f t="shared" si="305"/>
        <v>4</v>
      </c>
    </row>
    <row r="2143" spans="1:24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97"/>
        <v>0</v>
      </c>
      <c r="P2143" s="9">
        <f t="shared" si="298"/>
        <v>0</v>
      </c>
      <c r="Q2143" t="str">
        <f t="shared" si="299"/>
        <v>games</v>
      </c>
      <c r="R2143" t="str">
        <f t="shared" si="300"/>
        <v>video games</v>
      </c>
      <c r="S2143" s="22">
        <f t="shared" si="301"/>
        <v>41927.235636574071</v>
      </c>
      <c r="T2143" s="22">
        <f t="shared" si="302"/>
        <v>41957.277303240742</v>
      </c>
      <c r="U2143">
        <f t="shared" si="303"/>
        <v>2014</v>
      </c>
      <c r="V2143" t="str">
        <f t="shared" si="304"/>
        <v>unsuccessful</v>
      </c>
      <c r="W2143" t="str">
        <f>IF(OR(O2143&lt;Outliers!$B$8,Data!O2143&gt;Outliers!$B$9),"Yes","No")</f>
        <v>No</v>
      </c>
      <c r="X2143">
        <f t="shared" si="305"/>
        <v>4</v>
      </c>
    </row>
    <row r="2144" spans="1:24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97"/>
        <v>0</v>
      </c>
      <c r="P2144" s="9">
        <f t="shared" si="298"/>
        <v>50.08</v>
      </c>
      <c r="Q2144" t="str">
        <f t="shared" si="299"/>
        <v>games</v>
      </c>
      <c r="R2144" t="str">
        <f t="shared" si="300"/>
        <v>video games</v>
      </c>
      <c r="S2144" s="22">
        <f t="shared" si="301"/>
        <v>42340.701504629629</v>
      </c>
      <c r="T2144" s="22">
        <f t="shared" si="302"/>
        <v>42368.701504629629</v>
      </c>
      <c r="U2144">
        <f t="shared" si="303"/>
        <v>2015</v>
      </c>
      <c r="V2144" t="str">
        <f t="shared" si="304"/>
        <v>unsuccessful</v>
      </c>
      <c r="W2144" t="str">
        <f>IF(OR(O2144&lt;Outliers!$B$8,Data!O2144&gt;Outliers!$B$9),"Yes","No")</f>
        <v>No</v>
      </c>
      <c r="X2144">
        <f t="shared" si="305"/>
        <v>4</v>
      </c>
    </row>
    <row r="2145" spans="1:24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97"/>
        <v>0</v>
      </c>
      <c r="P2145" s="9">
        <f t="shared" si="298"/>
        <v>45</v>
      </c>
      <c r="Q2145" t="str">
        <f t="shared" si="299"/>
        <v>games</v>
      </c>
      <c r="R2145" t="str">
        <f t="shared" si="300"/>
        <v>video games</v>
      </c>
      <c r="S2145" s="22">
        <f t="shared" si="301"/>
        <v>40332.886712962965</v>
      </c>
      <c r="T2145" s="22">
        <f t="shared" si="302"/>
        <v>40380.791666666664</v>
      </c>
      <c r="U2145">
        <f t="shared" si="303"/>
        <v>2010</v>
      </c>
      <c r="V2145" t="str">
        <f t="shared" si="304"/>
        <v>unsuccessful</v>
      </c>
      <c r="W2145" t="str">
        <f>IF(OR(O2145&lt;Outliers!$B$8,Data!O2145&gt;Outliers!$B$9),"Yes","No")</f>
        <v>No</v>
      </c>
      <c r="X2145">
        <f t="shared" si="305"/>
        <v>7</v>
      </c>
    </row>
    <row r="2146" spans="1:24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97"/>
        <v>0</v>
      </c>
      <c r="P2146" s="9">
        <f t="shared" si="298"/>
        <v>25.29</v>
      </c>
      <c r="Q2146" t="str">
        <f t="shared" si="299"/>
        <v>games</v>
      </c>
      <c r="R2146" t="str">
        <f t="shared" si="300"/>
        <v>video games</v>
      </c>
      <c r="S2146" s="22">
        <f t="shared" si="301"/>
        <v>41499.546759259261</v>
      </c>
      <c r="T2146" s="22">
        <f t="shared" si="302"/>
        <v>41531.546759259261</v>
      </c>
      <c r="U2146">
        <f t="shared" si="303"/>
        <v>2013</v>
      </c>
      <c r="V2146" t="str">
        <f t="shared" si="304"/>
        <v>unsuccessful</v>
      </c>
      <c r="W2146" t="str">
        <f>IF(OR(O2146&lt;Outliers!$B$8,Data!O2146&gt;Outliers!$B$9),"Yes","No")</f>
        <v>No</v>
      </c>
      <c r="X2146">
        <f t="shared" si="305"/>
        <v>5</v>
      </c>
    </row>
    <row r="2147" spans="1:24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97"/>
        <v>0</v>
      </c>
      <c r="P2147" s="9">
        <f t="shared" si="298"/>
        <v>51.29</v>
      </c>
      <c r="Q2147" t="str">
        <f t="shared" si="299"/>
        <v>games</v>
      </c>
      <c r="R2147" t="str">
        <f t="shared" si="300"/>
        <v>video games</v>
      </c>
      <c r="S2147" s="22">
        <f t="shared" si="301"/>
        <v>41575.237430555557</v>
      </c>
      <c r="T2147" s="22">
        <f t="shared" si="302"/>
        <v>41605.279097222221</v>
      </c>
      <c r="U2147">
        <f t="shared" si="303"/>
        <v>2013</v>
      </c>
      <c r="V2147" t="str">
        <f t="shared" si="304"/>
        <v>unsuccessful</v>
      </c>
      <c r="W2147" t="str">
        <f>IF(OR(O2147&lt;Outliers!$B$8,Data!O2147&gt;Outliers!$B$9),"Yes","No")</f>
        <v>No</v>
      </c>
      <c r="X2147">
        <f t="shared" si="305"/>
        <v>4</v>
      </c>
    </row>
    <row r="2148" spans="1:24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97"/>
        <v>0</v>
      </c>
      <c r="P2148" s="9">
        <f t="shared" si="298"/>
        <v>1</v>
      </c>
      <c r="Q2148" t="str">
        <f t="shared" si="299"/>
        <v>games</v>
      </c>
      <c r="R2148" t="str">
        <f t="shared" si="300"/>
        <v>video games</v>
      </c>
      <c r="S2148" s="22">
        <f t="shared" si="301"/>
        <v>42397.679513888885</v>
      </c>
      <c r="T2148" s="22">
        <f t="shared" si="302"/>
        <v>42411.679513888885</v>
      </c>
      <c r="U2148">
        <f t="shared" si="303"/>
        <v>2016</v>
      </c>
      <c r="V2148" t="str">
        <f t="shared" si="304"/>
        <v>unsuccessful</v>
      </c>
      <c r="W2148" t="str">
        <f>IF(OR(O2148&lt;Outliers!$B$8,Data!O2148&gt;Outliers!$B$9),"Yes","No")</f>
        <v>No</v>
      </c>
      <c r="X2148">
        <f t="shared" si="305"/>
        <v>2</v>
      </c>
    </row>
    <row r="2149" spans="1:2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97"/>
        <v>0</v>
      </c>
      <c r="P2149" s="9">
        <f t="shared" si="298"/>
        <v>49.38</v>
      </c>
      <c r="Q2149" t="str">
        <f t="shared" si="299"/>
        <v>games</v>
      </c>
      <c r="R2149" t="str">
        <f t="shared" si="300"/>
        <v>video games</v>
      </c>
      <c r="S2149" s="22">
        <f t="shared" si="301"/>
        <v>41927.295694444445</v>
      </c>
      <c r="T2149" s="22">
        <f t="shared" si="302"/>
        <v>41959.337361111116</v>
      </c>
      <c r="U2149">
        <f t="shared" si="303"/>
        <v>2014</v>
      </c>
      <c r="V2149" t="str">
        <f t="shared" si="304"/>
        <v>unsuccessful</v>
      </c>
      <c r="W2149" t="str">
        <f>IF(OR(O2149&lt;Outliers!$B$8,Data!O2149&gt;Outliers!$B$9),"Yes","No")</f>
        <v>No</v>
      </c>
      <c r="X2149">
        <f t="shared" si="305"/>
        <v>5</v>
      </c>
    </row>
    <row r="2150" spans="1:24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97"/>
        <v>0</v>
      </c>
      <c r="P2150" s="9">
        <f t="shared" si="298"/>
        <v>1</v>
      </c>
      <c r="Q2150" t="str">
        <f t="shared" si="299"/>
        <v>games</v>
      </c>
      <c r="R2150" t="str">
        <f t="shared" si="300"/>
        <v>video games</v>
      </c>
      <c r="S2150" s="22">
        <f t="shared" si="301"/>
        <v>42066.733587962968</v>
      </c>
      <c r="T2150" s="22">
        <f t="shared" si="302"/>
        <v>42096.691921296297</v>
      </c>
      <c r="U2150">
        <f t="shared" si="303"/>
        <v>2015</v>
      </c>
      <c r="V2150" t="str">
        <f t="shared" si="304"/>
        <v>unsuccessful</v>
      </c>
      <c r="W2150" t="str">
        <f>IF(OR(O2150&lt;Outliers!$B$8,Data!O2150&gt;Outliers!$B$9),"Yes","No")</f>
        <v>No</v>
      </c>
      <c r="X2150">
        <f t="shared" si="305"/>
        <v>4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97"/>
        <v>0</v>
      </c>
      <c r="P2151" s="9">
        <f t="shared" si="298"/>
        <v>0</v>
      </c>
      <c r="Q2151" t="str">
        <f t="shared" si="299"/>
        <v>games</v>
      </c>
      <c r="R2151" t="str">
        <f t="shared" si="300"/>
        <v>video games</v>
      </c>
      <c r="S2151" s="22">
        <f t="shared" si="301"/>
        <v>40355.024953703702</v>
      </c>
      <c r="T2151" s="22">
        <f t="shared" si="302"/>
        <v>40390</v>
      </c>
      <c r="U2151">
        <f t="shared" si="303"/>
        <v>2010</v>
      </c>
      <c r="V2151" t="str">
        <f t="shared" si="304"/>
        <v>unsuccessful</v>
      </c>
      <c r="W2151" t="str">
        <f>IF(OR(O2151&lt;Outliers!$B$8,Data!O2151&gt;Outliers!$B$9),"Yes","No")</f>
        <v>No</v>
      </c>
      <c r="X2151">
        <f t="shared" si="305"/>
        <v>5</v>
      </c>
    </row>
    <row r="2152" spans="1:2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97"/>
        <v>0</v>
      </c>
      <c r="P2152" s="9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22">
        <f t="shared" si="301"/>
        <v>42534.284710648149</v>
      </c>
      <c r="T2152" s="22">
        <f t="shared" si="302"/>
        <v>42564.284710648149</v>
      </c>
      <c r="U2152">
        <f t="shared" si="303"/>
        <v>2016</v>
      </c>
      <c r="V2152" t="str">
        <f t="shared" si="304"/>
        <v>unsuccessful</v>
      </c>
      <c r="W2152" t="str">
        <f>IF(OR(O2152&lt;Outliers!$B$8,Data!O2152&gt;Outliers!$B$9),"Yes","No")</f>
        <v>No</v>
      </c>
      <c r="X2152">
        <f t="shared" si="305"/>
        <v>4</v>
      </c>
    </row>
    <row r="2153" spans="1:24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97"/>
        <v>0</v>
      </c>
      <c r="P2153" s="9">
        <f t="shared" si="298"/>
        <v>19.670000000000002</v>
      </c>
      <c r="Q2153" t="str">
        <f t="shared" si="299"/>
        <v>games</v>
      </c>
      <c r="R2153" t="str">
        <f t="shared" si="300"/>
        <v>video games</v>
      </c>
      <c r="S2153" s="22">
        <f t="shared" si="301"/>
        <v>42520.847384259265</v>
      </c>
      <c r="T2153" s="22">
        <f t="shared" si="302"/>
        <v>42550.847384259265</v>
      </c>
      <c r="U2153">
        <f t="shared" si="303"/>
        <v>2016</v>
      </c>
      <c r="V2153" t="str">
        <f t="shared" si="304"/>
        <v>unsuccessful</v>
      </c>
      <c r="W2153" t="str">
        <f>IF(OR(O2153&lt;Outliers!$B$8,Data!O2153&gt;Outliers!$B$9),"Yes","No")</f>
        <v>No</v>
      </c>
      <c r="X2153">
        <f t="shared" si="305"/>
        <v>4</v>
      </c>
    </row>
    <row r="2154" spans="1:24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97"/>
        <v>0</v>
      </c>
      <c r="P2154" s="9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22">
        <f t="shared" si="301"/>
        <v>41683.832280092596</v>
      </c>
      <c r="T2154" s="22">
        <f t="shared" si="302"/>
        <v>41713.790613425925</v>
      </c>
      <c r="U2154">
        <f t="shared" si="303"/>
        <v>2014</v>
      </c>
      <c r="V2154" t="str">
        <f t="shared" si="304"/>
        <v>unsuccessful</v>
      </c>
      <c r="W2154" t="str">
        <f>IF(OR(O2154&lt;Outliers!$B$8,Data!O2154&gt;Outliers!$B$9),"Yes","No")</f>
        <v>No</v>
      </c>
      <c r="X2154">
        <f t="shared" si="305"/>
        <v>4</v>
      </c>
    </row>
    <row r="2155" spans="1:24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97"/>
        <v>0</v>
      </c>
      <c r="P2155" s="9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22">
        <f t="shared" si="301"/>
        <v>41974.911087962959</v>
      </c>
      <c r="T2155" s="22">
        <f t="shared" si="302"/>
        <v>42014.332638888889</v>
      </c>
      <c r="U2155">
        <f t="shared" si="303"/>
        <v>2014</v>
      </c>
      <c r="V2155" t="str">
        <f t="shared" si="304"/>
        <v>unsuccessful</v>
      </c>
      <c r="W2155" t="str">
        <f>IF(OR(O2155&lt;Outliers!$B$8,Data!O2155&gt;Outliers!$B$9),"Yes","No")</f>
        <v>No</v>
      </c>
      <c r="X2155">
        <f t="shared" si="305"/>
        <v>6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97"/>
        <v>0</v>
      </c>
      <c r="P2156" s="9">
        <f t="shared" si="298"/>
        <v>1</v>
      </c>
      <c r="Q2156" t="str">
        <f t="shared" si="299"/>
        <v>games</v>
      </c>
      <c r="R2156" t="str">
        <f t="shared" si="300"/>
        <v>video games</v>
      </c>
      <c r="S2156" s="22">
        <f t="shared" si="301"/>
        <v>41647.632256944446</v>
      </c>
      <c r="T2156" s="22">
        <f t="shared" si="302"/>
        <v>41667.632256944446</v>
      </c>
      <c r="U2156">
        <f t="shared" si="303"/>
        <v>2014</v>
      </c>
      <c r="V2156" t="str">
        <f t="shared" si="304"/>
        <v>unsuccessful</v>
      </c>
      <c r="W2156" t="str">
        <f>IF(OR(O2156&lt;Outliers!$B$8,Data!O2156&gt;Outliers!$B$9),"Yes","No")</f>
        <v>No</v>
      </c>
      <c r="X2156">
        <f t="shared" si="305"/>
        <v>3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97"/>
        <v>0</v>
      </c>
      <c r="P2157" s="9">
        <f t="shared" si="298"/>
        <v>23</v>
      </c>
      <c r="Q2157" t="str">
        <f t="shared" si="299"/>
        <v>games</v>
      </c>
      <c r="R2157" t="str">
        <f t="shared" si="300"/>
        <v>video games</v>
      </c>
      <c r="S2157" s="22">
        <f t="shared" si="301"/>
        <v>42430.747511574074</v>
      </c>
      <c r="T2157" s="22">
        <f t="shared" si="302"/>
        <v>42460.70584490741</v>
      </c>
      <c r="U2157">
        <f t="shared" si="303"/>
        <v>2016</v>
      </c>
      <c r="V2157" t="str">
        <f t="shared" si="304"/>
        <v>unsuccessful</v>
      </c>
      <c r="W2157" t="str">
        <f>IF(OR(O2157&lt;Outliers!$B$8,Data!O2157&gt;Outliers!$B$9),"Yes","No")</f>
        <v>No</v>
      </c>
      <c r="X2157">
        <f t="shared" si="305"/>
        <v>4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97"/>
        <v>0</v>
      </c>
      <c r="P2158" s="9">
        <f t="shared" si="298"/>
        <v>17.989999999999998</v>
      </c>
      <c r="Q2158" t="str">
        <f t="shared" si="299"/>
        <v>games</v>
      </c>
      <c r="R2158" t="str">
        <f t="shared" si="300"/>
        <v>video games</v>
      </c>
      <c r="S2158" s="22">
        <f t="shared" si="301"/>
        <v>41488.85423611111</v>
      </c>
      <c r="T2158" s="22">
        <f t="shared" si="302"/>
        <v>41533.85423611111</v>
      </c>
      <c r="U2158">
        <f t="shared" si="303"/>
        <v>2013</v>
      </c>
      <c r="V2158" t="str">
        <f t="shared" si="304"/>
        <v>unsuccessful</v>
      </c>
      <c r="W2158" t="str">
        <f>IF(OR(O2158&lt;Outliers!$B$8,Data!O2158&gt;Outliers!$B$9),"Yes","No")</f>
        <v>No</v>
      </c>
      <c r="X2158">
        <f t="shared" si="305"/>
        <v>6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97"/>
        <v>0</v>
      </c>
      <c r="P2159" s="9">
        <f t="shared" si="298"/>
        <v>370.95</v>
      </c>
      <c r="Q2159" t="str">
        <f t="shared" si="299"/>
        <v>games</v>
      </c>
      <c r="R2159" t="str">
        <f t="shared" si="300"/>
        <v>video games</v>
      </c>
      <c r="S2159" s="22">
        <f t="shared" si="301"/>
        <v>42694.98128472222</v>
      </c>
      <c r="T2159" s="22">
        <f t="shared" si="302"/>
        <v>42727.332638888889</v>
      </c>
      <c r="U2159">
        <f t="shared" si="303"/>
        <v>2016</v>
      </c>
      <c r="V2159" t="str">
        <f t="shared" si="304"/>
        <v>unsuccessful</v>
      </c>
      <c r="W2159" t="str">
        <f>IF(OR(O2159&lt;Outliers!$B$8,Data!O2159&gt;Outliers!$B$9),"Yes","No")</f>
        <v>No</v>
      </c>
      <c r="X2159">
        <f t="shared" si="305"/>
        <v>5</v>
      </c>
    </row>
    <row r="2160" spans="1:24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97"/>
        <v>0</v>
      </c>
      <c r="P2160" s="9">
        <f t="shared" si="298"/>
        <v>63.57</v>
      </c>
      <c r="Q2160" t="str">
        <f t="shared" si="299"/>
        <v>games</v>
      </c>
      <c r="R2160" t="str">
        <f t="shared" si="300"/>
        <v>video games</v>
      </c>
      <c r="S2160" s="22">
        <f t="shared" si="301"/>
        <v>41264.853865740741</v>
      </c>
      <c r="T2160" s="22">
        <f t="shared" si="302"/>
        <v>41309.853865740741</v>
      </c>
      <c r="U2160">
        <f t="shared" si="303"/>
        <v>2012</v>
      </c>
      <c r="V2160" t="str">
        <f t="shared" si="304"/>
        <v>unsuccessful</v>
      </c>
      <c r="W2160" t="str">
        <f>IF(OR(O2160&lt;Outliers!$B$8,Data!O2160&gt;Outliers!$B$9),"Yes","No")</f>
        <v>No</v>
      </c>
      <c r="X2160">
        <f t="shared" si="305"/>
        <v>6</v>
      </c>
    </row>
    <row r="2161" spans="1:24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97"/>
        <v>0</v>
      </c>
      <c r="P2161" s="9">
        <f t="shared" si="298"/>
        <v>13</v>
      </c>
      <c r="Q2161" t="str">
        <f t="shared" si="299"/>
        <v>games</v>
      </c>
      <c r="R2161" t="str">
        <f t="shared" si="300"/>
        <v>video games</v>
      </c>
      <c r="S2161" s="22">
        <f t="shared" si="301"/>
        <v>40710.731180555551</v>
      </c>
      <c r="T2161" s="22">
        <f t="shared" si="302"/>
        <v>40740.731180555551</v>
      </c>
      <c r="U2161">
        <f t="shared" si="303"/>
        <v>2011</v>
      </c>
      <c r="V2161" t="str">
        <f t="shared" si="304"/>
        <v>unsuccessful</v>
      </c>
      <c r="W2161" t="str">
        <f>IF(OR(O2161&lt;Outliers!$B$8,Data!O2161&gt;Outliers!$B$9),"Yes","No")</f>
        <v>No</v>
      </c>
      <c r="X2161">
        <f t="shared" si="305"/>
        <v>4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97"/>
        <v>0</v>
      </c>
      <c r="P2162" s="9">
        <f t="shared" si="298"/>
        <v>5.31</v>
      </c>
      <c r="Q2162" t="str">
        <f t="shared" si="299"/>
        <v>games</v>
      </c>
      <c r="R2162" t="str">
        <f t="shared" si="300"/>
        <v>video games</v>
      </c>
      <c r="S2162" s="22">
        <f t="shared" si="301"/>
        <v>41018.711863425924</v>
      </c>
      <c r="T2162" s="22">
        <f t="shared" si="302"/>
        <v>41048.711863425924</v>
      </c>
      <c r="U2162">
        <f t="shared" si="303"/>
        <v>2012</v>
      </c>
      <c r="V2162" t="str">
        <f t="shared" si="304"/>
        <v>unsuccessful</v>
      </c>
      <c r="W2162" t="str">
        <f>IF(OR(O2162&lt;Outliers!$B$8,Data!O2162&gt;Outliers!$B$9),"Yes","No")</f>
        <v>No</v>
      </c>
      <c r="X2162">
        <f t="shared" si="305"/>
        <v>4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97"/>
        <v>1</v>
      </c>
      <c r="P2163" s="9">
        <f t="shared" si="298"/>
        <v>35.619999999999997</v>
      </c>
      <c r="Q2163" t="str">
        <f t="shared" si="299"/>
        <v>music</v>
      </c>
      <c r="R2163" t="str">
        <f t="shared" si="300"/>
        <v>rock</v>
      </c>
      <c r="S2163" s="22">
        <f t="shared" si="301"/>
        <v>42240.852534722217</v>
      </c>
      <c r="T2163" s="22">
        <f t="shared" si="302"/>
        <v>42270.852534722217</v>
      </c>
      <c r="U2163">
        <f t="shared" si="303"/>
        <v>2015</v>
      </c>
      <c r="V2163" t="str">
        <f t="shared" si="304"/>
        <v>successful</v>
      </c>
      <c r="W2163" t="str">
        <f>IF(OR(O2163&lt;Outliers!$B$8,Data!O2163&gt;Outliers!$B$9),"Yes","No")</f>
        <v>No</v>
      </c>
      <c r="X2163">
        <f t="shared" si="305"/>
        <v>4</v>
      </c>
    </row>
    <row r="2164" spans="1:24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97"/>
        <v>1</v>
      </c>
      <c r="P2164" s="9">
        <f t="shared" si="298"/>
        <v>87.1</v>
      </c>
      <c r="Q2164" t="str">
        <f t="shared" si="299"/>
        <v>music</v>
      </c>
      <c r="R2164" t="str">
        <f t="shared" si="300"/>
        <v>rock</v>
      </c>
      <c r="S2164" s="22">
        <f t="shared" si="301"/>
        <v>41813.766099537039</v>
      </c>
      <c r="T2164" s="22">
        <f t="shared" si="302"/>
        <v>41844.766099537039</v>
      </c>
      <c r="U2164">
        <f t="shared" si="303"/>
        <v>2014</v>
      </c>
      <c r="V2164" t="str">
        <f t="shared" si="304"/>
        <v>successful</v>
      </c>
      <c r="W2164" t="str">
        <f>IF(OR(O2164&lt;Outliers!$B$8,Data!O2164&gt;Outliers!$B$9),"Yes","No")</f>
        <v>No</v>
      </c>
      <c r="X2164">
        <f t="shared" si="305"/>
        <v>4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97"/>
        <v>1</v>
      </c>
      <c r="P2165" s="9">
        <f t="shared" si="298"/>
        <v>75.11</v>
      </c>
      <c r="Q2165" t="str">
        <f t="shared" si="299"/>
        <v>music</v>
      </c>
      <c r="R2165" t="str">
        <f t="shared" si="300"/>
        <v>rock</v>
      </c>
      <c r="S2165" s="22">
        <f t="shared" si="301"/>
        <v>42111.899537037039</v>
      </c>
      <c r="T2165" s="22">
        <f t="shared" si="302"/>
        <v>42163.159722222219</v>
      </c>
      <c r="U2165">
        <f t="shared" si="303"/>
        <v>2015</v>
      </c>
      <c r="V2165" t="str">
        <f t="shared" si="304"/>
        <v>successful</v>
      </c>
      <c r="W2165" t="str">
        <f>IF(OR(O2165&lt;Outliers!$B$8,Data!O2165&gt;Outliers!$B$9),"Yes","No")</f>
        <v>No</v>
      </c>
      <c r="X2165">
        <f t="shared" si="305"/>
        <v>7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97"/>
        <v>1</v>
      </c>
      <c r="P2166" s="9">
        <f t="shared" si="298"/>
        <v>68.010000000000005</v>
      </c>
      <c r="Q2166" t="str">
        <f t="shared" si="299"/>
        <v>music</v>
      </c>
      <c r="R2166" t="str">
        <f t="shared" si="300"/>
        <v>rock</v>
      </c>
      <c r="S2166" s="22">
        <f t="shared" si="301"/>
        <v>42515.71775462963</v>
      </c>
      <c r="T2166" s="22">
        <f t="shared" si="302"/>
        <v>42546.165972222225</v>
      </c>
      <c r="U2166">
        <f t="shared" si="303"/>
        <v>2016</v>
      </c>
      <c r="V2166" t="str">
        <f t="shared" si="304"/>
        <v>successful</v>
      </c>
      <c r="W2166" t="str">
        <f>IF(OR(O2166&lt;Outliers!$B$8,Data!O2166&gt;Outliers!$B$9),"Yes","No")</f>
        <v>No</v>
      </c>
      <c r="X2166">
        <f t="shared" si="305"/>
        <v>4</v>
      </c>
    </row>
    <row r="2167" spans="1:24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97"/>
        <v>1</v>
      </c>
      <c r="P2167" s="9">
        <f t="shared" si="298"/>
        <v>29.62</v>
      </c>
      <c r="Q2167" t="str">
        <f t="shared" si="299"/>
        <v>music</v>
      </c>
      <c r="R2167" t="str">
        <f t="shared" si="300"/>
        <v>rock</v>
      </c>
      <c r="S2167" s="22">
        <f t="shared" si="301"/>
        <v>42438.667071759264</v>
      </c>
      <c r="T2167" s="22">
        <f t="shared" si="302"/>
        <v>42468.625405092593</v>
      </c>
      <c r="U2167">
        <f t="shared" si="303"/>
        <v>2016</v>
      </c>
      <c r="V2167" t="str">
        <f t="shared" si="304"/>
        <v>successful</v>
      </c>
      <c r="W2167" t="str">
        <f>IF(OR(O2167&lt;Outliers!$B$8,Data!O2167&gt;Outliers!$B$9),"Yes","No")</f>
        <v>No</v>
      </c>
      <c r="X2167">
        <f t="shared" si="305"/>
        <v>4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97"/>
        <v>1</v>
      </c>
      <c r="P2168" s="9">
        <f t="shared" si="298"/>
        <v>91.63</v>
      </c>
      <c r="Q2168" t="str">
        <f t="shared" si="299"/>
        <v>music</v>
      </c>
      <c r="R2168" t="str">
        <f t="shared" si="300"/>
        <v>rock</v>
      </c>
      <c r="S2168" s="22">
        <f t="shared" si="301"/>
        <v>41933.838171296295</v>
      </c>
      <c r="T2168" s="22">
        <f t="shared" si="302"/>
        <v>41978.879837962959</v>
      </c>
      <c r="U2168">
        <f t="shared" si="303"/>
        <v>2014</v>
      </c>
      <c r="V2168" t="str">
        <f t="shared" si="304"/>
        <v>successful</v>
      </c>
      <c r="W2168" t="str">
        <f>IF(OR(O2168&lt;Outliers!$B$8,Data!O2168&gt;Outliers!$B$9),"Yes","No")</f>
        <v>No</v>
      </c>
      <c r="X2168">
        <f t="shared" si="305"/>
        <v>6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97"/>
        <v>1</v>
      </c>
      <c r="P2169" s="9">
        <f t="shared" si="298"/>
        <v>22.5</v>
      </c>
      <c r="Q2169" t="str">
        <f t="shared" si="299"/>
        <v>music</v>
      </c>
      <c r="R2169" t="str">
        <f t="shared" si="300"/>
        <v>rock</v>
      </c>
      <c r="S2169" s="22">
        <f t="shared" si="301"/>
        <v>41153.066400462965</v>
      </c>
      <c r="T2169" s="22">
        <f t="shared" si="302"/>
        <v>41167.066400462965</v>
      </c>
      <c r="U2169">
        <f t="shared" si="303"/>
        <v>2012</v>
      </c>
      <c r="V2169" t="str">
        <f t="shared" si="304"/>
        <v>successful</v>
      </c>
      <c r="W2169" t="str">
        <f>IF(OR(O2169&lt;Outliers!$B$8,Data!O2169&gt;Outliers!$B$9),"Yes","No")</f>
        <v>No</v>
      </c>
      <c r="X2169">
        <f t="shared" si="305"/>
        <v>2</v>
      </c>
    </row>
    <row r="2170" spans="1:24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97"/>
        <v>1</v>
      </c>
      <c r="P2170" s="9">
        <f t="shared" si="298"/>
        <v>64.37</v>
      </c>
      <c r="Q2170" t="str">
        <f t="shared" si="299"/>
        <v>music</v>
      </c>
      <c r="R2170" t="str">
        <f t="shared" si="300"/>
        <v>rock</v>
      </c>
      <c r="S2170" s="22">
        <f t="shared" si="301"/>
        <v>42745.600243055553</v>
      </c>
      <c r="T2170" s="22">
        <f t="shared" si="302"/>
        <v>42776.208333333328</v>
      </c>
      <c r="U2170">
        <f t="shared" si="303"/>
        <v>2017</v>
      </c>
      <c r="V2170" t="str">
        <f t="shared" si="304"/>
        <v>successful</v>
      </c>
      <c r="W2170" t="str">
        <f>IF(OR(O2170&lt;Outliers!$B$8,Data!O2170&gt;Outliers!$B$9),"Yes","No")</f>
        <v>No</v>
      </c>
      <c r="X2170">
        <f t="shared" si="305"/>
        <v>4</v>
      </c>
    </row>
    <row r="2171" spans="1:24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97"/>
        <v>1</v>
      </c>
      <c r="P2171" s="9">
        <f t="shared" si="298"/>
        <v>21.86</v>
      </c>
      <c r="Q2171" t="str">
        <f t="shared" si="299"/>
        <v>music</v>
      </c>
      <c r="R2171" t="str">
        <f t="shared" si="300"/>
        <v>rock</v>
      </c>
      <c r="S2171" s="22">
        <f t="shared" si="301"/>
        <v>42793.700821759259</v>
      </c>
      <c r="T2171" s="22">
        <f t="shared" si="302"/>
        <v>42796.700821759259</v>
      </c>
      <c r="U2171">
        <f t="shared" si="303"/>
        <v>2017</v>
      </c>
      <c r="V2171" t="str">
        <f t="shared" si="304"/>
        <v>successful</v>
      </c>
      <c r="W2171" t="str">
        <f>IF(OR(O2171&lt;Outliers!$B$8,Data!O2171&gt;Outliers!$B$9),"Yes","No")</f>
        <v>No</v>
      </c>
      <c r="X2171">
        <f t="shared" si="305"/>
        <v>0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97"/>
        <v>2</v>
      </c>
      <c r="P2172" s="9">
        <f t="shared" si="298"/>
        <v>33.32</v>
      </c>
      <c r="Q2172" t="str">
        <f t="shared" si="299"/>
        <v>music</v>
      </c>
      <c r="R2172" t="str">
        <f t="shared" si="300"/>
        <v>rock</v>
      </c>
      <c r="S2172" s="22">
        <f t="shared" si="301"/>
        <v>42198.750254629631</v>
      </c>
      <c r="T2172" s="22">
        <f t="shared" si="302"/>
        <v>42238.750254629631</v>
      </c>
      <c r="U2172">
        <f t="shared" si="303"/>
        <v>2015</v>
      </c>
      <c r="V2172" t="str">
        <f t="shared" si="304"/>
        <v>successful</v>
      </c>
      <c r="W2172" t="str">
        <f>IF(OR(O2172&lt;Outliers!$B$8,Data!O2172&gt;Outliers!$B$9),"Yes","No")</f>
        <v>No</v>
      </c>
      <c r="X2172">
        <f t="shared" si="305"/>
        <v>6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97"/>
        <v>1</v>
      </c>
      <c r="P2173" s="9">
        <f t="shared" si="298"/>
        <v>90.28</v>
      </c>
      <c r="Q2173" t="str">
        <f t="shared" si="299"/>
        <v>music</v>
      </c>
      <c r="R2173" t="str">
        <f t="shared" si="300"/>
        <v>rock</v>
      </c>
      <c r="S2173" s="22">
        <f t="shared" si="301"/>
        <v>42141.95711805555</v>
      </c>
      <c r="T2173" s="22">
        <f t="shared" si="302"/>
        <v>42177.208333333328</v>
      </c>
      <c r="U2173">
        <f t="shared" si="303"/>
        <v>2015</v>
      </c>
      <c r="V2173" t="str">
        <f t="shared" si="304"/>
        <v>successful</v>
      </c>
      <c r="W2173" t="str">
        <f>IF(OR(O2173&lt;Outliers!$B$8,Data!O2173&gt;Outliers!$B$9),"Yes","No")</f>
        <v>No</v>
      </c>
      <c r="X2173">
        <f t="shared" si="305"/>
        <v>5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97"/>
        <v>1</v>
      </c>
      <c r="P2174" s="9">
        <f t="shared" si="298"/>
        <v>76.92</v>
      </c>
      <c r="Q2174" t="str">
        <f t="shared" si="299"/>
        <v>music</v>
      </c>
      <c r="R2174" t="str">
        <f t="shared" si="300"/>
        <v>rock</v>
      </c>
      <c r="S2174" s="22">
        <f t="shared" si="301"/>
        <v>42082.580092592587</v>
      </c>
      <c r="T2174" s="22">
        <f t="shared" si="302"/>
        <v>42112.580092592587</v>
      </c>
      <c r="U2174">
        <f t="shared" si="303"/>
        <v>2015</v>
      </c>
      <c r="V2174" t="str">
        <f t="shared" si="304"/>
        <v>successful</v>
      </c>
      <c r="W2174" t="str">
        <f>IF(OR(O2174&lt;Outliers!$B$8,Data!O2174&gt;Outliers!$B$9),"Yes","No")</f>
        <v>No</v>
      </c>
      <c r="X2174">
        <f t="shared" si="305"/>
        <v>4</v>
      </c>
    </row>
    <row r="2175" spans="1:24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97"/>
        <v>1</v>
      </c>
      <c r="P2175" s="9">
        <f t="shared" si="298"/>
        <v>59.23</v>
      </c>
      <c r="Q2175" t="str">
        <f t="shared" si="299"/>
        <v>music</v>
      </c>
      <c r="R2175" t="str">
        <f t="shared" si="300"/>
        <v>rock</v>
      </c>
      <c r="S2175" s="22">
        <f t="shared" si="301"/>
        <v>41495.692627314813</v>
      </c>
      <c r="T2175" s="22">
        <f t="shared" si="302"/>
        <v>41527.165972222225</v>
      </c>
      <c r="U2175">
        <f t="shared" si="303"/>
        <v>2013</v>
      </c>
      <c r="V2175" t="str">
        <f t="shared" si="304"/>
        <v>successful</v>
      </c>
      <c r="W2175" t="str">
        <f>IF(OR(O2175&lt;Outliers!$B$8,Data!O2175&gt;Outliers!$B$9),"Yes","No")</f>
        <v>No</v>
      </c>
      <c r="X2175">
        <f t="shared" si="305"/>
        <v>5</v>
      </c>
    </row>
    <row r="2176" spans="1:24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97"/>
        <v>1</v>
      </c>
      <c r="P2176" s="9">
        <f t="shared" si="298"/>
        <v>65.38</v>
      </c>
      <c r="Q2176" t="str">
        <f t="shared" si="299"/>
        <v>music</v>
      </c>
      <c r="R2176" t="str">
        <f t="shared" si="300"/>
        <v>rock</v>
      </c>
      <c r="S2176" s="22">
        <f t="shared" si="301"/>
        <v>42465.542905092589</v>
      </c>
      <c r="T2176" s="22">
        <f t="shared" si="302"/>
        <v>42495.542905092589</v>
      </c>
      <c r="U2176">
        <f t="shared" si="303"/>
        <v>2016</v>
      </c>
      <c r="V2176" t="str">
        <f t="shared" si="304"/>
        <v>successful</v>
      </c>
      <c r="W2176" t="str">
        <f>IF(OR(O2176&lt;Outliers!$B$8,Data!O2176&gt;Outliers!$B$9),"Yes","No")</f>
        <v>No</v>
      </c>
      <c r="X2176">
        <f t="shared" si="305"/>
        <v>4</v>
      </c>
    </row>
    <row r="2177" spans="1:24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97"/>
        <v>3</v>
      </c>
      <c r="P2177" s="9">
        <f t="shared" si="298"/>
        <v>67.31</v>
      </c>
      <c r="Q2177" t="str">
        <f t="shared" si="299"/>
        <v>music</v>
      </c>
      <c r="R2177" t="str">
        <f t="shared" si="300"/>
        <v>rock</v>
      </c>
      <c r="S2177" s="22">
        <f t="shared" si="301"/>
        <v>42565.009097222224</v>
      </c>
      <c r="T2177" s="22">
        <f t="shared" si="302"/>
        <v>42572.009097222224</v>
      </c>
      <c r="U2177">
        <f t="shared" si="303"/>
        <v>2016</v>
      </c>
      <c r="V2177" t="str">
        <f t="shared" si="304"/>
        <v>successful</v>
      </c>
      <c r="W2177" t="str">
        <f>IF(OR(O2177&lt;Outliers!$B$8,Data!O2177&gt;Outliers!$B$9),"Yes","No")</f>
        <v>Yes</v>
      </c>
      <c r="X2177">
        <f t="shared" si="305"/>
        <v>1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97"/>
        <v>1</v>
      </c>
      <c r="P2178" s="9">
        <f t="shared" si="298"/>
        <v>88.75</v>
      </c>
      <c r="Q2178" t="str">
        <f t="shared" si="299"/>
        <v>music</v>
      </c>
      <c r="R2178" t="str">
        <f t="shared" si="300"/>
        <v>rock</v>
      </c>
      <c r="S2178" s="22">
        <f t="shared" si="301"/>
        <v>42096.633206018523</v>
      </c>
      <c r="T2178" s="22">
        <f t="shared" si="302"/>
        <v>42126.633206018523</v>
      </c>
      <c r="U2178">
        <f t="shared" si="303"/>
        <v>2015</v>
      </c>
      <c r="V2178" t="str">
        <f t="shared" si="304"/>
        <v>successful</v>
      </c>
      <c r="W2178" t="str">
        <f>IF(OR(O2178&lt;Outliers!$B$8,Data!O2178&gt;Outliers!$B$9),"Yes","No")</f>
        <v>No</v>
      </c>
      <c r="X2178">
        <f t="shared" si="305"/>
        <v>4</v>
      </c>
    </row>
    <row r="2179" spans="1:24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306">ROUND(E2179/D2179,0)</f>
        <v>1</v>
      </c>
      <c r="P2179" s="9">
        <f t="shared" ref="P2179:P2242" si="307">ROUND(IFERROR(E2179/L2179,0),2)</f>
        <v>65.87</v>
      </c>
      <c r="Q2179" t="str">
        <f t="shared" ref="Q2179:Q2242" si="308">LEFT(N2179,FIND("/",N2179)-1)</f>
        <v>music</v>
      </c>
      <c r="R2179" t="str">
        <f t="shared" ref="R2179:R2242" si="309">RIGHT(N2179,LEN(N2179)-FIND("/",N2179))</f>
        <v>rock</v>
      </c>
      <c r="S2179" s="22">
        <f t="shared" ref="S2179:S2242" si="310">(((J2179/60)/60)/24)+DATE(1970,1,1)</f>
        <v>42502.250775462962</v>
      </c>
      <c r="T2179" s="22">
        <f t="shared" ref="T2179:T2242" si="311">(((I2179/60)/60)/24)+DATE(1970,1,1)</f>
        <v>42527.250775462962</v>
      </c>
      <c r="U2179">
        <f t="shared" ref="U2179:U2242" si="312">YEAR(S2179)</f>
        <v>2016</v>
      </c>
      <c r="V2179" t="str">
        <f t="shared" ref="V2179:V2242" si="313">IF(OR(F2179="live",F2179="successful"),"successful","unsuccessful")</f>
        <v>successful</v>
      </c>
      <c r="W2179" t="str">
        <f>IF(OR(O2179&lt;Outliers!$B$8,Data!O2179&gt;Outliers!$B$9),"Yes","No")</f>
        <v>No</v>
      </c>
      <c r="X2179">
        <f t="shared" ref="X2179:X2242" si="314">ROUND(_xlfn.DAYS(T2179,S2179)/7,0)</f>
        <v>4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306"/>
        <v>1</v>
      </c>
      <c r="P2180" s="9">
        <f t="shared" si="307"/>
        <v>40.35</v>
      </c>
      <c r="Q2180" t="str">
        <f t="shared" si="308"/>
        <v>music</v>
      </c>
      <c r="R2180" t="str">
        <f t="shared" si="309"/>
        <v>rock</v>
      </c>
      <c r="S2180" s="22">
        <f t="shared" si="310"/>
        <v>42723.63653935185</v>
      </c>
      <c r="T2180" s="22">
        <f t="shared" si="311"/>
        <v>42753.63653935185</v>
      </c>
      <c r="U2180">
        <f t="shared" si="312"/>
        <v>2016</v>
      </c>
      <c r="V2180" t="str">
        <f t="shared" si="313"/>
        <v>successful</v>
      </c>
      <c r="W2180" t="str">
        <f>IF(OR(O2180&lt;Outliers!$B$8,Data!O2180&gt;Outliers!$B$9),"Yes","No")</f>
        <v>No</v>
      </c>
      <c r="X2180">
        <f t="shared" si="314"/>
        <v>4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306"/>
        <v>2</v>
      </c>
      <c r="P2181" s="9">
        <f t="shared" si="307"/>
        <v>76.86</v>
      </c>
      <c r="Q2181" t="str">
        <f t="shared" si="308"/>
        <v>music</v>
      </c>
      <c r="R2181" t="str">
        <f t="shared" si="309"/>
        <v>rock</v>
      </c>
      <c r="S2181" s="22">
        <f t="shared" si="310"/>
        <v>42075.171203703707</v>
      </c>
      <c r="T2181" s="22">
        <f t="shared" si="311"/>
        <v>42105.171203703707</v>
      </c>
      <c r="U2181">
        <f t="shared" si="312"/>
        <v>2015</v>
      </c>
      <c r="V2181" t="str">
        <f t="shared" si="313"/>
        <v>successful</v>
      </c>
      <c r="W2181" t="str">
        <f>IF(OR(O2181&lt;Outliers!$B$8,Data!O2181&gt;Outliers!$B$9),"Yes","No")</f>
        <v>No</v>
      </c>
      <c r="X2181">
        <f t="shared" si="314"/>
        <v>4</v>
      </c>
    </row>
    <row r="2182" spans="1:24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306"/>
        <v>1</v>
      </c>
      <c r="P2182" s="9">
        <f t="shared" si="307"/>
        <v>68.709999999999994</v>
      </c>
      <c r="Q2182" t="str">
        <f t="shared" si="308"/>
        <v>music</v>
      </c>
      <c r="R2182" t="str">
        <f t="shared" si="309"/>
        <v>rock</v>
      </c>
      <c r="S2182" s="22">
        <f t="shared" si="310"/>
        <v>42279.669768518521</v>
      </c>
      <c r="T2182" s="22">
        <f t="shared" si="311"/>
        <v>42321.711435185185</v>
      </c>
      <c r="U2182">
        <f t="shared" si="312"/>
        <v>2015</v>
      </c>
      <c r="V2182" t="str">
        <f t="shared" si="313"/>
        <v>successful</v>
      </c>
      <c r="W2182" t="str">
        <f>IF(OR(O2182&lt;Outliers!$B$8,Data!O2182&gt;Outliers!$B$9),"Yes","No")</f>
        <v>No</v>
      </c>
      <c r="X2182">
        <f t="shared" si="314"/>
        <v>6</v>
      </c>
    </row>
    <row r="2183" spans="1:24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306"/>
        <v>2</v>
      </c>
      <c r="P2183" s="9">
        <f t="shared" si="307"/>
        <v>57.77</v>
      </c>
      <c r="Q2183" t="str">
        <f t="shared" si="308"/>
        <v>games</v>
      </c>
      <c r="R2183" t="str">
        <f t="shared" si="309"/>
        <v>tabletop games</v>
      </c>
      <c r="S2183" s="22">
        <f t="shared" si="310"/>
        <v>42773.005243055552</v>
      </c>
      <c r="T2183" s="22">
        <f t="shared" si="311"/>
        <v>42787.005243055552</v>
      </c>
      <c r="U2183">
        <f t="shared" si="312"/>
        <v>2017</v>
      </c>
      <c r="V2183" t="str">
        <f t="shared" si="313"/>
        <v>successful</v>
      </c>
      <c r="W2183" t="str">
        <f>IF(OR(O2183&lt;Outliers!$B$8,Data!O2183&gt;Outliers!$B$9),"Yes","No")</f>
        <v>No</v>
      </c>
      <c r="X2183">
        <f t="shared" si="314"/>
        <v>2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306"/>
        <v>5</v>
      </c>
      <c r="P2184" s="9">
        <f t="shared" si="307"/>
        <v>44.17</v>
      </c>
      <c r="Q2184" t="str">
        <f t="shared" si="308"/>
        <v>games</v>
      </c>
      <c r="R2184" t="str">
        <f t="shared" si="309"/>
        <v>tabletop games</v>
      </c>
      <c r="S2184" s="22">
        <f t="shared" si="310"/>
        <v>41879.900752314818</v>
      </c>
      <c r="T2184" s="22">
        <f t="shared" si="311"/>
        <v>41914.900752314818</v>
      </c>
      <c r="U2184">
        <f t="shared" si="312"/>
        <v>2014</v>
      </c>
      <c r="V2184" t="str">
        <f t="shared" si="313"/>
        <v>successful</v>
      </c>
      <c r="W2184" t="str">
        <f>IF(OR(O2184&lt;Outliers!$B$8,Data!O2184&gt;Outliers!$B$9),"Yes","No")</f>
        <v>Yes</v>
      </c>
      <c r="X2184">
        <f t="shared" si="314"/>
        <v>5</v>
      </c>
    </row>
    <row r="2185" spans="1:24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306"/>
        <v>5</v>
      </c>
      <c r="P2185" s="9">
        <f t="shared" si="307"/>
        <v>31.57</v>
      </c>
      <c r="Q2185" t="str">
        <f t="shared" si="308"/>
        <v>games</v>
      </c>
      <c r="R2185" t="str">
        <f t="shared" si="309"/>
        <v>tabletop games</v>
      </c>
      <c r="S2185" s="22">
        <f t="shared" si="310"/>
        <v>42745.365474537044</v>
      </c>
      <c r="T2185" s="22">
        <f t="shared" si="311"/>
        <v>42775.208333333328</v>
      </c>
      <c r="U2185">
        <f t="shared" si="312"/>
        <v>2017</v>
      </c>
      <c r="V2185" t="str">
        <f t="shared" si="313"/>
        <v>successful</v>
      </c>
      <c r="W2185" t="str">
        <f>IF(OR(O2185&lt;Outliers!$B$8,Data!O2185&gt;Outliers!$B$9),"Yes","No")</f>
        <v>Yes</v>
      </c>
      <c r="X2185">
        <f t="shared" si="314"/>
        <v>4</v>
      </c>
    </row>
    <row r="2186" spans="1:24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306"/>
        <v>3</v>
      </c>
      <c r="P2186" s="9">
        <f t="shared" si="307"/>
        <v>107.05</v>
      </c>
      <c r="Q2186" t="str">
        <f t="shared" si="308"/>
        <v>games</v>
      </c>
      <c r="R2186" t="str">
        <f t="shared" si="309"/>
        <v>tabletop games</v>
      </c>
      <c r="S2186" s="22">
        <f t="shared" si="310"/>
        <v>42380.690289351856</v>
      </c>
      <c r="T2186" s="22">
        <f t="shared" si="311"/>
        <v>42394.666666666672</v>
      </c>
      <c r="U2186">
        <f t="shared" si="312"/>
        <v>2016</v>
      </c>
      <c r="V2186" t="str">
        <f t="shared" si="313"/>
        <v>successful</v>
      </c>
      <c r="W2186" t="str">
        <f>IF(OR(O2186&lt;Outliers!$B$8,Data!O2186&gt;Outliers!$B$9),"Yes","No")</f>
        <v>Yes</v>
      </c>
      <c r="X2186">
        <f t="shared" si="314"/>
        <v>2</v>
      </c>
    </row>
    <row r="2187" spans="1:24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306"/>
        <v>19</v>
      </c>
      <c r="P2187" s="9">
        <f t="shared" si="307"/>
        <v>149.03</v>
      </c>
      <c r="Q2187" t="str">
        <f t="shared" si="308"/>
        <v>games</v>
      </c>
      <c r="R2187" t="str">
        <f t="shared" si="309"/>
        <v>tabletop games</v>
      </c>
      <c r="S2187" s="22">
        <f t="shared" si="310"/>
        <v>41319.349988425929</v>
      </c>
      <c r="T2187" s="22">
        <f t="shared" si="311"/>
        <v>41359.349988425929</v>
      </c>
      <c r="U2187">
        <f t="shared" si="312"/>
        <v>2013</v>
      </c>
      <c r="V2187" t="str">
        <f t="shared" si="313"/>
        <v>successful</v>
      </c>
      <c r="W2187" t="str">
        <f>IF(OR(O2187&lt;Outliers!$B$8,Data!O2187&gt;Outliers!$B$9),"Yes","No")</f>
        <v>Yes</v>
      </c>
      <c r="X2187">
        <f t="shared" si="314"/>
        <v>6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306"/>
        <v>1</v>
      </c>
      <c r="P2188" s="9">
        <f t="shared" si="307"/>
        <v>55.96</v>
      </c>
      <c r="Q2188" t="str">
        <f t="shared" si="308"/>
        <v>games</v>
      </c>
      <c r="R2188" t="str">
        <f t="shared" si="309"/>
        <v>tabletop games</v>
      </c>
      <c r="S2188" s="22">
        <f t="shared" si="310"/>
        <v>42583.615081018521</v>
      </c>
      <c r="T2188" s="22">
        <f t="shared" si="311"/>
        <v>42620.083333333328</v>
      </c>
      <c r="U2188">
        <f t="shared" si="312"/>
        <v>2016</v>
      </c>
      <c r="V2188" t="str">
        <f t="shared" si="313"/>
        <v>successful</v>
      </c>
      <c r="W2188" t="str">
        <f>IF(OR(O2188&lt;Outliers!$B$8,Data!O2188&gt;Outliers!$B$9),"Yes","No")</f>
        <v>No</v>
      </c>
      <c r="X2188">
        <f t="shared" si="314"/>
        <v>5</v>
      </c>
    </row>
    <row r="2189" spans="1:24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306"/>
        <v>10</v>
      </c>
      <c r="P2189" s="9">
        <f t="shared" si="307"/>
        <v>56.97</v>
      </c>
      <c r="Q2189" t="str">
        <f t="shared" si="308"/>
        <v>games</v>
      </c>
      <c r="R2189" t="str">
        <f t="shared" si="309"/>
        <v>tabletop games</v>
      </c>
      <c r="S2189" s="22">
        <f t="shared" si="310"/>
        <v>42068.209097222221</v>
      </c>
      <c r="T2189" s="22">
        <f t="shared" si="311"/>
        <v>42097.165972222225</v>
      </c>
      <c r="U2189">
        <f t="shared" si="312"/>
        <v>2015</v>
      </c>
      <c r="V2189" t="str">
        <f t="shared" si="313"/>
        <v>successful</v>
      </c>
      <c r="W2189" t="str">
        <f>IF(OR(O2189&lt;Outliers!$B$8,Data!O2189&gt;Outliers!$B$9),"Yes","No")</f>
        <v>Yes</v>
      </c>
      <c r="X2189">
        <f t="shared" si="314"/>
        <v>4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306"/>
        <v>4</v>
      </c>
      <c r="P2190" s="9">
        <f t="shared" si="307"/>
        <v>44.06</v>
      </c>
      <c r="Q2190" t="str">
        <f t="shared" si="308"/>
        <v>games</v>
      </c>
      <c r="R2190" t="str">
        <f t="shared" si="309"/>
        <v>tabletop games</v>
      </c>
      <c r="S2190" s="22">
        <f t="shared" si="310"/>
        <v>42633.586122685185</v>
      </c>
      <c r="T2190" s="22">
        <f t="shared" si="311"/>
        <v>42668.708333333328</v>
      </c>
      <c r="U2190">
        <f t="shared" si="312"/>
        <v>2016</v>
      </c>
      <c r="V2190" t="str">
        <f t="shared" si="313"/>
        <v>successful</v>
      </c>
      <c r="W2190" t="str">
        <f>IF(OR(O2190&lt;Outliers!$B$8,Data!O2190&gt;Outliers!$B$9),"Yes","No")</f>
        <v>Yes</v>
      </c>
      <c r="X2190">
        <f t="shared" si="314"/>
        <v>5</v>
      </c>
    </row>
    <row r="2191" spans="1:24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306"/>
        <v>5</v>
      </c>
      <c r="P2191" s="9">
        <f t="shared" si="307"/>
        <v>68.63</v>
      </c>
      <c r="Q2191" t="str">
        <f t="shared" si="308"/>
        <v>games</v>
      </c>
      <c r="R2191" t="str">
        <f t="shared" si="309"/>
        <v>tabletop games</v>
      </c>
      <c r="S2191" s="22">
        <f t="shared" si="310"/>
        <v>42467.788194444445</v>
      </c>
      <c r="T2191" s="22">
        <f t="shared" si="311"/>
        <v>42481.916666666672</v>
      </c>
      <c r="U2191">
        <f t="shared" si="312"/>
        <v>2016</v>
      </c>
      <c r="V2191" t="str">
        <f t="shared" si="313"/>
        <v>successful</v>
      </c>
      <c r="W2191" t="str">
        <f>IF(OR(O2191&lt;Outliers!$B$8,Data!O2191&gt;Outliers!$B$9),"Yes","No")</f>
        <v>Yes</v>
      </c>
      <c r="X2191">
        <f t="shared" si="314"/>
        <v>2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306"/>
        <v>2</v>
      </c>
      <c r="P2192" s="9">
        <f t="shared" si="307"/>
        <v>65.319999999999993</v>
      </c>
      <c r="Q2192" t="str">
        <f t="shared" si="308"/>
        <v>games</v>
      </c>
      <c r="R2192" t="str">
        <f t="shared" si="309"/>
        <v>tabletop games</v>
      </c>
      <c r="S2192" s="22">
        <f t="shared" si="310"/>
        <v>42417.625046296293</v>
      </c>
      <c r="T2192" s="22">
        <f t="shared" si="311"/>
        <v>42452.290972222225</v>
      </c>
      <c r="U2192">
        <f t="shared" si="312"/>
        <v>2016</v>
      </c>
      <c r="V2192" t="str">
        <f t="shared" si="313"/>
        <v>successful</v>
      </c>
      <c r="W2192" t="str">
        <f>IF(OR(O2192&lt;Outliers!$B$8,Data!O2192&gt;Outliers!$B$9),"Yes","No")</f>
        <v>No</v>
      </c>
      <c r="X2192">
        <f t="shared" si="314"/>
        <v>5</v>
      </c>
    </row>
    <row r="2193" spans="1:24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306"/>
        <v>1</v>
      </c>
      <c r="P2193" s="9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22">
        <f t="shared" si="310"/>
        <v>42768.833645833336</v>
      </c>
      <c r="T2193" s="22">
        <f t="shared" si="311"/>
        <v>42780.833645833336</v>
      </c>
      <c r="U2193">
        <f t="shared" si="312"/>
        <v>2017</v>
      </c>
      <c r="V2193" t="str">
        <f t="shared" si="313"/>
        <v>successful</v>
      </c>
      <c r="W2193" t="str">
        <f>IF(OR(O2193&lt;Outliers!$B$8,Data!O2193&gt;Outliers!$B$9),"Yes","No")</f>
        <v>No</v>
      </c>
      <c r="X2193">
        <f t="shared" si="314"/>
        <v>2</v>
      </c>
    </row>
    <row r="2194" spans="1:24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306"/>
        <v>11</v>
      </c>
      <c r="P2194" s="9">
        <f t="shared" si="307"/>
        <v>40.07</v>
      </c>
      <c r="Q2194" t="str">
        <f t="shared" si="308"/>
        <v>games</v>
      </c>
      <c r="R2194" t="str">
        <f t="shared" si="309"/>
        <v>tabletop games</v>
      </c>
      <c r="S2194" s="22">
        <f t="shared" si="310"/>
        <v>42691.8512037037</v>
      </c>
      <c r="T2194" s="22">
        <f t="shared" si="311"/>
        <v>42719.958333333328</v>
      </c>
      <c r="U2194">
        <f t="shared" si="312"/>
        <v>2016</v>
      </c>
      <c r="V2194" t="str">
        <f t="shared" si="313"/>
        <v>successful</v>
      </c>
      <c r="W2194" t="str">
        <f>IF(OR(O2194&lt;Outliers!$B$8,Data!O2194&gt;Outliers!$B$9),"Yes","No")</f>
        <v>Yes</v>
      </c>
      <c r="X2194">
        <f t="shared" si="314"/>
        <v>4</v>
      </c>
    </row>
    <row r="2195" spans="1:24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306"/>
        <v>5</v>
      </c>
      <c r="P2195" s="9">
        <f t="shared" si="307"/>
        <v>75.650000000000006</v>
      </c>
      <c r="Q2195" t="str">
        <f t="shared" si="308"/>
        <v>games</v>
      </c>
      <c r="R2195" t="str">
        <f t="shared" si="309"/>
        <v>tabletop games</v>
      </c>
      <c r="S2195" s="22">
        <f t="shared" si="310"/>
        <v>42664.405925925923</v>
      </c>
      <c r="T2195" s="22">
        <f t="shared" si="311"/>
        <v>42695.207638888889</v>
      </c>
      <c r="U2195">
        <f t="shared" si="312"/>
        <v>2016</v>
      </c>
      <c r="V2195" t="str">
        <f t="shared" si="313"/>
        <v>successful</v>
      </c>
      <c r="W2195" t="str">
        <f>IF(OR(O2195&lt;Outliers!$B$8,Data!O2195&gt;Outliers!$B$9),"Yes","No")</f>
        <v>Yes</v>
      </c>
      <c r="X2195">
        <f t="shared" si="314"/>
        <v>4</v>
      </c>
    </row>
    <row r="2196" spans="1:24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306"/>
        <v>5</v>
      </c>
      <c r="P2196" s="9">
        <f t="shared" si="307"/>
        <v>61.2</v>
      </c>
      <c r="Q2196" t="str">
        <f t="shared" si="308"/>
        <v>games</v>
      </c>
      <c r="R2196" t="str">
        <f t="shared" si="309"/>
        <v>tabletop games</v>
      </c>
      <c r="S2196" s="22">
        <f t="shared" si="310"/>
        <v>42425.757986111115</v>
      </c>
      <c r="T2196" s="22">
        <f t="shared" si="311"/>
        <v>42455.716319444444</v>
      </c>
      <c r="U2196">
        <f t="shared" si="312"/>
        <v>2016</v>
      </c>
      <c r="V2196" t="str">
        <f t="shared" si="313"/>
        <v>successful</v>
      </c>
      <c r="W2196" t="str">
        <f>IF(OR(O2196&lt;Outliers!$B$8,Data!O2196&gt;Outliers!$B$9),"Yes","No")</f>
        <v>Yes</v>
      </c>
      <c r="X2196">
        <f t="shared" si="314"/>
        <v>4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306"/>
        <v>1</v>
      </c>
      <c r="P2197" s="9">
        <f t="shared" si="307"/>
        <v>48.13</v>
      </c>
      <c r="Q2197" t="str">
        <f t="shared" si="308"/>
        <v>games</v>
      </c>
      <c r="R2197" t="str">
        <f t="shared" si="309"/>
        <v>tabletop games</v>
      </c>
      <c r="S2197" s="22">
        <f t="shared" si="310"/>
        <v>42197.771990740745</v>
      </c>
      <c r="T2197" s="22">
        <f t="shared" si="311"/>
        <v>42227.771990740745</v>
      </c>
      <c r="U2197">
        <f t="shared" si="312"/>
        <v>2015</v>
      </c>
      <c r="V2197" t="str">
        <f t="shared" si="313"/>
        <v>successful</v>
      </c>
      <c r="W2197" t="str">
        <f>IF(OR(O2197&lt;Outliers!$B$8,Data!O2197&gt;Outliers!$B$9),"Yes","No")</f>
        <v>No</v>
      </c>
      <c r="X2197">
        <f t="shared" si="314"/>
        <v>4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306"/>
        <v>1</v>
      </c>
      <c r="P2198" s="9">
        <f t="shared" si="307"/>
        <v>68.11</v>
      </c>
      <c r="Q2198" t="str">
        <f t="shared" si="308"/>
        <v>games</v>
      </c>
      <c r="R2198" t="str">
        <f t="shared" si="309"/>
        <v>tabletop games</v>
      </c>
      <c r="S2198" s="22">
        <f t="shared" si="310"/>
        <v>42675.487291666665</v>
      </c>
      <c r="T2198" s="22">
        <f t="shared" si="311"/>
        <v>42706.291666666672</v>
      </c>
      <c r="U2198">
        <f t="shared" si="312"/>
        <v>2016</v>
      </c>
      <c r="V2198" t="str">
        <f t="shared" si="313"/>
        <v>successful</v>
      </c>
      <c r="W2198" t="str">
        <f>IF(OR(O2198&lt;Outliers!$B$8,Data!O2198&gt;Outliers!$B$9),"Yes","No")</f>
        <v>No</v>
      </c>
      <c r="X2198">
        <f t="shared" si="314"/>
        <v>4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306"/>
        <v>10</v>
      </c>
      <c r="P2199" s="9">
        <f t="shared" si="307"/>
        <v>65.89</v>
      </c>
      <c r="Q2199" t="str">
        <f t="shared" si="308"/>
        <v>games</v>
      </c>
      <c r="R2199" t="str">
        <f t="shared" si="309"/>
        <v>tabletop games</v>
      </c>
      <c r="S2199" s="22">
        <f t="shared" si="310"/>
        <v>42033.584016203706</v>
      </c>
      <c r="T2199" s="22">
        <f t="shared" si="311"/>
        <v>42063.584016203706</v>
      </c>
      <c r="U2199">
        <f t="shared" si="312"/>
        <v>2015</v>
      </c>
      <c r="V2199" t="str">
        <f t="shared" si="313"/>
        <v>successful</v>
      </c>
      <c r="W2199" t="str">
        <f>IF(OR(O2199&lt;Outliers!$B$8,Data!O2199&gt;Outliers!$B$9),"Yes","No")</f>
        <v>Yes</v>
      </c>
      <c r="X2199">
        <f t="shared" si="314"/>
        <v>4</v>
      </c>
    </row>
    <row r="2200" spans="1:24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306"/>
        <v>1</v>
      </c>
      <c r="P2200" s="9">
        <f t="shared" si="307"/>
        <v>81.650000000000006</v>
      </c>
      <c r="Q2200" t="str">
        <f t="shared" si="308"/>
        <v>games</v>
      </c>
      <c r="R2200" t="str">
        <f t="shared" si="309"/>
        <v>tabletop games</v>
      </c>
      <c r="S2200" s="22">
        <f t="shared" si="310"/>
        <v>42292.513888888891</v>
      </c>
      <c r="T2200" s="22">
        <f t="shared" si="311"/>
        <v>42322.555555555555</v>
      </c>
      <c r="U2200">
        <f t="shared" si="312"/>
        <v>2015</v>
      </c>
      <c r="V2200" t="str">
        <f t="shared" si="313"/>
        <v>successful</v>
      </c>
      <c r="W2200" t="str">
        <f>IF(OR(O2200&lt;Outliers!$B$8,Data!O2200&gt;Outliers!$B$9),"Yes","No")</f>
        <v>No</v>
      </c>
      <c r="X2200">
        <f t="shared" si="314"/>
        <v>4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306"/>
        <v>1</v>
      </c>
      <c r="P2201" s="9">
        <f t="shared" si="307"/>
        <v>52.7</v>
      </c>
      <c r="Q2201" t="str">
        <f t="shared" si="308"/>
        <v>games</v>
      </c>
      <c r="R2201" t="str">
        <f t="shared" si="309"/>
        <v>tabletop games</v>
      </c>
      <c r="S2201" s="22">
        <f t="shared" si="310"/>
        <v>42262.416643518518</v>
      </c>
      <c r="T2201" s="22">
        <f t="shared" si="311"/>
        <v>42292.416643518518</v>
      </c>
      <c r="U2201">
        <f t="shared" si="312"/>
        <v>2015</v>
      </c>
      <c r="V2201" t="str">
        <f t="shared" si="313"/>
        <v>successful</v>
      </c>
      <c r="W2201" t="str">
        <f>IF(OR(O2201&lt;Outliers!$B$8,Data!O2201&gt;Outliers!$B$9),"Yes","No")</f>
        <v>No</v>
      </c>
      <c r="X2201">
        <f t="shared" si="314"/>
        <v>4</v>
      </c>
    </row>
    <row r="2202" spans="1:24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306"/>
        <v>5</v>
      </c>
      <c r="P2202" s="9">
        <f t="shared" si="307"/>
        <v>41.23</v>
      </c>
      <c r="Q2202" t="str">
        <f t="shared" si="308"/>
        <v>games</v>
      </c>
      <c r="R2202" t="str">
        <f t="shared" si="309"/>
        <v>tabletop games</v>
      </c>
      <c r="S2202" s="22">
        <f t="shared" si="310"/>
        <v>42163.625787037032</v>
      </c>
      <c r="T2202" s="22">
        <f t="shared" si="311"/>
        <v>42191.125</v>
      </c>
      <c r="U2202">
        <f t="shared" si="312"/>
        <v>2015</v>
      </c>
      <c r="V2202" t="str">
        <f t="shared" si="313"/>
        <v>successful</v>
      </c>
      <c r="W2202" t="str">
        <f>IF(OR(O2202&lt;Outliers!$B$8,Data!O2202&gt;Outliers!$B$9),"Yes","No")</f>
        <v>Yes</v>
      </c>
      <c r="X2202">
        <f t="shared" si="314"/>
        <v>4</v>
      </c>
    </row>
    <row r="2203" spans="1:24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306"/>
        <v>4</v>
      </c>
      <c r="P2203" s="9">
        <f t="shared" si="307"/>
        <v>15.04</v>
      </c>
      <c r="Q2203" t="str">
        <f t="shared" si="308"/>
        <v>music</v>
      </c>
      <c r="R2203" t="str">
        <f t="shared" si="309"/>
        <v>electronic music</v>
      </c>
      <c r="S2203" s="22">
        <f t="shared" si="310"/>
        <v>41276.846817129634</v>
      </c>
      <c r="T2203" s="22">
        <f t="shared" si="311"/>
        <v>41290.846817129634</v>
      </c>
      <c r="U2203">
        <f t="shared" si="312"/>
        <v>2013</v>
      </c>
      <c r="V2203" t="str">
        <f t="shared" si="313"/>
        <v>successful</v>
      </c>
      <c r="W2203" t="str">
        <f>IF(OR(O2203&lt;Outliers!$B$8,Data!O2203&gt;Outliers!$B$9),"Yes","No")</f>
        <v>Yes</v>
      </c>
      <c r="X2203">
        <f t="shared" si="314"/>
        <v>2</v>
      </c>
    </row>
    <row r="2204" spans="1:24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306"/>
        <v>7</v>
      </c>
      <c r="P2204" s="9">
        <f t="shared" si="307"/>
        <v>39.07</v>
      </c>
      <c r="Q2204" t="str">
        <f t="shared" si="308"/>
        <v>music</v>
      </c>
      <c r="R2204" t="str">
        <f t="shared" si="309"/>
        <v>electronic music</v>
      </c>
      <c r="S2204" s="22">
        <f t="shared" si="310"/>
        <v>41184.849166666667</v>
      </c>
      <c r="T2204" s="22">
        <f t="shared" si="311"/>
        <v>41214.849166666667</v>
      </c>
      <c r="U2204">
        <f t="shared" si="312"/>
        <v>2012</v>
      </c>
      <c r="V2204" t="str">
        <f t="shared" si="313"/>
        <v>successful</v>
      </c>
      <c r="W2204" t="str">
        <f>IF(OR(O2204&lt;Outliers!$B$8,Data!O2204&gt;Outliers!$B$9),"Yes","No")</f>
        <v>Yes</v>
      </c>
      <c r="X2204">
        <f t="shared" si="314"/>
        <v>4</v>
      </c>
    </row>
    <row r="2205" spans="1:24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306"/>
        <v>1</v>
      </c>
      <c r="P2205" s="9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22">
        <f t="shared" si="310"/>
        <v>42241.85974537037</v>
      </c>
      <c r="T2205" s="22">
        <f t="shared" si="311"/>
        <v>42271.85974537037</v>
      </c>
      <c r="U2205">
        <f t="shared" si="312"/>
        <v>2015</v>
      </c>
      <c r="V2205" t="str">
        <f t="shared" si="313"/>
        <v>successful</v>
      </c>
      <c r="W2205" t="str">
        <f>IF(OR(O2205&lt;Outliers!$B$8,Data!O2205&gt;Outliers!$B$9),"Yes","No")</f>
        <v>No</v>
      </c>
      <c r="X2205">
        <f t="shared" si="314"/>
        <v>4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306"/>
        <v>1</v>
      </c>
      <c r="P2206" s="9">
        <f t="shared" si="307"/>
        <v>27.3</v>
      </c>
      <c r="Q2206" t="str">
        <f t="shared" si="308"/>
        <v>music</v>
      </c>
      <c r="R2206" t="str">
        <f t="shared" si="309"/>
        <v>electronic music</v>
      </c>
      <c r="S2206" s="22">
        <f t="shared" si="310"/>
        <v>41312.311562499999</v>
      </c>
      <c r="T2206" s="22">
        <f t="shared" si="311"/>
        <v>41342.311562499999</v>
      </c>
      <c r="U2206">
        <f t="shared" si="312"/>
        <v>2013</v>
      </c>
      <c r="V2206" t="str">
        <f t="shared" si="313"/>
        <v>successful</v>
      </c>
      <c r="W2206" t="str">
        <f>IF(OR(O2206&lt;Outliers!$B$8,Data!O2206&gt;Outliers!$B$9),"Yes","No")</f>
        <v>No</v>
      </c>
      <c r="X2206">
        <f t="shared" si="314"/>
        <v>4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306"/>
        <v>2</v>
      </c>
      <c r="P2207" s="9">
        <f t="shared" si="307"/>
        <v>42.22</v>
      </c>
      <c r="Q2207" t="str">
        <f t="shared" si="308"/>
        <v>music</v>
      </c>
      <c r="R2207" t="str">
        <f t="shared" si="309"/>
        <v>electronic music</v>
      </c>
      <c r="S2207" s="22">
        <f t="shared" si="310"/>
        <v>41031.82163194444</v>
      </c>
      <c r="T2207" s="22">
        <f t="shared" si="311"/>
        <v>41061.82163194444</v>
      </c>
      <c r="U2207">
        <f t="shared" si="312"/>
        <v>2012</v>
      </c>
      <c r="V2207" t="str">
        <f t="shared" si="313"/>
        <v>successful</v>
      </c>
      <c r="W2207" t="str">
        <f>IF(OR(O2207&lt;Outliers!$B$8,Data!O2207&gt;Outliers!$B$9),"Yes","No")</f>
        <v>No</v>
      </c>
      <c r="X2207">
        <f t="shared" si="314"/>
        <v>4</v>
      </c>
    </row>
    <row r="2208" spans="1:24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306"/>
        <v>1</v>
      </c>
      <c r="P2208" s="9">
        <f t="shared" si="307"/>
        <v>33.24</v>
      </c>
      <c r="Q2208" t="str">
        <f t="shared" si="308"/>
        <v>music</v>
      </c>
      <c r="R2208" t="str">
        <f t="shared" si="309"/>
        <v>electronic music</v>
      </c>
      <c r="S2208" s="22">
        <f t="shared" si="310"/>
        <v>40997.257222222222</v>
      </c>
      <c r="T2208" s="22">
        <f t="shared" si="311"/>
        <v>41015.257222222222</v>
      </c>
      <c r="U2208">
        <f t="shared" si="312"/>
        <v>2012</v>
      </c>
      <c r="V2208" t="str">
        <f t="shared" si="313"/>
        <v>successful</v>
      </c>
      <c r="W2208" t="str">
        <f>IF(OR(O2208&lt;Outliers!$B$8,Data!O2208&gt;Outliers!$B$9),"Yes","No")</f>
        <v>No</v>
      </c>
      <c r="X2208">
        <f t="shared" si="314"/>
        <v>3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306"/>
        <v>1</v>
      </c>
      <c r="P2209" s="9">
        <f t="shared" si="307"/>
        <v>285.70999999999998</v>
      </c>
      <c r="Q2209" t="str">
        <f t="shared" si="308"/>
        <v>music</v>
      </c>
      <c r="R2209" t="str">
        <f t="shared" si="309"/>
        <v>electronic music</v>
      </c>
      <c r="S2209" s="22">
        <f t="shared" si="310"/>
        <v>41564.194131944445</v>
      </c>
      <c r="T2209" s="22">
        <f t="shared" si="311"/>
        <v>41594.235798611109</v>
      </c>
      <c r="U2209">
        <f t="shared" si="312"/>
        <v>2013</v>
      </c>
      <c r="V2209" t="str">
        <f t="shared" si="313"/>
        <v>successful</v>
      </c>
      <c r="W2209" t="str">
        <f>IF(OR(O2209&lt;Outliers!$B$8,Data!O2209&gt;Outliers!$B$9),"Yes","No")</f>
        <v>No</v>
      </c>
      <c r="X2209">
        <f t="shared" si="314"/>
        <v>4</v>
      </c>
    </row>
    <row r="2210" spans="1:24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306"/>
        <v>1</v>
      </c>
      <c r="P2210" s="9">
        <f t="shared" si="307"/>
        <v>42.33</v>
      </c>
      <c r="Q2210" t="str">
        <f t="shared" si="308"/>
        <v>music</v>
      </c>
      <c r="R2210" t="str">
        <f t="shared" si="309"/>
        <v>electronic music</v>
      </c>
      <c r="S2210" s="22">
        <f t="shared" si="310"/>
        <v>40946.882245370369</v>
      </c>
      <c r="T2210" s="22">
        <f t="shared" si="311"/>
        <v>41006.166666666664</v>
      </c>
      <c r="U2210">
        <f t="shared" si="312"/>
        <v>2012</v>
      </c>
      <c r="V2210" t="str">
        <f t="shared" si="313"/>
        <v>successful</v>
      </c>
      <c r="W2210" t="str">
        <f>IF(OR(O2210&lt;Outliers!$B$8,Data!O2210&gt;Outliers!$B$9),"Yes","No")</f>
        <v>No</v>
      </c>
      <c r="X2210">
        <f t="shared" si="314"/>
        <v>9</v>
      </c>
    </row>
    <row r="2211" spans="1:24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306"/>
        <v>2</v>
      </c>
      <c r="P2211" s="9">
        <f t="shared" si="307"/>
        <v>50.27</v>
      </c>
      <c r="Q2211" t="str">
        <f t="shared" si="308"/>
        <v>music</v>
      </c>
      <c r="R2211" t="str">
        <f t="shared" si="309"/>
        <v>electronic music</v>
      </c>
      <c r="S2211" s="22">
        <f t="shared" si="310"/>
        <v>41732.479675925926</v>
      </c>
      <c r="T2211" s="22">
        <f t="shared" si="311"/>
        <v>41743.958333333336</v>
      </c>
      <c r="U2211">
        <f t="shared" si="312"/>
        <v>2014</v>
      </c>
      <c r="V2211" t="str">
        <f t="shared" si="313"/>
        <v>successful</v>
      </c>
      <c r="W2211" t="str">
        <f>IF(OR(O2211&lt;Outliers!$B$8,Data!O2211&gt;Outliers!$B$9),"Yes","No")</f>
        <v>No</v>
      </c>
      <c r="X2211">
        <f t="shared" si="314"/>
        <v>2</v>
      </c>
    </row>
    <row r="2212" spans="1:24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306"/>
        <v>1</v>
      </c>
      <c r="P2212" s="9">
        <f t="shared" si="307"/>
        <v>61.9</v>
      </c>
      <c r="Q2212" t="str">
        <f t="shared" si="308"/>
        <v>music</v>
      </c>
      <c r="R2212" t="str">
        <f t="shared" si="309"/>
        <v>electronic music</v>
      </c>
      <c r="S2212" s="22">
        <f t="shared" si="310"/>
        <v>40956.066087962965</v>
      </c>
      <c r="T2212" s="22">
        <f t="shared" si="311"/>
        <v>41013.73333333333</v>
      </c>
      <c r="U2212">
        <f t="shared" si="312"/>
        <v>2012</v>
      </c>
      <c r="V2212" t="str">
        <f t="shared" si="313"/>
        <v>successful</v>
      </c>
      <c r="W2212" t="str">
        <f>IF(OR(O2212&lt;Outliers!$B$8,Data!O2212&gt;Outliers!$B$9),"Yes","No")</f>
        <v>No</v>
      </c>
      <c r="X2212">
        <f t="shared" si="314"/>
        <v>8</v>
      </c>
    </row>
    <row r="2213" spans="1:24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306"/>
        <v>2</v>
      </c>
      <c r="P2213" s="9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22">
        <f t="shared" si="310"/>
        <v>41716.785011574073</v>
      </c>
      <c r="T2213" s="22">
        <f t="shared" si="311"/>
        <v>41739.290972222225</v>
      </c>
      <c r="U2213">
        <f t="shared" si="312"/>
        <v>2014</v>
      </c>
      <c r="V2213" t="str">
        <f t="shared" si="313"/>
        <v>successful</v>
      </c>
      <c r="W2213" t="str">
        <f>IF(OR(O2213&lt;Outliers!$B$8,Data!O2213&gt;Outliers!$B$9),"Yes","No")</f>
        <v>No</v>
      </c>
      <c r="X2213">
        <f t="shared" si="314"/>
        <v>3</v>
      </c>
    </row>
    <row r="2214" spans="1:24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306"/>
        <v>1</v>
      </c>
      <c r="P2214" s="9">
        <f t="shared" si="307"/>
        <v>55.8</v>
      </c>
      <c r="Q2214" t="str">
        <f t="shared" si="308"/>
        <v>music</v>
      </c>
      <c r="R2214" t="str">
        <f t="shared" si="309"/>
        <v>electronic music</v>
      </c>
      <c r="S2214" s="22">
        <f t="shared" si="310"/>
        <v>41548.747418981482</v>
      </c>
      <c r="T2214" s="22">
        <f t="shared" si="311"/>
        <v>41582.041666666664</v>
      </c>
      <c r="U2214">
        <f t="shared" si="312"/>
        <v>2013</v>
      </c>
      <c r="V2214" t="str">
        <f t="shared" si="313"/>
        <v>successful</v>
      </c>
      <c r="W2214" t="str">
        <f>IF(OR(O2214&lt;Outliers!$B$8,Data!O2214&gt;Outliers!$B$9),"Yes","No")</f>
        <v>No</v>
      </c>
      <c r="X2214">
        <f t="shared" si="314"/>
        <v>5</v>
      </c>
    </row>
    <row r="2215" spans="1:24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306"/>
        <v>2</v>
      </c>
      <c r="P2215" s="9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22">
        <f t="shared" si="310"/>
        <v>42109.826145833329</v>
      </c>
      <c r="T2215" s="22">
        <f t="shared" si="311"/>
        <v>42139.826145833329</v>
      </c>
      <c r="U2215">
        <f t="shared" si="312"/>
        <v>2015</v>
      </c>
      <c r="V2215" t="str">
        <f t="shared" si="313"/>
        <v>successful</v>
      </c>
      <c r="W2215" t="str">
        <f>IF(OR(O2215&lt;Outliers!$B$8,Data!O2215&gt;Outliers!$B$9),"Yes","No")</f>
        <v>No</v>
      </c>
      <c r="X2215">
        <f t="shared" si="314"/>
        <v>4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306"/>
        <v>3</v>
      </c>
      <c r="P2216" s="9">
        <f t="shared" si="307"/>
        <v>73.13</v>
      </c>
      <c r="Q2216" t="str">
        <f t="shared" si="308"/>
        <v>music</v>
      </c>
      <c r="R2216" t="str">
        <f t="shared" si="309"/>
        <v>electronic music</v>
      </c>
      <c r="S2216" s="22">
        <f t="shared" si="310"/>
        <v>41646.792222222226</v>
      </c>
      <c r="T2216" s="22">
        <f t="shared" si="311"/>
        <v>41676.792222222226</v>
      </c>
      <c r="U2216">
        <f t="shared" si="312"/>
        <v>2014</v>
      </c>
      <c r="V2216" t="str">
        <f t="shared" si="313"/>
        <v>successful</v>
      </c>
      <c r="W2216" t="str">
        <f>IF(OR(O2216&lt;Outliers!$B$8,Data!O2216&gt;Outliers!$B$9),"Yes","No")</f>
        <v>Yes</v>
      </c>
      <c r="X2216">
        <f t="shared" si="314"/>
        <v>4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306"/>
        <v>2</v>
      </c>
      <c r="P2217" s="9">
        <f t="shared" si="307"/>
        <v>26.06</v>
      </c>
      <c r="Q2217" t="str">
        <f t="shared" si="308"/>
        <v>music</v>
      </c>
      <c r="R2217" t="str">
        <f t="shared" si="309"/>
        <v>electronic music</v>
      </c>
      <c r="S2217" s="22">
        <f t="shared" si="310"/>
        <v>40958.717268518521</v>
      </c>
      <c r="T2217" s="22">
        <f t="shared" si="311"/>
        <v>40981.290972222225</v>
      </c>
      <c r="U2217">
        <f t="shared" si="312"/>
        <v>2012</v>
      </c>
      <c r="V2217" t="str">
        <f t="shared" si="313"/>
        <v>successful</v>
      </c>
      <c r="W2217" t="str">
        <f>IF(OR(O2217&lt;Outliers!$B$8,Data!O2217&gt;Outliers!$B$9),"Yes","No")</f>
        <v>No</v>
      </c>
      <c r="X2217">
        <f t="shared" si="314"/>
        <v>3</v>
      </c>
    </row>
    <row r="2218" spans="1:24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306"/>
        <v>1</v>
      </c>
      <c r="P2218" s="9">
        <f t="shared" si="307"/>
        <v>22.64</v>
      </c>
      <c r="Q2218" t="str">
        <f t="shared" si="308"/>
        <v>music</v>
      </c>
      <c r="R2218" t="str">
        <f t="shared" si="309"/>
        <v>electronic music</v>
      </c>
      <c r="S2218" s="22">
        <f t="shared" si="310"/>
        <v>42194.751678240747</v>
      </c>
      <c r="T2218" s="22">
        <f t="shared" si="311"/>
        <v>42208.751678240747</v>
      </c>
      <c r="U2218">
        <f t="shared" si="312"/>
        <v>2015</v>
      </c>
      <c r="V2218" t="str">
        <f t="shared" si="313"/>
        <v>successful</v>
      </c>
      <c r="W2218" t="str">
        <f>IF(OR(O2218&lt;Outliers!$B$8,Data!O2218&gt;Outliers!$B$9),"Yes","No")</f>
        <v>No</v>
      </c>
      <c r="X2218">
        <f t="shared" si="314"/>
        <v>2</v>
      </c>
    </row>
    <row r="2219" spans="1:24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306"/>
        <v>1</v>
      </c>
      <c r="P2219" s="9">
        <f t="shared" si="307"/>
        <v>47.22</v>
      </c>
      <c r="Q2219" t="str">
        <f t="shared" si="308"/>
        <v>music</v>
      </c>
      <c r="R2219" t="str">
        <f t="shared" si="309"/>
        <v>electronic music</v>
      </c>
      <c r="S2219" s="22">
        <f t="shared" si="310"/>
        <v>42299.776770833334</v>
      </c>
      <c r="T2219" s="22">
        <f t="shared" si="311"/>
        <v>42310.333333333328</v>
      </c>
      <c r="U2219">
        <f t="shared" si="312"/>
        <v>2015</v>
      </c>
      <c r="V2219" t="str">
        <f t="shared" si="313"/>
        <v>successful</v>
      </c>
      <c r="W2219" t="str">
        <f>IF(OR(O2219&lt;Outliers!$B$8,Data!O2219&gt;Outliers!$B$9),"Yes","No")</f>
        <v>No</v>
      </c>
      <c r="X2219">
        <f t="shared" si="314"/>
        <v>2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306"/>
        <v>1</v>
      </c>
      <c r="P2220" s="9">
        <f t="shared" si="307"/>
        <v>32.32</v>
      </c>
      <c r="Q2220" t="str">
        <f t="shared" si="308"/>
        <v>music</v>
      </c>
      <c r="R2220" t="str">
        <f t="shared" si="309"/>
        <v>electronic music</v>
      </c>
      <c r="S2220" s="22">
        <f t="shared" si="310"/>
        <v>41127.812303240738</v>
      </c>
      <c r="T2220" s="22">
        <f t="shared" si="311"/>
        <v>41150</v>
      </c>
      <c r="U2220">
        <f t="shared" si="312"/>
        <v>2012</v>
      </c>
      <c r="V2220" t="str">
        <f t="shared" si="313"/>
        <v>successful</v>
      </c>
      <c r="W2220" t="str">
        <f>IF(OR(O2220&lt;Outliers!$B$8,Data!O2220&gt;Outliers!$B$9),"Yes","No")</f>
        <v>No</v>
      </c>
      <c r="X2220">
        <f t="shared" si="314"/>
        <v>3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306"/>
        <v>1</v>
      </c>
      <c r="P2221" s="9">
        <f t="shared" si="307"/>
        <v>53.42</v>
      </c>
      <c r="Q2221" t="str">
        <f t="shared" si="308"/>
        <v>music</v>
      </c>
      <c r="R2221" t="str">
        <f t="shared" si="309"/>
        <v>electronic music</v>
      </c>
      <c r="S2221" s="22">
        <f t="shared" si="310"/>
        <v>42205.718888888892</v>
      </c>
      <c r="T2221" s="22">
        <f t="shared" si="311"/>
        <v>42235.718888888892</v>
      </c>
      <c r="U2221">
        <f t="shared" si="312"/>
        <v>2015</v>
      </c>
      <c r="V2221" t="str">
        <f t="shared" si="313"/>
        <v>successful</v>
      </c>
      <c r="W2221" t="str">
        <f>IF(OR(O2221&lt;Outliers!$B$8,Data!O2221&gt;Outliers!$B$9),"Yes","No")</f>
        <v>No</v>
      </c>
      <c r="X2221">
        <f t="shared" si="314"/>
        <v>4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306"/>
        <v>1</v>
      </c>
      <c r="P2222" s="9">
        <f t="shared" si="307"/>
        <v>51.3</v>
      </c>
      <c r="Q2222" t="str">
        <f t="shared" si="308"/>
        <v>music</v>
      </c>
      <c r="R2222" t="str">
        <f t="shared" si="309"/>
        <v>electronic music</v>
      </c>
      <c r="S2222" s="22">
        <f t="shared" si="310"/>
        <v>41452.060601851852</v>
      </c>
      <c r="T2222" s="22">
        <f t="shared" si="311"/>
        <v>41482.060601851852</v>
      </c>
      <c r="U2222">
        <f t="shared" si="312"/>
        <v>2013</v>
      </c>
      <c r="V2222" t="str">
        <f t="shared" si="313"/>
        <v>successful</v>
      </c>
      <c r="W2222" t="str">
        <f>IF(OR(O2222&lt;Outliers!$B$8,Data!O2222&gt;Outliers!$B$9),"Yes","No")</f>
        <v>No</v>
      </c>
      <c r="X2222">
        <f t="shared" si="314"/>
        <v>4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306"/>
        <v>1</v>
      </c>
      <c r="P2223" s="9">
        <f t="shared" si="307"/>
        <v>37.200000000000003</v>
      </c>
      <c r="Q2223" t="str">
        <f t="shared" si="308"/>
        <v>games</v>
      </c>
      <c r="R2223" t="str">
        <f t="shared" si="309"/>
        <v>tabletop games</v>
      </c>
      <c r="S2223" s="22">
        <f t="shared" si="310"/>
        <v>42452.666770833333</v>
      </c>
      <c r="T2223" s="22">
        <f t="shared" si="311"/>
        <v>42483</v>
      </c>
      <c r="U2223">
        <f t="shared" si="312"/>
        <v>2016</v>
      </c>
      <c r="V2223" t="str">
        <f t="shared" si="313"/>
        <v>successful</v>
      </c>
      <c r="W2223" t="str">
        <f>IF(OR(O2223&lt;Outliers!$B$8,Data!O2223&gt;Outliers!$B$9),"Yes","No")</f>
        <v>No</v>
      </c>
      <c r="X2223">
        <f t="shared" si="314"/>
        <v>4</v>
      </c>
    </row>
    <row r="2224" spans="1:24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306"/>
        <v>2</v>
      </c>
      <c r="P2224" s="9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22">
        <f t="shared" si="310"/>
        <v>40906.787581018521</v>
      </c>
      <c r="T2224" s="22">
        <f t="shared" si="311"/>
        <v>40936.787581018521</v>
      </c>
      <c r="U2224">
        <f t="shared" si="312"/>
        <v>2011</v>
      </c>
      <c r="V2224" t="str">
        <f t="shared" si="313"/>
        <v>successful</v>
      </c>
      <c r="W2224" t="str">
        <f>IF(OR(O2224&lt;Outliers!$B$8,Data!O2224&gt;Outliers!$B$9),"Yes","No")</f>
        <v>No</v>
      </c>
      <c r="X2224">
        <f t="shared" si="314"/>
        <v>4</v>
      </c>
    </row>
    <row r="2225" spans="1:24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306"/>
        <v>1</v>
      </c>
      <c r="P2225" s="9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22">
        <f t="shared" si="310"/>
        <v>42152.640833333338</v>
      </c>
      <c r="T2225" s="22">
        <f t="shared" si="311"/>
        <v>42182.640833333338</v>
      </c>
      <c r="U2225">
        <f t="shared" si="312"/>
        <v>2015</v>
      </c>
      <c r="V2225" t="str">
        <f t="shared" si="313"/>
        <v>successful</v>
      </c>
      <c r="W2225" t="str">
        <f>IF(OR(O2225&lt;Outliers!$B$8,Data!O2225&gt;Outliers!$B$9),"Yes","No")</f>
        <v>No</v>
      </c>
      <c r="X2225">
        <f t="shared" si="314"/>
        <v>4</v>
      </c>
    </row>
    <row r="2226" spans="1:24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306"/>
        <v>2</v>
      </c>
      <c r="P2226" s="9">
        <f t="shared" si="307"/>
        <v>82.15</v>
      </c>
      <c r="Q2226" t="str">
        <f t="shared" si="308"/>
        <v>games</v>
      </c>
      <c r="R2226" t="str">
        <f t="shared" si="309"/>
        <v>tabletop games</v>
      </c>
      <c r="S2226" s="22">
        <f t="shared" si="310"/>
        <v>42644.667534722219</v>
      </c>
      <c r="T2226" s="22">
        <f t="shared" si="311"/>
        <v>42672.791666666672</v>
      </c>
      <c r="U2226">
        <f t="shared" si="312"/>
        <v>2016</v>
      </c>
      <c r="V2226" t="str">
        <f t="shared" si="313"/>
        <v>successful</v>
      </c>
      <c r="W2226" t="str">
        <f>IF(OR(O2226&lt;Outliers!$B$8,Data!O2226&gt;Outliers!$B$9),"Yes","No")</f>
        <v>No</v>
      </c>
      <c r="X2226">
        <f t="shared" si="314"/>
        <v>4</v>
      </c>
    </row>
    <row r="2227" spans="1:24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306"/>
        <v>9</v>
      </c>
      <c r="P2227" s="9">
        <f t="shared" si="307"/>
        <v>164.8</v>
      </c>
      <c r="Q2227" t="str">
        <f t="shared" si="308"/>
        <v>games</v>
      </c>
      <c r="R2227" t="str">
        <f t="shared" si="309"/>
        <v>tabletop games</v>
      </c>
      <c r="S2227" s="22">
        <f t="shared" si="310"/>
        <v>41873.79184027778</v>
      </c>
      <c r="T2227" s="22">
        <f t="shared" si="311"/>
        <v>41903.79184027778</v>
      </c>
      <c r="U2227">
        <f t="shared" si="312"/>
        <v>2014</v>
      </c>
      <c r="V2227" t="str">
        <f t="shared" si="313"/>
        <v>successful</v>
      </c>
      <c r="W2227" t="str">
        <f>IF(OR(O2227&lt;Outliers!$B$8,Data!O2227&gt;Outliers!$B$9),"Yes","No")</f>
        <v>Yes</v>
      </c>
      <c r="X2227">
        <f t="shared" si="314"/>
        <v>4</v>
      </c>
    </row>
    <row r="2228" spans="1:24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306"/>
        <v>1</v>
      </c>
      <c r="P2228" s="9">
        <f t="shared" si="307"/>
        <v>60.82</v>
      </c>
      <c r="Q2228" t="str">
        <f t="shared" si="308"/>
        <v>games</v>
      </c>
      <c r="R2228" t="str">
        <f t="shared" si="309"/>
        <v>tabletop games</v>
      </c>
      <c r="S2228" s="22">
        <f t="shared" si="310"/>
        <v>42381.79886574074</v>
      </c>
      <c r="T2228" s="22">
        <f t="shared" si="311"/>
        <v>42412.207638888889</v>
      </c>
      <c r="U2228">
        <f t="shared" si="312"/>
        <v>2016</v>
      </c>
      <c r="V2228" t="str">
        <f t="shared" si="313"/>
        <v>successful</v>
      </c>
      <c r="W2228" t="str">
        <f>IF(OR(O2228&lt;Outliers!$B$8,Data!O2228&gt;Outliers!$B$9),"Yes","No")</f>
        <v>No</v>
      </c>
      <c r="X2228">
        <f t="shared" si="314"/>
        <v>4</v>
      </c>
    </row>
    <row r="2229" spans="1:24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306"/>
        <v>2</v>
      </c>
      <c r="P2229" s="9">
        <f t="shared" si="307"/>
        <v>67.97</v>
      </c>
      <c r="Q2229" t="str">
        <f t="shared" si="308"/>
        <v>games</v>
      </c>
      <c r="R2229" t="str">
        <f t="shared" si="309"/>
        <v>tabletop games</v>
      </c>
      <c r="S2229" s="22">
        <f t="shared" si="310"/>
        <v>41561.807349537034</v>
      </c>
      <c r="T2229" s="22">
        <f t="shared" si="311"/>
        <v>41591.849016203705</v>
      </c>
      <c r="U2229">
        <f t="shared" si="312"/>
        <v>2013</v>
      </c>
      <c r="V2229" t="str">
        <f t="shared" si="313"/>
        <v>successful</v>
      </c>
      <c r="W2229" t="str">
        <f>IF(OR(O2229&lt;Outliers!$B$8,Data!O2229&gt;Outliers!$B$9),"Yes","No")</f>
        <v>No</v>
      </c>
      <c r="X2229">
        <f t="shared" si="314"/>
        <v>4</v>
      </c>
    </row>
    <row r="2230" spans="1:24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306"/>
        <v>12</v>
      </c>
      <c r="P2230" s="9">
        <f t="shared" si="307"/>
        <v>81.56</v>
      </c>
      <c r="Q2230" t="str">
        <f t="shared" si="308"/>
        <v>games</v>
      </c>
      <c r="R2230" t="str">
        <f t="shared" si="309"/>
        <v>tabletop games</v>
      </c>
      <c r="S2230" s="22">
        <f t="shared" si="310"/>
        <v>42202.278194444443</v>
      </c>
      <c r="T2230" s="22">
        <f t="shared" si="311"/>
        <v>42232.278194444443</v>
      </c>
      <c r="U2230">
        <f t="shared" si="312"/>
        <v>2015</v>
      </c>
      <c r="V2230" t="str">
        <f t="shared" si="313"/>
        <v>successful</v>
      </c>
      <c r="W2230" t="str">
        <f>IF(OR(O2230&lt;Outliers!$B$8,Data!O2230&gt;Outliers!$B$9),"Yes","No")</f>
        <v>Yes</v>
      </c>
      <c r="X2230">
        <f t="shared" si="314"/>
        <v>4</v>
      </c>
    </row>
    <row r="2231" spans="1:24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306"/>
        <v>2</v>
      </c>
      <c r="P2231" s="9">
        <f t="shared" si="307"/>
        <v>25.43</v>
      </c>
      <c r="Q2231" t="str">
        <f t="shared" si="308"/>
        <v>games</v>
      </c>
      <c r="R2231" t="str">
        <f t="shared" si="309"/>
        <v>tabletop games</v>
      </c>
      <c r="S2231" s="22">
        <f t="shared" si="310"/>
        <v>41484.664247685185</v>
      </c>
      <c r="T2231" s="22">
        <f t="shared" si="311"/>
        <v>41520.166666666664</v>
      </c>
      <c r="U2231">
        <f t="shared" si="312"/>
        <v>2013</v>
      </c>
      <c r="V2231" t="str">
        <f t="shared" si="313"/>
        <v>successful</v>
      </c>
      <c r="W2231" t="str">
        <f>IF(OR(O2231&lt;Outliers!$B$8,Data!O2231&gt;Outliers!$B$9),"Yes","No")</f>
        <v>No</v>
      </c>
      <c r="X2231">
        <f t="shared" si="314"/>
        <v>5</v>
      </c>
    </row>
    <row r="2232" spans="1:24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306"/>
        <v>1</v>
      </c>
      <c r="P2232" s="9">
        <f t="shared" si="307"/>
        <v>21.5</v>
      </c>
      <c r="Q2232" t="str">
        <f t="shared" si="308"/>
        <v>games</v>
      </c>
      <c r="R2232" t="str">
        <f t="shared" si="309"/>
        <v>tabletop games</v>
      </c>
      <c r="S2232" s="22">
        <f t="shared" si="310"/>
        <v>41724.881099537037</v>
      </c>
      <c r="T2232" s="22">
        <f t="shared" si="311"/>
        <v>41754.881099537037</v>
      </c>
      <c r="U2232">
        <f t="shared" si="312"/>
        <v>2014</v>
      </c>
      <c r="V2232" t="str">
        <f t="shared" si="313"/>
        <v>successful</v>
      </c>
      <c r="W2232" t="str">
        <f>IF(OR(O2232&lt;Outliers!$B$8,Data!O2232&gt;Outliers!$B$9),"Yes","No")</f>
        <v>No</v>
      </c>
      <c r="X2232">
        <f t="shared" si="314"/>
        <v>4</v>
      </c>
    </row>
    <row r="2233" spans="1:24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306"/>
        <v>12</v>
      </c>
      <c r="P2233" s="9">
        <f t="shared" si="307"/>
        <v>27.23</v>
      </c>
      <c r="Q2233" t="str">
        <f t="shared" si="308"/>
        <v>games</v>
      </c>
      <c r="R2233" t="str">
        <f t="shared" si="309"/>
        <v>tabletop games</v>
      </c>
      <c r="S2233" s="22">
        <f t="shared" si="310"/>
        <v>41423.910891203705</v>
      </c>
      <c r="T2233" s="22">
        <f t="shared" si="311"/>
        <v>41450.208333333336</v>
      </c>
      <c r="U2233">
        <f t="shared" si="312"/>
        <v>2013</v>
      </c>
      <c r="V2233" t="str">
        <f t="shared" si="313"/>
        <v>successful</v>
      </c>
      <c r="W2233" t="str">
        <f>IF(OR(O2233&lt;Outliers!$B$8,Data!O2233&gt;Outliers!$B$9),"Yes","No")</f>
        <v>Yes</v>
      </c>
      <c r="X2233">
        <f t="shared" si="314"/>
        <v>4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306"/>
        <v>5</v>
      </c>
      <c r="P2234" s="9">
        <f t="shared" si="307"/>
        <v>25.09</v>
      </c>
      <c r="Q2234" t="str">
        <f t="shared" si="308"/>
        <v>games</v>
      </c>
      <c r="R2234" t="str">
        <f t="shared" si="309"/>
        <v>tabletop games</v>
      </c>
      <c r="S2234" s="22">
        <f t="shared" si="310"/>
        <v>41806.794074074074</v>
      </c>
      <c r="T2234" s="22">
        <f t="shared" si="311"/>
        <v>41839.125</v>
      </c>
      <c r="U2234">
        <f t="shared" si="312"/>
        <v>2014</v>
      </c>
      <c r="V2234" t="str">
        <f t="shared" si="313"/>
        <v>successful</v>
      </c>
      <c r="W2234" t="str">
        <f>IF(OR(O2234&lt;Outliers!$B$8,Data!O2234&gt;Outliers!$B$9),"Yes","No")</f>
        <v>Yes</v>
      </c>
      <c r="X2234">
        <f t="shared" si="314"/>
        <v>5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306"/>
        <v>3</v>
      </c>
      <c r="P2235" s="9">
        <f t="shared" si="307"/>
        <v>21.23</v>
      </c>
      <c r="Q2235" t="str">
        <f t="shared" si="308"/>
        <v>games</v>
      </c>
      <c r="R2235" t="str">
        <f t="shared" si="309"/>
        <v>tabletop games</v>
      </c>
      <c r="S2235" s="22">
        <f t="shared" si="310"/>
        <v>42331.378923611104</v>
      </c>
      <c r="T2235" s="22">
        <f t="shared" si="311"/>
        <v>42352</v>
      </c>
      <c r="U2235">
        <f t="shared" si="312"/>
        <v>2015</v>
      </c>
      <c r="V2235" t="str">
        <f t="shared" si="313"/>
        <v>successful</v>
      </c>
      <c r="W2235" t="str">
        <f>IF(OR(O2235&lt;Outliers!$B$8,Data!O2235&gt;Outliers!$B$9),"Yes","No")</f>
        <v>Yes</v>
      </c>
      <c r="X2235">
        <f t="shared" si="314"/>
        <v>3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306"/>
        <v>12</v>
      </c>
      <c r="P2236" s="9">
        <f t="shared" si="307"/>
        <v>41.61</v>
      </c>
      <c r="Q2236" t="str">
        <f t="shared" si="308"/>
        <v>games</v>
      </c>
      <c r="R2236" t="str">
        <f t="shared" si="309"/>
        <v>tabletop games</v>
      </c>
      <c r="S2236" s="22">
        <f t="shared" si="310"/>
        <v>42710.824618055558</v>
      </c>
      <c r="T2236" s="22">
        <f t="shared" si="311"/>
        <v>42740.824618055558</v>
      </c>
      <c r="U2236">
        <f t="shared" si="312"/>
        <v>2016</v>
      </c>
      <c r="V2236" t="str">
        <f t="shared" si="313"/>
        <v>successful</v>
      </c>
      <c r="W2236" t="str">
        <f>IF(OR(O2236&lt;Outliers!$B$8,Data!O2236&gt;Outliers!$B$9),"Yes","No")</f>
        <v>Yes</v>
      </c>
      <c r="X2236">
        <f t="shared" si="314"/>
        <v>4</v>
      </c>
    </row>
    <row r="2237" spans="1:24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306"/>
        <v>2</v>
      </c>
      <c r="P2237" s="9">
        <f t="shared" si="307"/>
        <v>135.59</v>
      </c>
      <c r="Q2237" t="str">
        <f t="shared" si="308"/>
        <v>games</v>
      </c>
      <c r="R2237" t="str">
        <f t="shared" si="309"/>
        <v>tabletop games</v>
      </c>
      <c r="S2237" s="22">
        <f t="shared" si="310"/>
        <v>42062.022118055553</v>
      </c>
      <c r="T2237" s="22">
        <f t="shared" si="311"/>
        <v>42091.980451388896</v>
      </c>
      <c r="U2237">
        <f t="shared" si="312"/>
        <v>2015</v>
      </c>
      <c r="V2237" t="str">
        <f t="shared" si="313"/>
        <v>successful</v>
      </c>
      <c r="W2237" t="str">
        <f>IF(OR(O2237&lt;Outliers!$B$8,Data!O2237&gt;Outliers!$B$9),"Yes","No")</f>
        <v>No</v>
      </c>
      <c r="X2237">
        <f t="shared" si="314"/>
        <v>4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306"/>
        <v>5</v>
      </c>
      <c r="P2238" s="9">
        <f t="shared" si="307"/>
        <v>22.12</v>
      </c>
      <c r="Q2238" t="str">
        <f t="shared" si="308"/>
        <v>games</v>
      </c>
      <c r="R2238" t="str">
        <f t="shared" si="309"/>
        <v>tabletop games</v>
      </c>
      <c r="S2238" s="22">
        <f t="shared" si="310"/>
        <v>42371.617164351846</v>
      </c>
      <c r="T2238" s="22">
        <f t="shared" si="311"/>
        <v>42401.617164351846</v>
      </c>
      <c r="U2238">
        <f t="shared" si="312"/>
        <v>2016</v>
      </c>
      <c r="V2238" t="str">
        <f t="shared" si="313"/>
        <v>successful</v>
      </c>
      <c r="W2238" t="str">
        <f>IF(OR(O2238&lt;Outliers!$B$8,Data!O2238&gt;Outliers!$B$9),"Yes","No")</f>
        <v>Yes</v>
      </c>
      <c r="X2238">
        <f t="shared" si="314"/>
        <v>4</v>
      </c>
    </row>
    <row r="2239" spans="1:24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306"/>
        <v>4</v>
      </c>
      <c r="P2239" s="9">
        <f t="shared" si="307"/>
        <v>64.63</v>
      </c>
      <c r="Q2239" t="str">
        <f t="shared" si="308"/>
        <v>games</v>
      </c>
      <c r="R2239" t="str">
        <f t="shared" si="309"/>
        <v>tabletop games</v>
      </c>
      <c r="S2239" s="22">
        <f t="shared" si="310"/>
        <v>41915.003275462965</v>
      </c>
      <c r="T2239" s="22">
        <f t="shared" si="311"/>
        <v>41955.332638888889</v>
      </c>
      <c r="U2239">
        <f t="shared" si="312"/>
        <v>2014</v>
      </c>
      <c r="V2239" t="str">
        <f t="shared" si="313"/>
        <v>successful</v>
      </c>
      <c r="W2239" t="str">
        <f>IF(OR(O2239&lt;Outliers!$B$8,Data!O2239&gt;Outliers!$B$9),"Yes","No")</f>
        <v>Yes</v>
      </c>
      <c r="X2239">
        <f t="shared" si="314"/>
        <v>6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306"/>
        <v>1</v>
      </c>
      <c r="P2240" s="9">
        <f t="shared" si="307"/>
        <v>69.569999999999993</v>
      </c>
      <c r="Q2240" t="str">
        <f t="shared" si="308"/>
        <v>games</v>
      </c>
      <c r="R2240" t="str">
        <f t="shared" si="309"/>
        <v>tabletop games</v>
      </c>
      <c r="S2240" s="22">
        <f t="shared" si="310"/>
        <v>42774.621712962966</v>
      </c>
      <c r="T2240" s="22">
        <f t="shared" si="311"/>
        <v>42804.621712962966</v>
      </c>
      <c r="U2240">
        <f t="shared" si="312"/>
        <v>2017</v>
      </c>
      <c r="V2240" t="str">
        <f t="shared" si="313"/>
        <v>successful</v>
      </c>
      <c r="W2240" t="str">
        <f>IF(OR(O2240&lt;Outliers!$B$8,Data!O2240&gt;Outliers!$B$9),"Yes","No")</f>
        <v>No</v>
      </c>
      <c r="X2240">
        <f t="shared" si="314"/>
        <v>4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306"/>
        <v>1</v>
      </c>
      <c r="P2241" s="9">
        <f t="shared" si="307"/>
        <v>75.13</v>
      </c>
      <c r="Q2241" t="str">
        <f t="shared" si="308"/>
        <v>games</v>
      </c>
      <c r="R2241" t="str">
        <f t="shared" si="309"/>
        <v>tabletop games</v>
      </c>
      <c r="S2241" s="22">
        <f t="shared" si="310"/>
        <v>41572.958495370374</v>
      </c>
      <c r="T2241" s="22">
        <f t="shared" si="311"/>
        <v>41609.168055555558</v>
      </c>
      <c r="U2241">
        <f t="shared" si="312"/>
        <v>2013</v>
      </c>
      <c r="V2241" t="str">
        <f t="shared" si="313"/>
        <v>successful</v>
      </c>
      <c r="W2241" t="str">
        <f>IF(OR(O2241&lt;Outliers!$B$8,Data!O2241&gt;Outliers!$B$9),"Yes","No")</f>
        <v>No</v>
      </c>
      <c r="X2241">
        <f t="shared" si="314"/>
        <v>5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306"/>
        <v>3</v>
      </c>
      <c r="P2242" s="9">
        <f t="shared" si="307"/>
        <v>140.97999999999999</v>
      </c>
      <c r="Q2242" t="str">
        <f t="shared" si="308"/>
        <v>games</v>
      </c>
      <c r="R2242" t="str">
        <f t="shared" si="309"/>
        <v>tabletop games</v>
      </c>
      <c r="S2242" s="22">
        <f t="shared" si="310"/>
        <v>42452.825740740736</v>
      </c>
      <c r="T2242" s="22">
        <f t="shared" si="311"/>
        <v>42482.825740740736</v>
      </c>
      <c r="U2242">
        <f t="shared" si="312"/>
        <v>2016</v>
      </c>
      <c r="V2242" t="str">
        <f t="shared" si="313"/>
        <v>successful</v>
      </c>
      <c r="W2242" t="str">
        <f>IF(OR(O2242&lt;Outliers!$B$8,Data!O2242&gt;Outliers!$B$9),"Yes","No")</f>
        <v>Yes</v>
      </c>
      <c r="X2242">
        <f t="shared" si="314"/>
        <v>4</v>
      </c>
    </row>
    <row r="2243" spans="1:24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315">ROUND(E2243/D2243,0)</f>
        <v>8</v>
      </c>
      <c r="P2243" s="9">
        <f t="shared" ref="P2243:P2306" si="316">ROUND(IFERROR(E2243/L2243,0),2)</f>
        <v>49.47</v>
      </c>
      <c r="Q2243" t="str">
        <f t="shared" ref="Q2243:Q2306" si="317">LEFT(N2243,FIND("/",N2243)-1)</f>
        <v>games</v>
      </c>
      <c r="R2243" t="str">
        <f t="shared" ref="R2243:R2306" si="318">RIGHT(N2243,LEN(N2243)-FIND("/",N2243))</f>
        <v>tabletop games</v>
      </c>
      <c r="S2243" s="22">
        <f t="shared" ref="S2243:S2306" si="319">(((J2243/60)/60)/24)+DATE(1970,1,1)</f>
        <v>42766.827546296292</v>
      </c>
      <c r="T2243" s="22">
        <f t="shared" ref="T2243:T2306" si="320">(((I2243/60)/60)/24)+DATE(1970,1,1)</f>
        <v>42796.827546296292</v>
      </c>
      <c r="U2243">
        <f t="shared" ref="U2243:U2306" si="321">YEAR(S2243)</f>
        <v>2017</v>
      </c>
      <c r="V2243" t="str">
        <f t="shared" ref="V2243:V2306" si="322">IF(OR(F2243="live",F2243="successful"),"successful","unsuccessful")</f>
        <v>successful</v>
      </c>
      <c r="W2243" t="str">
        <f>IF(OR(O2243&lt;Outliers!$B$8,Data!O2243&gt;Outliers!$B$9),"Yes","No")</f>
        <v>Yes</v>
      </c>
      <c r="X2243">
        <f t="shared" ref="X2243:X2306" si="323">ROUND(_xlfn.DAYS(T2243,S2243)/7,0)</f>
        <v>4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315"/>
        <v>14</v>
      </c>
      <c r="P2244" s="9">
        <f t="shared" si="316"/>
        <v>53.87</v>
      </c>
      <c r="Q2244" t="str">
        <f t="shared" si="317"/>
        <v>games</v>
      </c>
      <c r="R2244" t="str">
        <f t="shared" si="318"/>
        <v>tabletop games</v>
      </c>
      <c r="S2244" s="22">
        <f t="shared" si="319"/>
        <v>41569.575613425928</v>
      </c>
      <c r="T2244" s="22">
        <f t="shared" si="320"/>
        <v>41605.126388888886</v>
      </c>
      <c r="U2244">
        <f t="shared" si="321"/>
        <v>2013</v>
      </c>
      <c r="V2244" t="str">
        <f t="shared" si="322"/>
        <v>successful</v>
      </c>
      <c r="W2244" t="str">
        <f>IF(OR(O2244&lt;Outliers!$B$8,Data!O2244&gt;Outliers!$B$9),"Yes","No")</f>
        <v>Yes</v>
      </c>
      <c r="X2244">
        <f t="shared" si="323"/>
        <v>5</v>
      </c>
    </row>
    <row r="2245" spans="1:24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315"/>
        <v>9303</v>
      </c>
      <c r="P2245" s="9">
        <f t="shared" si="316"/>
        <v>4.57</v>
      </c>
      <c r="Q2245" t="str">
        <f t="shared" si="317"/>
        <v>games</v>
      </c>
      <c r="R2245" t="str">
        <f t="shared" si="318"/>
        <v>tabletop games</v>
      </c>
      <c r="S2245" s="22">
        <f t="shared" si="319"/>
        <v>42800.751041666663</v>
      </c>
      <c r="T2245" s="22">
        <f t="shared" si="320"/>
        <v>42807.125</v>
      </c>
      <c r="U2245">
        <f t="shared" si="321"/>
        <v>2017</v>
      </c>
      <c r="V2245" t="str">
        <f t="shared" si="322"/>
        <v>successful</v>
      </c>
      <c r="W2245" t="str">
        <f>IF(OR(O2245&lt;Outliers!$B$8,Data!O2245&gt;Outliers!$B$9),"Yes","No")</f>
        <v>Yes</v>
      </c>
      <c r="X2245">
        <f t="shared" si="323"/>
        <v>1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315"/>
        <v>4</v>
      </c>
      <c r="P2246" s="9">
        <f t="shared" si="316"/>
        <v>65</v>
      </c>
      <c r="Q2246" t="str">
        <f t="shared" si="317"/>
        <v>games</v>
      </c>
      <c r="R2246" t="str">
        <f t="shared" si="318"/>
        <v>tabletop games</v>
      </c>
      <c r="S2246" s="22">
        <f t="shared" si="319"/>
        <v>42647.818819444445</v>
      </c>
      <c r="T2246" s="22">
        <f t="shared" si="320"/>
        <v>42659.854166666672</v>
      </c>
      <c r="U2246">
        <f t="shared" si="321"/>
        <v>2016</v>
      </c>
      <c r="V2246" t="str">
        <f t="shared" si="322"/>
        <v>successful</v>
      </c>
      <c r="W2246" t="str">
        <f>IF(OR(O2246&lt;Outliers!$B$8,Data!O2246&gt;Outliers!$B$9),"Yes","No")</f>
        <v>Yes</v>
      </c>
      <c r="X2246">
        <f t="shared" si="323"/>
        <v>2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315"/>
        <v>26</v>
      </c>
      <c r="P2247" s="9">
        <f t="shared" si="316"/>
        <v>53.48</v>
      </c>
      <c r="Q2247" t="str">
        <f t="shared" si="317"/>
        <v>games</v>
      </c>
      <c r="R2247" t="str">
        <f t="shared" si="318"/>
        <v>tabletop games</v>
      </c>
      <c r="S2247" s="22">
        <f t="shared" si="319"/>
        <v>41660.708530092597</v>
      </c>
      <c r="T2247" s="22">
        <f t="shared" si="320"/>
        <v>41691.75</v>
      </c>
      <c r="U2247">
        <f t="shared" si="321"/>
        <v>2014</v>
      </c>
      <c r="V2247" t="str">
        <f t="shared" si="322"/>
        <v>successful</v>
      </c>
      <c r="W2247" t="str">
        <f>IF(OR(O2247&lt;Outliers!$B$8,Data!O2247&gt;Outliers!$B$9),"Yes","No")</f>
        <v>Yes</v>
      </c>
      <c r="X2247">
        <f t="shared" si="323"/>
        <v>4</v>
      </c>
    </row>
    <row r="2248" spans="1:24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315"/>
        <v>1</v>
      </c>
      <c r="P2248" s="9">
        <f t="shared" si="316"/>
        <v>43.91</v>
      </c>
      <c r="Q2248" t="str">
        <f t="shared" si="317"/>
        <v>games</v>
      </c>
      <c r="R2248" t="str">
        <f t="shared" si="318"/>
        <v>tabletop games</v>
      </c>
      <c r="S2248" s="22">
        <f t="shared" si="319"/>
        <v>42221.79178240741</v>
      </c>
      <c r="T2248" s="22">
        <f t="shared" si="320"/>
        <v>42251.79178240741</v>
      </c>
      <c r="U2248">
        <f t="shared" si="321"/>
        <v>2015</v>
      </c>
      <c r="V2248" t="str">
        <f t="shared" si="322"/>
        <v>successful</v>
      </c>
      <c r="W2248" t="str">
        <f>IF(OR(O2248&lt;Outliers!$B$8,Data!O2248&gt;Outliers!$B$9),"Yes","No")</f>
        <v>No</v>
      </c>
      <c r="X2248">
        <f t="shared" si="323"/>
        <v>4</v>
      </c>
    </row>
    <row r="2249" spans="1:24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315"/>
        <v>1</v>
      </c>
      <c r="P2249" s="9">
        <f t="shared" si="316"/>
        <v>50.85</v>
      </c>
      <c r="Q2249" t="str">
        <f t="shared" si="317"/>
        <v>games</v>
      </c>
      <c r="R2249" t="str">
        <f t="shared" si="318"/>
        <v>tabletop games</v>
      </c>
      <c r="S2249" s="22">
        <f t="shared" si="319"/>
        <v>42200.666261574079</v>
      </c>
      <c r="T2249" s="22">
        <f t="shared" si="320"/>
        <v>42214.666261574079</v>
      </c>
      <c r="U2249">
        <f t="shared" si="321"/>
        <v>2015</v>
      </c>
      <c r="V2249" t="str">
        <f t="shared" si="322"/>
        <v>successful</v>
      </c>
      <c r="W2249" t="str">
        <f>IF(OR(O2249&lt;Outliers!$B$8,Data!O2249&gt;Outliers!$B$9),"Yes","No")</f>
        <v>No</v>
      </c>
      <c r="X2249">
        <f t="shared" si="323"/>
        <v>2</v>
      </c>
    </row>
    <row r="2250" spans="1:24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315"/>
        <v>1</v>
      </c>
      <c r="P2250" s="9">
        <f t="shared" si="316"/>
        <v>58.63</v>
      </c>
      <c r="Q2250" t="str">
        <f t="shared" si="317"/>
        <v>games</v>
      </c>
      <c r="R2250" t="str">
        <f t="shared" si="318"/>
        <v>tabletop games</v>
      </c>
      <c r="S2250" s="22">
        <f t="shared" si="319"/>
        <v>42688.875902777778</v>
      </c>
      <c r="T2250" s="22">
        <f t="shared" si="320"/>
        <v>42718.875902777778</v>
      </c>
      <c r="U2250">
        <f t="shared" si="321"/>
        <v>2016</v>
      </c>
      <c r="V2250" t="str">
        <f t="shared" si="322"/>
        <v>successful</v>
      </c>
      <c r="W2250" t="str">
        <f>IF(OR(O2250&lt;Outliers!$B$8,Data!O2250&gt;Outliers!$B$9),"Yes","No")</f>
        <v>No</v>
      </c>
      <c r="X2250">
        <f t="shared" si="323"/>
        <v>4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315"/>
        <v>2</v>
      </c>
      <c r="P2251" s="9">
        <f t="shared" si="316"/>
        <v>32.82</v>
      </c>
      <c r="Q2251" t="str">
        <f t="shared" si="317"/>
        <v>games</v>
      </c>
      <c r="R2251" t="str">
        <f t="shared" si="318"/>
        <v>tabletop games</v>
      </c>
      <c r="S2251" s="22">
        <f t="shared" si="319"/>
        <v>41336.703298611108</v>
      </c>
      <c r="T2251" s="22">
        <f t="shared" si="320"/>
        <v>41366.661631944444</v>
      </c>
      <c r="U2251">
        <f t="shared" si="321"/>
        <v>2013</v>
      </c>
      <c r="V2251" t="str">
        <f t="shared" si="322"/>
        <v>successful</v>
      </c>
      <c r="W2251" t="str">
        <f>IF(OR(O2251&lt;Outliers!$B$8,Data!O2251&gt;Outliers!$B$9),"Yes","No")</f>
        <v>No</v>
      </c>
      <c r="X2251">
        <f t="shared" si="323"/>
        <v>4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315"/>
        <v>10</v>
      </c>
      <c r="P2252" s="9">
        <f t="shared" si="316"/>
        <v>426.93</v>
      </c>
      <c r="Q2252" t="str">
        <f t="shared" si="317"/>
        <v>games</v>
      </c>
      <c r="R2252" t="str">
        <f t="shared" si="318"/>
        <v>tabletop games</v>
      </c>
      <c r="S2252" s="22">
        <f t="shared" si="319"/>
        <v>42677.005474537036</v>
      </c>
      <c r="T2252" s="22">
        <f t="shared" si="320"/>
        <v>42707.0471412037</v>
      </c>
      <c r="U2252">
        <f t="shared" si="321"/>
        <v>2016</v>
      </c>
      <c r="V2252" t="str">
        <f t="shared" si="322"/>
        <v>successful</v>
      </c>
      <c r="W2252" t="str">
        <f>IF(OR(O2252&lt;Outliers!$B$8,Data!O2252&gt;Outliers!$B$9),"Yes","No")</f>
        <v>Yes</v>
      </c>
      <c r="X2252">
        <f t="shared" si="323"/>
        <v>4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315"/>
        <v>1</v>
      </c>
      <c r="P2253" s="9">
        <f t="shared" si="316"/>
        <v>23.81</v>
      </c>
      <c r="Q2253" t="str">
        <f t="shared" si="317"/>
        <v>games</v>
      </c>
      <c r="R2253" t="str">
        <f t="shared" si="318"/>
        <v>tabletop games</v>
      </c>
      <c r="S2253" s="22">
        <f t="shared" si="319"/>
        <v>41846.34579861111</v>
      </c>
      <c r="T2253" s="22">
        <f t="shared" si="320"/>
        <v>41867.34579861111</v>
      </c>
      <c r="U2253">
        <f t="shared" si="321"/>
        <v>2014</v>
      </c>
      <c r="V2253" t="str">
        <f t="shared" si="322"/>
        <v>successful</v>
      </c>
      <c r="W2253" t="str">
        <f>IF(OR(O2253&lt;Outliers!$B$8,Data!O2253&gt;Outliers!$B$9),"Yes","No")</f>
        <v>No</v>
      </c>
      <c r="X2253">
        <f t="shared" si="323"/>
        <v>3</v>
      </c>
    </row>
    <row r="2254" spans="1:24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315"/>
        <v>3</v>
      </c>
      <c r="P2254" s="9">
        <f t="shared" si="316"/>
        <v>98.41</v>
      </c>
      <c r="Q2254" t="str">
        <f t="shared" si="317"/>
        <v>games</v>
      </c>
      <c r="R2254" t="str">
        <f t="shared" si="318"/>
        <v>tabletop games</v>
      </c>
      <c r="S2254" s="22">
        <f t="shared" si="319"/>
        <v>42573.327986111108</v>
      </c>
      <c r="T2254" s="22">
        <f t="shared" si="320"/>
        <v>42588.327986111108</v>
      </c>
      <c r="U2254">
        <f t="shared" si="321"/>
        <v>2016</v>
      </c>
      <c r="V2254" t="str">
        <f t="shared" si="322"/>
        <v>successful</v>
      </c>
      <c r="W2254" t="str">
        <f>IF(OR(O2254&lt;Outliers!$B$8,Data!O2254&gt;Outliers!$B$9),"Yes","No")</f>
        <v>Yes</v>
      </c>
      <c r="X2254">
        <f t="shared" si="323"/>
        <v>2</v>
      </c>
    </row>
    <row r="2255" spans="1:24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315"/>
        <v>1</v>
      </c>
      <c r="P2255" s="9">
        <f t="shared" si="316"/>
        <v>107.32</v>
      </c>
      <c r="Q2255" t="str">
        <f t="shared" si="317"/>
        <v>games</v>
      </c>
      <c r="R2255" t="str">
        <f t="shared" si="318"/>
        <v>tabletop games</v>
      </c>
      <c r="S2255" s="22">
        <f t="shared" si="319"/>
        <v>42296.631331018521</v>
      </c>
      <c r="T2255" s="22">
        <f t="shared" si="320"/>
        <v>42326.672997685186</v>
      </c>
      <c r="U2255">
        <f t="shared" si="321"/>
        <v>2015</v>
      </c>
      <c r="V2255" t="str">
        <f t="shared" si="322"/>
        <v>successful</v>
      </c>
      <c r="W2255" t="str">
        <f>IF(OR(O2255&lt;Outliers!$B$8,Data!O2255&gt;Outliers!$B$9),"Yes","No")</f>
        <v>No</v>
      </c>
      <c r="X2255">
        <f t="shared" si="323"/>
        <v>4</v>
      </c>
    </row>
    <row r="2256" spans="1:24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315"/>
        <v>5</v>
      </c>
      <c r="P2256" s="9">
        <f t="shared" si="316"/>
        <v>11.67</v>
      </c>
      <c r="Q2256" t="str">
        <f t="shared" si="317"/>
        <v>games</v>
      </c>
      <c r="R2256" t="str">
        <f t="shared" si="318"/>
        <v>tabletop games</v>
      </c>
      <c r="S2256" s="22">
        <f t="shared" si="319"/>
        <v>42752.647777777776</v>
      </c>
      <c r="T2256" s="22">
        <f t="shared" si="320"/>
        <v>42759.647777777776</v>
      </c>
      <c r="U2256">
        <f t="shared" si="321"/>
        <v>2017</v>
      </c>
      <c r="V2256" t="str">
        <f t="shared" si="322"/>
        <v>successful</v>
      </c>
      <c r="W2256" t="str">
        <f>IF(OR(O2256&lt;Outliers!$B$8,Data!O2256&gt;Outliers!$B$9),"Yes","No")</f>
        <v>Yes</v>
      </c>
      <c r="X2256">
        <f t="shared" si="323"/>
        <v>1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315"/>
        <v>3</v>
      </c>
      <c r="P2257" s="9">
        <f t="shared" si="316"/>
        <v>41.78</v>
      </c>
      <c r="Q2257" t="str">
        <f t="shared" si="317"/>
        <v>games</v>
      </c>
      <c r="R2257" t="str">
        <f t="shared" si="318"/>
        <v>tabletop games</v>
      </c>
      <c r="S2257" s="22">
        <f t="shared" si="319"/>
        <v>42467.951979166668</v>
      </c>
      <c r="T2257" s="22">
        <f t="shared" si="320"/>
        <v>42497.951979166668</v>
      </c>
      <c r="U2257">
        <f t="shared" si="321"/>
        <v>2016</v>
      </c>
      <c r="V2257" t="str">
        <f t="shared" si="322"/>
        <v>successful</v>
      </c>
      <c r="W2257" t="str">
        <f>IF(OR(O2257&lt;Outliers!$B$8,Data!O2257&gt;Outliers!$B$9),"Yes","No")</f>
        <v>Yes</v>
      </c>
      <c r="X2257">
        <f t="shared" si="323"/>
        <v>4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315"/>
        <v>2</v>
      </c>
      <c r="P2258" s="9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22">
        <f t="shared" si="319"/>
        <v>42682.451921296291</v>
      </c>
      <c r="T2258" s="22">
        <f t="shared" si="320"/>
        <v>42696.451921296291</v>
      </c>
      <c r="U2258">
        <f t="shared" si="321"/>
        <v>2016</v>
      </c>
      <c r="V2258" t="str">
        <f t="shared" si="322"/>
        <v>successful</v>
      </c>
      <c r="W2258" t="str">
        <f>IF(OR(O2258&lt;Outliers!$B$8,Data!O2258&gt;Outliers!$B$9),"Yes","No")</f>
        <v>No</v>
      </c>
      <c r="X2258">
        <f t="shared" si="323"/>
        <v>2</v>
      </c>
    </row>
    <row r="2259" spans="1:24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315"/>
        <v>6</v>
      </c>
      <c r="P2259" s="9">
        <f t="shared" si="316"/>
        <v>94.1</v>
      </c>
      <c r="Q2259" t="str">
        <f t="shared" si="317"/>
        <v>games</v>
      </c>
      <c r="R2259" t="str">
        <f t="shared" si="318"/>
        <v>tabletop games</v>
      </c>
      <c r="S2259" s="22">
        <f t="shared" si="319"/>
        <v>42505.936678240745</v>
      </c>
      <c r="T2259" s="22">
        <f t="shared" si="320"/>
        <v>42540.958333333328</v>
      </c>
      <c r="U2259">
        <f t="shared" si="321"/>
        <v>2016</v>
      </c>
      <c r="V2259" t="str">
        <f t="shared" si="322"/>
        <v>successful</v>
      </c>
      <c r="W2259" t="str">
        <f>IF(OR(O2259&lt;Outliers!$B$8,Data!O2259&gt;Outliers!$B$9),"Yes","No")</f>
        <v>Yes</v>
      </c>
      <c r="X2259">
        <f t="shared" si="323"/>
        <v>5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315"/>
        <v>1</v>
      </c>
      <c r="P2260" s="9">
        <f t="shared" si="316"/>
        <v>15.72</v>
      </c>
      <c r="Q2260" t="str">
        <f t="shared" si="317"/>
        <v>games</v>
      </c>
      <c r="R2260" t="str">
        <f t="shared" si="318"/>
        <v>tabletop games</v>
      </c>
      <c r="S2260" s="22">
        <f t="shared" si="319"/>
        <v>42136.75100694444</v>
      </c>
      <c r="T2260" s="22">
        <f t="shared" si="320"/>
        <v>42166.75100694444</v>
      </c>
      <c r="U2260">
        <f t="shared" si="321"/>
        <v>2015</v>
      </c>
      <c r="V2260" t="str">
        <f t="shared" si="322"/>
        <v>successful</v>
      </c>
      <c r="W2260" t="str">
        <f>IF(OR(O2260&lt;Outliers!$B$8,Data!O2260&gt;Outliers!$B$9),"Yes","No")</f>
        <v>No</v>
      </c>
      <c r="X2260">
        <f t="shared" si="323"/>
        <v>4</v>
      </c>
    </row>
    <row r="2261" spans="1:24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315"/>
        <v>19</v>
      </c>
      <c r="P2261" s="9">
        <f t="shared" si="316"/>
        <v>90.64</v>
      </c>
      <c r="Q2261" t="str">
        <f t="shared" si="317"/>
        <v>games</v>
      </c>
      <c r="R2261" t="str">
        <f t="shared" si="318"/>
        <v>tabletop games</v>
      </c>
      <c r="S2261" s="22">
        <f t="shared" si="319"/>
        <v>42702.804814814815</v>
      </c>
      <c r="T2261" s="22">
        <f t="shared" si="320"/>
        <v>42712.804814814815</v>
      </c>
      <c r="U2261">
        <f t="shared" si="321"/>
        <v>2016</v>
      </c>
      <c r="V2261" t="str">
        <f t="shared" si="322"/>
        <v>successful</v>
      </c>
      <c r="W2261" t="str">
        <f>IF(OR(O2261&lt;Outliers!$B$8,Data!O2261&gt;Outliers!$B$9),"Yes","No")</f>
        <v>Yes</v>
      </c>
      <c r="X2261">
        <f t="shared" si="323"/>
        <v>1</v>
      </c>
    </row>
    <row r="2262" spans="1:24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315"/>
        <v>3</v>
      </c>
      <c r="P2262" s="9">
        <f t="shared" si="316"/>
        <v>97.3</v>
      </c>
      <c r="Q2262" t="str">
        <f t="shared" si="317"/>
        <v>games</v>
      </c>
      <c r="R2262" t="str">
        <f t="shared" si="318"/>
        <v>tabletop games</v>
      </c>
      <c r="S2262" s="22">
        <f t="shared" si="319"/>
        <v>41695.016782407409</v>
      </c>
      <c r="T2262" s="22">
        <f t="shared" si="320"/>
        <v>41724.975115740745</v>
      </c>
      <c r="U2262">
        <f t="shared" si="321"/>
        <v>2014</v>
      </c>
      <c r="V2262" t="str">
        <f t="shared" si="322"/>
        <v>successful</v>
      </c>
      <c r="W2262" t="str">
        <f>IF(OR(O2262&lt;Outliers!$B$8,Data!O2262&gt;Outliers!$B$9),"Yes","No")</f>
        <v>Yes</v>
      </c>
      <c r="X2262">
        <f t="shared" si="323"/>
        <v>4</v>
      </c>
    </row>
    <row r="2263" spans="1:24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315"/>
        <v>8</v>
      </c>
      <c r="P2263" s="9">
        <f t="shared" si="316"/>
        <v>37.119999999999997</v>
      </c>
      <c r="Q2263" t="str">
        <f t="shared" si="317"/>
        <v>games</v>
      </c>
      <c r="R2263" t="str">
        <f t="shared" si="318"/>
        <v>tabletop games</v>
      </c>
      <c r="S2263" s="22">
        <f t="shared" si="319"/>
        <v>42759.724768518514</v>
      </c>
      <c r="T2263" s="22">
        <f t="shared" si="320"/>
        <v>42780.724768518514</v>
      </c>
      <c r="U2263">
        <f t="shared" si="321"/>
        <v>2017</v>
      </c>
      <c r="V2263" t="str">
        <f t="shared" si="322"/>
        <v>successful</v>
      </c>
      <c r="W2263" t="str">
        <f>IF(OR(O2263&lt;Outliers!$B$8,Data!O2263&gt;Outliers!$B$9),"Yes","No")</f>
        <v>Yes</v>
      </c>
      <c r="X2263">
        <f t="shared" si="323"/>
        <v>3</v>
      </c>
    </row>
    <row r="2264" spans="1:24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315"/>
        <v>2</v>
      </c>
      <c r="P2264" s="9">
        <f t="shared" si="316"/>
        <v>28.1</v>
      </c>
      <c r="Q2264" t="str">
        <f t="shared" si="317"/>
        <v>games</v>
      </c>
      <c r="R2264" t="str">
        <f t="shared" si="318"/>
        <v>tabletop games</v>
      </c>
      <c r="S2264" s="22">
        <f t="shared" si="319"/>
        <v>41926.585162037038</v>
      </c>
      <c r="T2264" s="22">
        <f t="shared" si="320"/>
        <v>41961</v>
      </c>
      <c r="U2264">
        <f t="shared" si="321"/>
        <v>2014</v>
      </c>
      <c r="V2264" t="str">
        <f t="shared" si="322"/>
        <v>successful</v>
      </c>
      <c r="W2264" t="str">
        <f>IF(OR(O2264&lt;Outliers!$B$8,Data!O2264&gt;Outliers!$B$9),"Yes","No")</f>
        <v>No</v>
      </c>
      <c r="X2264">
        <f t="shared" si="323"/>
        <v>5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315"/>
        <v>1</v>
      </c>
      <c r="P2265" s="9">
        <f t="shared" si="316"/>
        <v>144.43</v>
      </c>
      <c r="Q2265" t="str">
        <f t="shared" si="317"/>
        <v>games</v>
      </c>
      <c r="R2265" t="str">
        <f t="shared" si="318"/>
        <v>tabletop games</v>
      </c>
      <c r="S2265" s="22">
        <f t="shared" si="319"/>
        <v>42014.832326388889</v>
      </c>
      <c r="T2265" s="22">
        <f t="shared" si="320"/>
        <v>42035.832326388889</v>
      </c>
      <c r="U2265">
        <f t="shared" si="321"/>
        <v>2015</v>
      </c>
      <c r="V2265" t="str">
        <f t="shared" si="322"/>
        <v>successful</v>
      </c>
      <c r="W2265" t="str">
        <f>IF(OR(O2265&lt;Outliers!$B$8,Data!O2265&gt;Outliers!$B$9),"Yes","No")</f>
        <v>No</v>
      </c>
      <c r="X2265">
        <f t="shared" si="323"/>
        <v>3</v>
      </c>
    </row>
    <row r="2266" spans="1:24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315"/>
        <v>2</v>
      </c>
      <c r="P2266" s="9">
        <f t="shared" si="316"/>
        <v>24.27</v>
      </c>
      <c r="Q2266" t="str">
        <f t="shared" si="317"/>
        <v>games</v>
      </c>
      <c r="R2266" t="str">
        <f t="shared" si="318"/>
        <v>tabletop games</v>
      </c>
      <c r="S2266" s="22">
        <f t="shared" si="319"/>
        <v>42496.582337962958</v>
      </c>
      <c r="T2266" s="22">
        <f t="shared" si="320"/>
        <v>42513.125</v>
      </c>
      <c r="U2266">
        <f t="shared" si="321"/>
        <v>2016</v>
      </c>
      <c r="V2266" t="str">
        <f t="shared" si="322"/>
        <v>successful</v>
      </c>
      <c r="W2266" t="str">
        <f>IF(OR(O2266&lt;Outliers!$B$8,Data!O2266&gt;Outliers!$B$9),"Yes","No")</f>
        <v>No</v>
      </c>
      <c r="X2266">
        <f t="shared" si="323"/>
        <v>2</v>
      </c>
    </row>
    <row r="2267" spans="1:24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315"/>
        <v>3</v>
      </c>
      <c r="P2267" s="9">
        <f t="shared" si="316"/>
        <v>35.119999999999997</v>
      </c>
      <c r="Q2267" t="str">
        <f t="shared" si="317"/>
        <v>games</v>
      </c>
      <c r="R2267" t="str">
        <f t="shared" si="318"/>
        <v>tabletop games</v>
      </c>
      <c r="S2267" s="22">
        <f t="shared" si="319"/>
        <v>42689.853090277778</v>
      </c>
      <c r="T2267" s="22">
        <f t="shared" si="320"/>
        <v>42696.853090277778</v>
      </c>
      <c r="U2267">
        <f t="shared" si="321"/>
        <v>2016</v>
      </c>
      <c r="V2267" t="str">
        <f t="shared" si="322"/>
        <v>successful</v>
      </c>
      <c r="W2267" t="str">
        <f>IF(OR(O2267&lt;Outliers!$B$8,Data!O2267&gt;Outliers!$B$9),"Yes","No")</f>
        <v>Yes</v>
      </c>
      <c r="X2267">
        <f t="shared" si="323"/>
        <v>1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315"/>
        <v>3</v>
      </c>
      <c r="P2268" s="9">
        <f t="shared" si="316"/>
        <v>24.76</v>
      </c>
      <c r="Q2268" t="str">
        <f t="shared" si="317"/>
        <v>games</v>
      </c>
      <c r="R2268" t="str">
        <f t="shared" si="318"/>
        <v>tabletop games</v>
      </c>
      <c r="S2268" s="22">
        <f t="shared" si="319"/>
        <v>42469.874907407408</v>
      </c>
      <c r="T2268" s="22">
        <f t="shared" si="320"/>
        <v>42487.083333333328</v>
      </c>
      <c r="U2268">
        <f t="shared" si="321"/>
        <v>2016</v>
      </c>
      <c r="V2268" t="str">
        <f t="shared" si="322"/>
        <v>successful</v>
      </c>
      <c r="W2268" t="str">
        <f>IF(OR(O2268&lt;Outliers!$B$8,Data!O2268&gt;Outliers!$B$9),"Yes","No")</f>
        <v>Yes</v>
      </c>
      <c r="X2268">
        <f t="shared" si="323"/>
        <v>3</v>
      </c>
    </row>
    <row r="2269" spans="1:24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315"/>
        <v>4</v>
      </c>
      <c r="P2269" s="9">
        <f t="shared" si="316"/>
        <v>188.38</v>
      </c>
      <c r="Q2269" t="str">
        <f t="shared" si="317"/>
        <v>games</v>
      </c>
      <c r="R2269" t="str">
        <f t="shared" si="318"/>
        <v>tabletop games</v>
      </c>
      <c r="S2269" s="22">
        <f t="shared" si="319"/>
        <v>41968.829826388886</v>
      </c>
      <c r="T2269" s="22">
        <f t="shared" si="320"/>
        <v>41994.041666666672</v>
      </c>
      <c r="U2269">
        <f t="shared" si="321"/>
        <v>2014</v>
      </c>
      <c r="V2269" t="str">
        <f t="shared" si="322"/>
        <v>successful</v>
      </c>
      <c r="W2269" t="str">
        <f>IF(OR(O2269&lt;Outliers!$B$8,Data!O2269&gt;Outliers!$B$9),"Yes","No")</f>
        <v>Yes</v>
      </c>
      <c r="X2269">
        <f t="shared" si="323"/>
        <v>4</v>
      </c>
    </row>
    <row r="2270" spans="1:24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315"/>
        <v>1</v>
      </c>
      <c r="P2270" s="9">
        <f t="shared" si="316"/>
        <v>148.08000000000001</v>
      </c>
      <c r="Q2270" t="str">
        <f t="shared" si="317"/>
        <v>games</v>
      </c>
      <c r="R2270" t="str">
        <f t="shared" si="318"/>
        <v>tabletop games</v>
      </c>
      <c r="S2270" s="22">
        <f t="shared" si="319"/>
        <v>42776.082349537035</v>
      </c>
      <c r="T2270" s="22">
        <f t="shared" si="320"/>
        <v>42806.082349537035</v>
      </c>
      <c r="U2270">
        <f t="shared" si="321"/>
        <v>2017</v>
      </c>
      <c r="V2270" t="str">
        <f t="shared" si="322"/>
        <v>successful</v>
      </c>
      <c r="W2270" t="str">
        <f>IF(OR(O2270&lt;Outliers!$B$8,Data!O2270&gt;Outliers!$B$9),"Yes","No")</f>
        <v>No</v>
      </c>
      <c r="X2270">
        <f t="shared" si="323"/>
        <v>4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315"/>
        <v>18</v>
      </c>
      <c r="P2271" s="9">
        <f t="shared" si="316"/>
        <v>49.93</v>
      </c>
      <c r="Q2271" t="str">
        <f t="shared" si="317"/>
        <v>games</v>
      </c>
      <c r="R2271" t="str">
        <f t="shared" si="318"/>
        <v>tabletop games</v>
      </c>
      <c r="S2271" s="22">
        <f t="shared" si="319"/>
        <v>42776.704432870371</v>
      </c>
      <c r="T2271" s="22">
        <f t="shared" si="320"/>
        <v>42801.208333333328</v>
      </c>
      <c r="U2271">
        <f t="shared" si="321"/>
        <v>2017</v>
      </c>
      <c r="V2271" t="str">
        <f t="shared" si="322"/>
        <v>successful</v>
      </c>
      <c r="W2271" t="str">
        <f>IF(OR(O2271&lt;Outliers!$B$8,Data!O2271&gt;Outliers!$B$9),"Yes","No")</f>
        <v>Yes</v>
      </c>
      <c r="X2271">
        <f t="shared" si="323"/>
        <v>4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315"/>
        <v>7</v>
      </c>
      <c r="P2272" s="9">
        <f t="shared" si="316"/>
        <v>107.82</v>
      </c>
      <c r="Q2272" t="str">
        <f t="shared" si="317"/>
        <v>games</v>
      </c>
      <c r="R2272" t="str">
        <f t="shared" si="318"/>
        <v>tabletop games</v>
      </c>
      <c r="S2272" s="22">
        <f t="shared" si="319"/>
        <v>42725.869363425925</v>
      </c>
      <c r="T2272" s="22">
        <f t="shared" si="320"/>
        <v>42745.915972222225</v>
      </c>
      <c r="U2272">
        <f t="shared" si="321"/>
        <v>2016</v>
      </c>
      <c r="V2272" t="str">
        <f t="shared" si="322"/>
        <v>successful</v>
      </c>
      <c r="W2272" t="str">
        <f>IF(OR(O2272&lt;Outliers!$B$8,Data!O2272&gt;Outliers!$B$9),"Yes","No")</f>
        <v>Yes</v>
      </c>
      <c r="X2272">
        <f t="shared" si="323"/>
        <v>3</v>
      </c>
    </row>
    <row r="2273" spans="1:24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315"/>
        <v>3</v>
      </c>
      <c r="P2273" s="9">
        <f t="shared" si="316"/>
        <v>42.63</v>
      </c>
      <c r="Q2273" t="str">
        <f t="shared" si="317"/>
        <v>games</v>
      </c>
      <c r="R2273" t="str">
        <f t="shared" si="318"/>
        <v>tabletop games</v>
      </c>
      <c r="S2273" s="22">
        <f t="shared" si="319"/>
        <v>42684.000046296293</v>
      </c>
      <c r="T2273" s="22">
        <f t="shared" si="320"/>
        <v>42714.000046296293</v>
      </c>
      <c r="U2273">
        <f t="shared" si="321"/>
        <v>2016</v>
      </c>
      <c r="V2273" t="str">
        <f t="shared" si="322"/>
        <v>successful</v>
      </c>
      <c r="W2273" t="str">
        <f>IF(OR(O2273&lt;Outliers!$B$8,Data!O2273&gt;Outliers!$B$9),"Yes","No")</f>
        <v>Yes</v>
      </c>
      <c r="X2273">
        <f t="shared" si="323"/>
        <v>4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315"/>
        <v>14</v>
      </c>
      <c r="P2274" s="9">
        <f t="shared" si="316"/>
        <v>14.37</v>
      </c>
      <c r="Q2274" t="str">
        <f t="shared" si="317"/>
        <v>games</v>
      </c>
      <c r="R2274" t="str">
        <f t="shared" si="318"/>
        <v>tabletop games</v>
      </c>
      <c r="S2274" s="22">
        <f t="shared" si="319"/>
        <v>42315.699490740735</v>
      </c>
      <c r="T2274" s="22">
        <f t="shared" si="320"/>
        <v>42345.699490740735</v>
      </c>
      <c r="U2274">
        <f t="shared" si="321"/>
        <v>2015</v>
      </c>
      <c r="V2274" t="str">
        <f t="shared" si="322"/>
        <v>successful</v>
      </c>
      <c r="W2274" t="str">
        <f>IF(OR(O2274&lt;Outliers!$B$8,Data!O2274&gt;Outliers!$B$9),"Yes","No")</f>
        <v>Yes</v>
      </c>
      <c r="X2274">
        <f t="shared" si="323"/>
        <v>4</v>
      </c>
    </row>
    <row r="2275" spans="1:24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315"/>
        <v>2</v>
      </c>
      <c r="P2275" s="9">
        <f t="shared" si="316"/>
        <v>37.479999999999997</v>
      </c>
      <c r="Q2275" t="str">
        <f t="shared" si="317"/>
        <v>games</v>
      </c>
      <c r="R2275" t="str">
        <f t="shared" si="318"/>
        <v>tabletop games</v>
      </c>
      <c r="S2275" s="22">
        <f t="shared" si="319"/>
        <v>42781.549097222218</v>
      </c>
      <c r="T2275" s="22">
        <f t="shared" si="320"/>
        <v>42806.507430555561</v>
      </c>
      <c r="U2275">
        <f t="shared" si="321"/>
        <v>2017</v>
      </c>
      <c r="V2275" t="str">
        <f t="shared" si="322"/>
        <v>successful</v>
      </c>
      <c r="W2275" t="str">
        <f>IF(OR(O2275&lt;Outliers!$B$8,Data!O2275&gt;Outliers!$B$9),"Yes","No")</f>
        <v>No</v>
      </c>
      <c r="X2275">
        <f t="shared" si="323"/>
        <v>4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315"/>
        <v>1</v>
      </c>
      <c r="P2276" s="9">
        <f t="shared" si="316"/>
        <v>30.2</v>
      </c>
      <c r="Q2276" t="str">
        <f t="shared" si="317"/>
        <v>games</v>
      </c>
      <c r="R2276" t="str">
        <f t="shared" si="318"/>
        <v>tabletop games</v>
      </c>
      <c r="S2276" s="22">
        <f t="shared" si="319"/>
        <v>41663.500659722224</v>
      </c>
      <c r="T2276" s="22">
        <f t="shared" si="320"/>
        <v>41693.500659722224</v>
      </c>
      <c r="U2276">
        <f t="shared" si="321"/>
        <v>2014</v>
      </c>
      <c r="V2276" t="str">
        <f t="shared" si="322"/>
        <v>successful</v>
      </c>
      <c r="W2276" t="str">
        <f>IF(OR(O2276&lt;Outliers!$B$8,Data!O2276&gt;Outliers!$B$9),"Yes","No")</f>
        <v>No</v>
      </c>
      <c r="X2276">
        <f t="shared" si="323"/>
        <v>4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315"/>
        <v>4</v>
      </c>
      <c r="P2277" s="9">
        <f t="shared" si="316"/>
        <v>33.549999999999997</v>
      </c>
      <c r="Q2277" t="str">
        <f t="shared" si="317"/>
        <v>games</v>
      </c>
      <c r="R2277" t="str">
        <f t="shared" si="318"/>
        <v>tabletop games</v>
      </c>
      <c r="S2277" s="22">
        <f t="shared" si="319"/>
        <v>41965.616655092599</v>
      </c>
      <c r="T2277" s="22">
        <f t="shared" si="320"/>
        <v>41995.616655092599</v>
      </c>
      <c r="U2277">
        <f t="shared" si="321"/>
        <v>2014</v>
      </c>
      <c r="V2277" t="str">
        <f t="shared" si="322"/>
        <v>successful</v>
      </c>
      <c r="W2277" t="str">
        <f>IF(OR(O2277&lt;Outliers!$B$8,Data!O2277&gt;Outliers!$B$9),"Yes","No")</f>
        <v>Yes</v>
      </c>
      <c r="X2277">
        <f t="shared" si="323"/>
        <v>4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315"/>
        <v>1</v>
      </c>
      <c r="P2278" s="9">
        <f t="shared" si="316"/>
        <v>64.75</v>
      </c>
      <c r="Q2278" t="str">
        <f t="shared" si="317"/>
        <v>games</v>
      </c>
      <c r="R2278" t="str">
        <f t="shared" si="318"/>
        <v>tabletop games</v>
      </c>
      <c r="S2278" s="22">
        <f t="shared" si="319"/>
        <v>41614.651493055557</v>
      </c>
      <c r="T2278" s="22">
        <f t="shared" si="320"/>
        <v>41644.651493055557</v>
      </c>
      <c r="U2278">
        <f t="shared" si="321"/>
        <v>2013</v>
      </c>
      <c r="V2278" t="str">
        <f t="shared" si="322"/>
        <v>successful</v>
      </c>
      <c r="W2278" t="str">
        <f>IF(OR(O2278&lt;Outliers!$B$8,Data!O2278&gt;Outliers!$B$9),"Yes","No")</f>
        <v>No</v>
      </c>
      <c r="X2278">
        <f t="shared" si="323"/>
        <v>4</v>
      </c>
    </row>
    <row r="2279" spans="1:24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315"/>
        <v>1</v>
      </c>
      <c r="P2279" s="9">
        <f t="shared" si="316"/>
        <v>57.93</v>
      </c>
      <c r="Q2279" t="str">
        <f t="shared" si="317"/>
        <v>games</v>
      </c>
      <c r="R2279" t="str">
        <f t="shared" si="318"/>
        <v>tabletop games</v>
      </c>
      <c r="S2279" s="22">
        <f t="shared" si="319"/>
        <v>40936.678506944445</v>
      </c>
      <c r="T2279" s="22">
        <f t="shared" si="320"/>
        <v>40966.678506944445</v>
      </c>
      <c r="U2279">
        <f t="shared" si="321"/>
        <v>2012</v>
      </c>
      <c r="V2279" t="str">
        <f t="shared" si="322"/>
        <v>successful</v>
      </c>
      <c r="W2279" t="str">
        <f>IF(OR(O2279&lt;Outliers!$B$8,Data!O2279&gt;Outliers!$B$9),"Yes","No")</f>
        <v>No</v>
      </c>
      <c r="X2279">
        <f t="shared" si="323"/>
        <v>4</v>
      </c>
    </row>
    <row r="2280" spans="1:24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315"/>
        <v>3</v>
      </c>
      <c r="P2280" s="9">
        <f t="shared" si="316"/>
        <v>53.08</v>
      </c>
      <c r="Q2280" t="str">
        <f t="shared" si="317"/>
        <v>games</v>
      </c>
      <c r="R2280" t="str">
        <f t="shared" si="318"/>
        <v>tabletop games</v>
      </c>
      <c r="S2280" s="22">
        <f t="shared" si="319"/>
        <v>42338.709108796291</v>
      </c>
      <c r="T2280" s="22">
        <f t="shared" si="320"/>
        <v>42372.957638888889</v>
      </c>
      <c r="U2280">
        <f t="shared" si="321"/>
        <v>2015</v>
      </c>
      <c r="V2280" t="str">
        <f t="shared" si="322"/>
        <v>successful</v>
      </c>
      <c r="W2280" t="str">
        <f>IF(OR(O2280&lt;Outliers!$B$8,Data!O2280&gt;Outliers!$B$9),"Yes","No")</f>
        <v>Yes</v>
      </c>
      <c r="X2280">
        <f t="shared" si="323"/>
        <v>5</v>
      </c>
    </row>
    <row r="2281" spans="1:24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315"/>
        <v>2</v>
      </c>
      <c r="P2281" s="9">
        <f t="shared" si="316"/>
        <v>48.06</v>
      </c>
      <c r="Q2281" t="str">
        <f t="shared" si="317"/>
        <v>games</v>
      </c>
      <c r="R2281" t="str">
        <f t="shared" si="318"/>
        <v>tabletop games</v>
      </c>
      <c r="S2281" s="22">
        <f t="shared" si="319"/>
        <v>42020.806701388887</v>
      </c>
      <c r="T2281" s="22">
        <f t="shared" si="320"/>
        <v>42039.166666666672</v>
      </c>
      <c r="U2281">
        <f t="shared" si="321"/>
        <v>2015</v>
      </c>
      <c r="V2281" t="str">
        <f t="shared" si="322"/>
        <v>successful</v>
      </c>
      <c r="W2281" t="str">
        <f>IF(OR(O2281&lt;Outliers!$B$8,Data!O2281&gt;Outliers!$B$9),"Yes","No")</f>
        <v>No</v>
      </c>
      <c r="X2281">
        <f t="shared" si="323"/>
        <v>3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315"/>
        <v>4</v>
      </c>
      <c r="P2282" s="9">
        <f t="shared" si="316"/>
        <v>82.4</v>
      </c>
      <c r="Q2282" t="str">
        <f t="shared" si="317"/>
        <v>games</v>
      </c>
      <c r="R2282" t="str">
        <f t="shared" si="318"/>
        <v>tabletop games</v>
      </c>
      <c r="S2282" s="22">
        <f t="shared" si="319"/>
        <v>42234.624895833331</v>
      </c>
      <c r="T2282" s="22">
        <f t="shared" si="320"/>
        <v>42264.624895833331</v>
      </c>
      <c r="U2282">
        <f t="shared" si="321"/>
        <v>2015</v>
      </c>
      <c r="V2282" t="str">
        <f t="shared" si="322"/>
        <v>successful</v>
      </c>
      <c r="W2282" t="str">
        <f>IF(OR(O2282&lt;Outliers!$B$8,Data!O2282&gt;Outliers!$B$9),"Yes","No")</f>
        <v>Yes</v>
      </c>
      <c r="X2282">
        <f t="shared" si="323"/>
        <v>4</v>
      </c>
    </row>
    <row r="2283" spans="1:24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315"/>
        <v>2</v>
      </c>
      <c r="P2283" s="9">
        <f t="shared" si="316"/>
        <v>50.45</v>
      </c>
      <c r="Q2283" t="str">
        <f t="shared" si="317"/>
        <v>music</v>
      </c>
      <c r="R2283" t="str">
        <f t="shared" si="318"/>
        <v>rock</v>
      </c>
      <c r="S2283" s="22">
        <f t="shared" si="319"/>
        <v>40687.285844907405</v>
      </c>
      <c r="T2283" s="22">
        <f t="shared" si="320"/>
        <v>40749.284722222219</v>
      </c>
      <c r="U2283">
        <f t="shared" si="321"/>
        <v>2011</v>
      </c>
      <c r="V2283" t="str">
        <f t="shared" si="322"/>
        <v>successful</v>
      </c>
      <c r="W2283" t="str">
        <f>IF(OR(O2283&lt;Outliers!$B$8,Data!O2283&gt;Outliers!$B$9),"Yes","No")</f>
        <v>No</v>
      </c>
      <c r="X2283">
        <f t="shared" si="323"/>
        <v>9</v>
      </c>
    </row>
    <row r="2284" spans="1:24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315"/>
        <v>2</v>
      </c>
      <c r="P2284" s="9">
        <f t="shared" si="316"/>
        <v>115.83</v>
      </c>
      <c r="Q2284" t="str">
        <f t="shared" si="317"/>
        <v>music</v>
      </c>
      <c r="R2284" t="str">
        <f t="shared" si="318"/>
        <v>rock</v>
      </c>
      <c r="S2284" s="22">
        <f t="shared" si="319"/>
        <v>42323.17460648148</v>
      </c>
      <c r="T2284" s="22">
        <f t="shared" si="320"/>
        <v>42383.17460648148</v>
      </c>
      <c r="U2284">
        <f t="shared" si="321"/>
        <v>2015</v>
      </c>
      <c r="V2284" t="str">
        <f t="shared" si="322"/>
        <v>successful</v>
      </c>
      <c r="W2284" t="str">
        <f>IF(OR(O2284&lt;Outliers!$B$8,Data!O2284&gt;Outliers!$B$9),"Yes","No")</f>
        <v>No</v>
      </c>
      <c r="X2284">
        <f t="shared" si="323"/>
        <v>9</v>
      </c>
    </row>
    <row r="2285" spans="1:24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315"/>
        <v>1</v>
      </c>
      <c r="P2285" s="9">
        <f t="shared" si="316"/>
        <v>63.03</v>
      </c>
      <c r="Q2285" t="str">
        <f t="shared" si="317"/>
        <v>music</v>
      </c>
      <c r="R2285" t="str">
        <f t="shared" si="318"/>
        <v>rock</v>
      </c>
      <c r="S2285" s="22">
        <f t="shared" si="319"/>
        <v>40978.125046296293</v>
      </c>
      <c r="T2285" s="22">
        <f t="shared" si="320"/>
        <v>41038.083379629628</v>
      </c>
      <c r="U2285">
        <f t="shared" si="321"/>
        <v>2012</v>
      </c>
      <c r="V2285" t="str">
        <f t="shared" si="322"/>
        <v>successful</v>
      </c>
      <c r="W2285" t="str">
        <f>IF(OR(O2285&lt;Outliers!$B$8,Data!O2285&gt;Outliers!$B$9),"Yes","No")</f>
        <v>No</v>
      </c>
      <c r="X2285">
        <f t="shared" si="323"/>
        <v>9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315"/>
        <v>1</v>
      </c>
      <c r="P2286" s="9">
        <f t="shared" si="316"/>
        <v>108.02</v>
      </c>
      <c r="Q2286" t="str">
        <f t="shared" si="317"/>
        <v>music</v>
      </c>
      <c r="R2286" t="str">
        <f t="shared" si="318"/>
        <v>rock</v>
      </c>
      <c r="S2286" s="22">
        <f t="shared" si="319"/>
        <v>40585.796817129631</v>
      </c>
      <c r="T2286" s="22">
        <f t="shared" si="320"/>
        <v>40614.166666666664</v>
      </c>
      <c r="U2286">
        <f t="shared" si="321"/>
        <v>2011</v>
      </c>
      <c r="V2286" t="str">
        <f t="shared" si="322"/>
        <v>successful</v>
      </c>
      <c r="W2286" t="str">
        <f>IF(OR(O2286&lt;Outliers!$B$8,Data!O2286&gt;Outliers!$B$9),"Yes","No")</f>
        <v>No</v>
      </c>
      <c r="X2286">
        <f t="shared" si="323"/>
        <v>4</v>
      </c>
    </row>
    <row r="2287" spans="1:24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315"/>
        <v>1</v>
      </c>
      <c r="P2287" s="9">
        <f t="shared" si="316"/>
        <v>46.09</v>
      </c>
      <c r="Q2287" t="str">
        <f t="shared" si="317"/>
        <v>music</v>
      </c>
      <c r="R2287" t="str">
        <f t="shared" si="318"/>
        <v>rock</v>
      </c>
      <c r="S2287" s="22">
        <f t="shared" si="319"/>
        <v>41059.185682870368</v>
      </c>
      <c r="T2287" s="22">
        <f t="shared" si="320"/>
        <v>41089.185682870368</v>
      </c>
      <c r="U2287">
        <f t="shared" si="321"/>
        <v>2012</v>
      </c>
      <c r="V2287" t="str">
        <f t="shared" si="322"/>
        <v>successful</v>
      </c>
      <c r="W2287" t="str">
        <f>IF(OR(O2287&lt;Outliers!$B$8,Data!O2287&gt;Outliers!$B$9),"Yes","No")</f>
        <v>No</v>
      </c>
      <c r="X2287">
        <f t="shared" si="323"/>
        <v>4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315"/>
        <v>1</v>
      </c>
      <c r="P2288" s="9">
        <f t="shared" si="316"/>
        <v>107.21</v>
      </c>
      <c r="Q2288" t="str">
        <f t="shared" si="317"/>
        <v>music</v>
      </c>
      <c r="R2288" t="str">
        <f t="shared" si="318"/>
        <v>rock</v>
      </c>
      <c r="S2288" s="22">
        <f t="shared" si="319"/>
        <v>41494.963587962964</v>
      </c>
      <c r="T2288" s="22">
        <f t="shared" si="320"/>
        <v>41523.165972222225</v>
      </c>
      <c r="U2288">
        <f t="shared" si="321"/>
        <v>2013</v>
      </c>
      <c r="V2288" t="str">
        <f t="shared" si="322"/>
        <v>successful</v>
      </c>
      <c r="W2288" t="str">
        <f>IF(OR(O2288&lt;Outliers!$B$8,Data!O2288&gt;Outliers!$B$9),"Yes","No")</f>
        <v>No</v>
      </c>
      <c r="X2288">
        <f t="shared" si="323"/>
        <v>4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315"/>
        <v>1</v>
      </c>
      <c r="P2289" s="9">
        <f t="shared" si="316"/>
        <v>50.93</v>
      </c>
      <c r="Q2289" t="str">
        <f t="shared" si="317"/>
        <v>music</v>
      </c>
      <c r="R2289" t="str">
        <f t="shared" si="318"/>
        <v>rock</v>
      </c>
      <c r="S2289" s="22">
        <f t="shared" si="319"/>
        <v>41792.667361111111</v>
      </c>
      <c r="T2289" s="22">
        <f t="shared" si="320"/>
        <v>41813.667361111111</v>
      </c>
      <c r="U2289">
        <f t="shared" si="321"/>
        <v>2014</v>
      </c>
      <c r="V2289" t="str">
        <f t="shared" si="322"/>
        <v>successful</v>
      </c>
      <c r="W2289" t="str">
        <f>IF(OR(O2289&lt;Outliers!$B$8,Data!O2289&gt;Outliers!$B$9),"Yes","No")</f>
        <v>No</v>
      </c>
      <c r="X2289">
        <f t="shared" si="323"/>
        <v>3</v>
      </c>
    </row>
    <row r="2290" spans="1:24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315"/>
        <v>1</v>
      </c>
      <c r="P2290" s="9">
        <f t="shared" si="316"/>
        <v>40.04</v>
      </c>
      <c r="Q2290" t="str">
        <f t="shared" si="317"/>
        <v>music</v>
      </c>
      <c r="R2290" t="str">
        <f t="shared" si="318"/>
        <v>rock</v>
      </c>
      <c r="S2290" s="22">
        <f t="shared" si="319"/>
        <v>41067.827418981484</v>
      </c>
      <c r="T2290" s="22">
        <f t="shared" si="320"/>
        <v>41086.75</v>
      </c>
      <c r="U2290">
        <f t="shared" si="321"/>
        <v>2012</v>
      </c>
      <c r="V2290" t="str">
        <f t="shared" si="322"/>
        <v>successful</v>
      </c>
      <c r="W2290" t="str">
        <f>IF(OR(O2290&lt;Outliers!$B$8,Data!O2290&gt;Outliers!$B$9),"Yes","No")</f>
        <v>No</v>
      </c>
      <c r="X2290">
        <f t="shared" si="323"/>
        <v>3</v>
      </c>
    </row>
    <row r="2291" spans="1:24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315"/>
        <v>1</v>
      </c>
      <c r="P2291" s="9">
        <f t="shared" si="316"/>
        <v>64.44</v>
      </c>
      <c r="Q2291" t="str">
        <f t="shared" si="317"/>
        <v>music</v>
      </c>
      <c r="R2291" t="str">
        <f t="shared" si="318"/>
        <v>rock</v>
      </c>
      <c r="S2291" s="22">
        <f t="shared" si="319"/>
        <v>41571.998379629629</v>
      </c>
      <c r="T2291" s="22">
        <f t="shared" si="320"/>
        <v>41614.973611111112</v>
      </c>
      <c r="U2291">
        <f t="shared" si="321"/>
        <v>2013</v>
      </c>
      <c r="V2291" t="str">
        <f t="shared" si="322"/>
        <v>successful</v>
      </c>
      <c r="W2291" t="str">
        <f>IF(OR(O2291&lt;Outliers!$B$8,Data!O2291&gt;Outliers!$B$9),"Yes","No")</f>
        <v>No</v>
      </c>
      <c r="X2291">
        <f t="shared" si="323"/>
        <v>6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315"/>
        <v>1</v>
      </c>
      <c r="P2292" s="9">
        <f t="shared" si="316"/>
        <v>53.83</v>
      </c>
      <c r="Q2292" t="str">
        <f t="shared" si="317"/>
        <v>music</v>
      </c>
      <c r="R2292" t="str">
        <f t="shared" si="318"/>
        <v>rock</v>
      </c>
      <c r="S2292" s="22">
        <f t="shared" si="319"/>
        <v>40070.253819444442</v>
      </c>
      <c r="T2292" s="22">
        <f t="shared" si="320"/>
        <v>40148.708333333336</v>
      </c>
      <c r="U2292">
        <f t="shared" si="321"/>
        <v>2009</v>
      </c>
      <c r="V2292" t="str">
        <f t="shared" si="322"/>
        <v>successful</v>
      </c>
      <c r="W2292" t="str">
        <f>IF(OR(O2292&lt;Outliers!$B$8,Data!O2292&gt;Outliers!$B$9),"Yes","No")</f>
        <v>No</v>
      </c>
      <c r="X2292">
        <f t="shared" si="323"/>
        <v>11</v>
      </c>
    </row>
    <row r="2293" spans="1:24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315"/>
        <v>2</v>
      </c>
      <c r="P2293" s="9">
        <f t="shared" si="316"/>
        <v>100.47</v>
      </c>
      <c r="Q2293" t="str">
        <f t="shared" si="317"/>
        <v>music</v>
      </c>
      <c r="R2293" t="str">
        <f t="shared" si="318"/>
        <v>rock</v>
      </c>
      <c r="S2293" s="22">
        <f t="shared" si="319"/>
        <v>40987.977060185185</v>
      </c>
      <c r="T2293" s="22">
        <f t="shared" si="320"/>
        <v>41022.166666666664</v>
      </c>
      <c r="U2293">
        <f t="shared" si="321"/>
        <v>2012</v>
      </c>
      <c r="V2293" t="str">
        <f t="shared" si="322"/>
        <v>successful</v>
      </c>
      <c r="W2293" t="str">
        <f>IF(OR(O2293&lt;Outliers!$B$8,Data!O2293&gt;Outliers!$B$9),"Yes","No")</f>
        <v>No</v>
      </c>
      <c r="X2293">
        <f t="shared" si="323"/>
        <v>5</v>
      </c>
    </row>
    <row r="2294" spans="1:24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315"/>
        <v>1</v>
      </c>
      <c r="P2294" s="9">
        <f t="shared" si="316"/>
        <v>46.63</v>
      </c>
      <c r="Q2294" t="str">
        <f t="shared" si="317"/>
        <v>music</v>
      </c>
      <c r="R2294" t="str">
        <f t="shared" si="318"/>
        <v>rock</v>
      </c>
      <c r="S2294" s="22">
        <f t="shared" si="319"/>
        <v>40987.697638888887</v>
      </c>
      <c r="T2294" s="22">
        <f t="shared" si="320"/>
        <v>41017.697638888887</v>
      </c>
      <c r="U2294">
        <f t="shared" si="321"/>
        <v>2012</v>
      </c>
      <c r="V2294" t="str">
        <f t="shared" si="322"/>
        <v>successful</v>
      </c>
      <c r="W2294" t="str">
        <f>IF(OR(O2294&lt;Outliers!$B$8,Data!O2294&gt;Outliers!$B$9),"Yes","No")</f>
        <v>No</v>
      </c>
      <c r="X2294">
        <f t="shared" si="323"/>
        <v>4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315"/>
        <v>1</v>
      </c>
      <c r="P2295" s="9">
        <f t="shared" si="316"/>
        <v>34.07</v>
      </c>
      <c r="Q2295" t="str">
        <f t="shared" si="317"/>
        <v>music</v>
      </c>
      <c r="R2295" t="str">
        <f t="shared" si="318"/>
        <v>rock</v>
      </c>
      <c r="S2295" s="22">
        <f t="shared" si="319"/>
        <v>41151.708321759259</v>
      </c>
      <c r="T2295" s="22">
        <f t="shared" si="320"/>
        <v>41177.165972222225</v>
      </c>
      <c r="U2295">
        <f t="shared" si="321"/>
        <v>2012</v>
      </c>
      <c r="V2295" t="str">
        <f t="shared" si="322"/>
        <v>successful</v>
      </c>
      <c r="W2295" t="str">
        <f>IF(OR(O2295&lt;Outliers!$B$8,Data!O2295&gt;Outliers!$B$9),"Yes","No")</f>
        <v>No</v>
      </c>
      <c r="X2295">
        <f t="shared" si="323"/>
        <v>4</v>
      </c>
    </row>
    <row r="2296" spans="1:24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315"/>
        <v>1</v>
      </c>
      <c r="P2296" s="9">
        <f t="shared" si="316"/>
        <v>65.209999999999994</v>
      </c>
      <c r="Q2296" t="str">
        <f t="shared" si="317"/>
        <v>music</v>
      </c>
      <c r="R2296" t="str">
        <f t="shared" si="318"/>
        <v>rock</v>
      </c>
      <c r="S2296" s="22">
        <f t="shared" si="319"/>
        <v>41264.72314814815</v>
      </c>
      <c r="T2296" s="22">
        <f t="shared" si="320"/>
        <v>41294.72314814815</v>
      </c>
      <c r="U2296">
        <f t="shared" si="321"/>
        <v>2012</v>
      </c>
      <c r="V2296" t="str">
        <f t="shared" si="322"/>
        <v>successful</v>
      </c>
      <c r="W2296" t="str">
        <f>IF(OR(O2296&lt;Outliers!$B$8,Data!O2296&gt;Outliers!$B$9),"Yes","No")</f>
        <v>No</v>
      </c>
      <c r="X2296">
        <f t="shared" si="323"/>
        <v>4</v>
      </c>
    </row>
    <row r="2297" spans="1:24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315"/>
        <v>1</v>
      </c>
      <c r="P2297" s="9">
        <f t="shared" si="316"/>
        <v>44.21</v>
      </c>
      <c r="Q2297" t="str">
        <f t="shared" si="317"/>
        <v>music</v>
      </c>
      <c r="R2297" t="str">
        <f t="shared" si="318"/>
        <v>rock</v>
      </c>
      <c r="S2297" s="22">
        <f t="shared" si="319"/>
        <v>41270.954351851848</v>
      </c>
      <c r="T2297" s="22">
        <f t="shared" si="320"/>
        <v>41300.954351851848</v>
      </c>
      <c r="U2297">
        <f t="shared" si="321"/>
        <v>2012</v>
      </c>
      <c r="V2297" t="str">
        <f t="shared" si="322"/>
        <v>successful</v>
      </c>
      <c r="W2297" t="str">
        <f>IF(OR(O2297&lt;Outliers!$B$8,Data!O2297&gt;Outliers!$B$9),"Yes","No")</f>
        <v>No</v>
      </c>
      <c r="X2297">
        <f t="shared" si="323"/>
        <v>4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315"/>
        <v>1</v>
      </c>
      <c r="P2298" s="9">
        <f t="shared" si="316"/>
        <v>71.97</v>
      </c>
      <c r="Q2298" t="str">
        <f t="shared" si="317"/>
        <v>music</v>
      </c>
      <c r="R2298" t="str">
        <f t="shared" si="318"/>
        <v>rock</v>
      </c>
      <c r="S2298" s="22">
        <f t="shared" si="319"/>
        <v>40927.731782407405</v>
      </c>
      <c r="T2298" s="22">
        <f t="shared" si="320"/>
        <v>40962.731782407405</v>
      </c>
      <c r="U2298">
        <f t="shared" si="321"/>
        <v>2012</v>
      </c>
      <c r="V2298" t="str">
        <f t="shared" si="322"/>
        <v>successful</v>
      </c>
      <c r="W2298" t="str">
        <f>IF(OR(O2298&lt;Outliers!$B$8,Data!O2298&gt;Outliers!$B$9),"Yes","No")</f>
        <v>No</v>
      </c>
      <c r="X2298">
        <f t="shared" si="323"/>
        <v>5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315"/>
        <v>1</v>
      </c>
      <c r="P2299" s="9">
        <f t="shared" si="316"/>
        <v>52.95</v>
      </c>
      <c r="Q2299" t="str">
        <f t="shared" si="317"/>
        <v>music</v>
      </c>
      <c r="R2299" t="str">
        <f t="shared" si="318"/>
        <v>rock</v>
      </c>
      <c r="S2299" s="22">
        <f t="shared" si="319"/>
        <v>40948.042233796295</v>
      </c>
      <c r="T2299" s="22">
        <f t="shared" si="320"/>
        <v>40982.165972222225</v>
      </c>
      <c r="U2299">
        <f t="shared" si="321"/>
        <v>2012</v>
      </c>
      <c r="V2299" t="str">
        <f t="shared" si="322"/>
        <v>successful</v>
      </c>
      <c r="W2299" t="str">
        <f>IF(OR(O2299&lt;Outliers!$B$8,Data!O2299&gt;Outliers!$B$9),"Yes","No")</f>
        <v>No</v>
      </c>
      <c r="X2299">
        <f t="shared" si="323"/>
        <v>5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315"/>
        <v>1</v>
      </c>
      <c r="P2300" s="9">
        <f t="shared" si="316"/>
        <v>109.45</v>
      </c>
      <c r="Q2300" t="str">
        <f t="shared" si="317"/>
        <v>music</v>
      </c>
      <c r="R2300" t="str">
        <f t="shared" si="318"/>
        <v>rock</v>
      </c>
      <c r="S2300" s="22">
        <f t="shared" si="319"/>
        <v>41694.84065972222</v>
      </c>
      <c r="T2300" s="22">
        <f t="shared" si="320"/>
        <v>41724.798993055556</v>
      </c>
      <c r="U2300">
        <f t="shared" si="321"/>
        <v>2014</v>
      </c>
      <c r="V2300" t="str">
        <f t="shared" si="322"/>
        <v>successful</v>
      </c>
      <c r="W2300" t="str">
        <f>IF(OR(O2300&lt;Outliers!$B$8,Data!O2300&gt;Outliers!$B$9),"Yes","No")</f>
        <v>No</v>
      </c>
      <c r="X2300">
        <f t="shared" si="323"/>
        <v>4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315"/>
        <v>4</v>
      </c>
      <c r="P2301" s="9">
        <f t="shared" si="316"/>
        <v>75.040000000000006</v>
      </c>
      <c r="Q2301" t="str">
        <f t="shared" si="317"/>
        <v>music</v>
      </c>
      <c r="R2301" t="str">
        <f t="shared" si="318"/>
        <v>rock</v>
      </c>
      <c r="S2301" s="22">
        <f t="shared" si="319"/>
        <v>40565.032511574071</v>
      </c>
      <c r="T2301" s="22">
        <f t="shared" si="320"/>
        <v>40580.032511574071</v>
      </c>
      <c r="U2301">
        <f t="shared" si="321"/>
        <v>2011</v>
      </c>
      <c r="V2301" t="str">
        <f t="shared" si="322"/>
        <v>successful</v>
      </c>
      <c r="W2301" t="str">
        <f>IF(OR(O2301&lt;Outliers!$B$8,Data!O2301&gt;Outliers!$B$9),"Yes","No")</f>
        <v>Yes</v>
      </c>
      <c r="X2301">
        <f t="shared" si="323"/>
        <v>2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315"/>
        <v>1</v>
      </c>
      <c r="P2302" s="9">
        <f t="shared" si="316"/>
        <v>115.71</v>
      </c>
      <c r="Q2302" t="str">
        <f t="shared" si="317"/>
        <v>music</v>
      </c>
      <c r="R2302" t="str">
        <f t="shared" si="318"/>
        <v>rock</v>
      </c>
      <c r="S2302" s="22">
        <f t="shared" si="319"/>
        <v>41074.727037037039</v>
      </c>
      <c r="T2302" s="22">
        <f t="shared" si="320"/>
        <v>41088.727037037039</v>
      </c>
      <c r="U2302">
        <f t="shared" si="321"/>
        <v>2012</v>
      </c>
      <c r="V2302" t="str">
        <f t="shared" si="322"/>
        <v>successful</v>
      </c>
      <c r="W2302" t="str">
        <f>IF(OR(O2302&lt;Outliers!$B$8,Data!O2302&gt;Outliers!$B$9),"Yes","No")</f>
        <v>No</v>
      </c>
      <c r="X2302">
        <f t="shared" si="323"/>
        <v>2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315"/>
        <v>1</v>
      </c>
      <c r="P2303" s="9">
        <f t="shared" si="316"/>
        <v>31.66</v>
      </c>
      <c r="Q2303" t="str">
        <f t="shared" si="317"/>
        <v>music</v>
      </c>
      <c r="R2303" t="str">
        <f t="shared" si="318"/>
        <v>indie rock</v>
      </c>
      <c r="S2303" s="22">
        <f t="shared" si="319"/>
        <v>41416.146944444445</v>
      </c>
      <c r="T2303" s="22">
        <f t="shared" si="320"/>
        <v>41446.146944444445</v>
      </c>
      <c r="U2303">
        <f t="shared" si="321"/>
        <v>2013</v>
      </c>
      <c r="V2303" t="str">
        <f t="shared" si="322"/>
        <v>successful</v>
      </c>
      <c r="W2303" t="str">
        <f>IF(OR(O2303&lt;Outliers!$B$8,Data!O2303&gt;Outliers!$B$9),"Yes","No")</f>
        <v>No</v>
      </c>
      <c r="X2303">
        <f t="shared" si="323"/>
        <v>4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315"/>
        <v>2</v>
      </c>
      <c r="P2304" s="9">
        <f t="shared" si="316"/>
        <v>46.18</v>
      </c>
      <c r="Q2304" t="str">
        <f t="shared" si="317"/>
        <v>music</v>
      </c>
      <c r="R2304" t="str">
        <f t="shared" si="318"/>
        <v>indie rock</v>
      </c>
      <c r="S2304" s="22">
        <f t="shared" si="319"/>
        <v>41605.868449074071</v>
      </c>
      <c r="T2304" s="22">
        <f t="shared" si="320"/>
        <v>41639.291666666664</v>
      </c>
      <c r="U2304">
        <f t="shared" si="321"/>
        <v>2013</v>
      </c>
      <c r="V2304" t="str">
        <f t="shared" si="322"/>
        <v>successful</v>
      </c>
      <c r="W2304" t="str">
        <f>IF(OR(O2304&lt;Outliers!$B$8,Data!O2304&gt;Outliers!$B$9),"Yes","No")</f>
        <v>No</v>
      </c>
      <c r="X2304">
        <f t="shared" si="323"/>
        <v>5</v>
      </c>
    </row>
    <row r="2305" spans="1:24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315"/>
        <v>1</v>
      </c>
      <c r="P2305" s="9">
        <f t="shared" si="316"/>
        <v>68.48</v>
      </c>
      <c r="Q2305" t="str">
        <f t="shared" si="317"/>
        <v>music</v>
      </c>
      <c r="R2305" t="str">
        <f t="shared" si="318"/>
        <v>indie rock</v>
      </c>
      <c r="S2305" s="22">
        <f t="shared" si="319"/>
        <v>40850.111064814817</v>
      </c>
      <c r="T2305" s="22">
        <f t="shared" si="320"/>
        <v>40890.152731481481</v>
      </c>
      <c r="U2305">
        <f t="shared" si="321"/>
        <v>2011</v>
      </c>
      <c r="V2305" t="str">
        <f t="shared" si="322"/>
        <v>successful</v>
      </c>
      <c r="W2305" t="str">
        <f>IF(OR(O2305&lt;Outliers!$B$8,Data!O2305&gt;Outliers!$B$9),"Yes","No")</f>
        <v>No</v>
      </c>
      <c r="X2305">
        <f t="shared" si="323"/>
        <v>6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315"/>
        <v>1</v>
      </c>
      <c r="P2306" s="9">
        <f t="shared" si="316"/>
        <v>53.47</v>
      </c>
      <c r="Q2306" t="str">
        <f t="shared" si="317"/>
        <v>music</v>
      </c>
      <c r="R2306" t="str">
        <f t="shared" si="318"/>
        <v>indie rock</v>
      </c>
      <c r="S2306" s="22">
        <f t="shared" si="319"/>
        <v>40502.815868055557</v>
      </c>
      <c r="T2306" s="22">
        <f t="shared" si="320"/>
        <v>40544.207638888889</v>
      </c>
      <c r="U2306">
        <f t="shared" si="321"/>
        <v>2010</v>
      </c>
      <c r="V2306" t="str">
        <f t="shared" si="322"/>
        <v>successful</v>
      </c>
      <c r="W2306" t="str">
        <f>IF(OR(O2306&lt;Outliers!$B$8,Data!O2306&gt;Outliers!$B$9),"Yes","No")</f>
        <v>No</v>
      </c>
      <c r="X2306">
        <f t="shared" si="323"/>
        <v>6</v>
      </c>
    </row>
    <row r="2307" spans="1:24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324">ROUND(E2307/D2307,0)</f>
        <v>1</v>
      </c>
      <c r="P2307" s="9">
        <f t="shared" ref="P2307:P2370" si="325">ROUND(IFERROR(E2307/L2307,0),2)</f>
        <v>109.11</v>
      </c>
      <c r="Q2307" t="str">
        <f t="shared" ref="Q2307:Q2370" si="326">LEFT(N2307,FIND("/",N2307)-1)</f>
        <v>music</v>
      </c>
      <c r="R2307" t="str">
        <f t="shared" ref="R2307:R2370" si="327">RIGHT(N2307,LEN(N2307)-FIND("/",N2307))</f>
        <v>indie rock</v>
      </c>
      <c r="S2307" s="22">
        <f t="shared" ref="S2307:S2370" si="328">(((J2307/60)/60)/24)+DATE(1970,1,1)</f>
        <v>41834.695277777777</v>
      </c>
      <c r="T2307" s="22">
        <f t="shared" ref="T2307:T2370" si="329">(((I2307/60)/60)/24)+DATE(1970,1,1)</f>
        <v>41859.75</v>
      </c>
      <c r="U2307">
        <f t="shared" ref="U2307:U2370" si="330">YEAR(S2307)</f>
        <v>2014</v>
      </c>
      <c r="V2307" t="str">
        <f t="shared" ref="V2307:V2370" si="331">IF(OR(F2307="live",F2307="successful"),"successful","unsuccessful")</f>
        <v>successful</v>
      </c>
      <c r="W2307" t="str">
        <f>IF(OR(O2307&lt;Outliers!$B$8,Data!O2307&gt;Outliers!$B$9),"Yes","No")</f>
        <v>No</v>
      </c>
      <c r="X2307">
        <f t="shared" ref="X2307:X2370" si="332">ROUND(_xlfn.DAYS(T2307,S2307)/7,0)</f>
        <v>4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24"/>
        <v>1</v>
      </c>
      <c r="P2308" s="9">
        <f t="shared" si="325"/>
        <v>51.19</v>
      </c>
      <c r="Q2308" t="str">
        <f t="shared" si="326"/>
        <v>music</v>
      </c>
      <c r="R2308" t="str">
        <f t="shared" si="327"/>
        <v>indie rock</v>
      </c>
      <c r="S2308" s="22">
        <f t="shared" si="328"/>
        <v>40948.16815972222</v>
      </c>
      <c r="T2308" s="22">
        <f t="shared" si="329"/>
        <v>40978.16815972222</v>
      </c>
      <c r="U2308">
        <f t="shared" si="330"/>
        <v>2012</v>
      </c>
      <c r="V2308" t="str">
        <f t="shared" si="331"/>
        <v>successful</v>
      </c>
      <c r="W2308" t="str">
        <f>IF(OR(O2308&lt;Outliers!$B$8,Data!O2308&gt;Outliers!$B$9),"Yes","No")</f>
        <v>No</v>
      </c>
      <c r="X2308">
        <f t="shared" si="332"/>
        <v>4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24"/>
        <v>1</v>
      </c>
      <c r="P2309" s="9">
        <f t="shared" si="325"/>
        <v>27.94</v>
      </c>
      <c r="Q2309" t="str">
        <f t="shared" si="326"/>
        <v>music</v>
      </c>
      <c r="R2309" t="str">
        <f t="shared" si="327"/>
        <v>indie rock</v>
      </c>
      <c r="S2309" s="22">
        <f t="shared" si="328"/>
        <v>41004.802465277775</v>
      </c>
      <c r="T2309" s="22">
        <f t="shared" si="329"/>
        <v>41034.802407407406</v>
      </c>
      <c r="U2309">
        <f t="shared" si="330"/>
        <v>2012</v>
      </c>
      <c r="V2309" t="str">
        <f t="shared" si="331"/>
        <v>successful</v>
      </c>
      <c r="W2309" t="str">
        <f>IF(OR(O2309&lt;Outliers!$B$8,Data!O2309&gt;Outliers!$B$9),"Yes","No")</f>
        <v>No</v>
      </c>
      <c r="X2309">
        <f t="shared" si="332"/>
        <v>4</v>
      </c>
    </row>
    <row r="2310" spans="1:24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24"/>
        <v>1</v>
      </c>
      <c r="P2310" s="9">
        <f t="shared" si="325"/>
        <v>82.5</v>
      </c>
      <c r="Q2310" t="str">
        <f t="shared" si="326"/>
        <v>music</v>
      </c>
      <c r="R2310" t="str">
        <f t="shared" si="327"/>
        <v>indie rock</v>
      </c>
      <c r="S2310" s="22">
        <f t="shared" si="328"/>
        <v>41851.962916666671</v>
      </c>
      <c r="T2310" s="22">
        <f t="shared" si="329"/>
        <v>41880.041666666664</v>
      </c>
      <c r="U2310">
        <f t="shared" si="330"/>
        <v>2014</v>
      </c>
      <c r="V2310" t="str">
        <f t="shared" si="331"/>
        <v>successful</v>
      </c>
      <c r="W2310" t="str">
        <f>IF(OR(O2310&lt;Outliers!$B$8,Data!O2310&gt;Outliers!$B$9),"Yes","No")</f>
        <v>No</v>
      </c>
      <c r="X2310">
        <f t="shared" si="332"/>
        <v>4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24"/>
        <v>1</v>
      </c>
      <c r="P2311" s="9">
        <f t="shared" si="325"/>
        <v>59.82</v>
      </c>
      <c r="Q2311" t="str">
        <f t="shared" si="326"/>
        <v>music</v>
      </c>
      <c r="R2311" t="str">
        <f t="shared" si="327"/>
        <v>indie rock</v>
      </c>
      <c r="S2311" s="22">
        <f t="shared" si="328"/>
        <v>41307.987696759257</v>
      </c>
      <c r="T2311" s="22">
        <f t="shared" si="329"/>
        <v>41342.987696759257</v>
      </c>
      <c r="U2311">
        <f t="shared" si="330"/>
        <v>2013</v>
      </c>
      <c r="V2311" t="str">
        <f t="shared" si="331"/>
        <v>successful</v>
      </c>
      <c r="W2311" t="str">
        <f>IF(OR(O2311&lt;Outliers!$B$8,Data!O2311&gt;Outliers!$B$9),"Yes","No")</f>
        <v>No</v>
      </c>
      <c r="X2311">
        <f t="shared" si="332"/>
        <v>5</v>
      </c>
    </row>
    <row r="2312" spans="1:24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24"/>
        <v>4</v>
      </c>
      <c r="P2312" s="9">
        <f t="shared" si="325"/>
        <v>64.819999999999993</v>
      </c>
      <c r="Q2312" t="str">
        <f t="shared" si="326"/>
        <v>music</v>
      </c>
      <c r="R2312" t="str">
        <f t="shared" si="327"/>
        <v>indie rock</v>
      </c>
      <c r="S2312" s="22">
        <f t="shared" si="328"/>
        <v>41324.79415509259</v>
      </c>
      <c r="T2312" s="22">
        <f t="shared" si="329"/>
        <v>41354.752488425926</v>
      </c>
      <c r="U2312">
        <f t="shared" si="330"/>
        <v>2013</v>
      </c>
      <c r="V2312" t="str">
        <f t="shared" si="331"/>
        <v>successful</v>
      </c>
      <c r="W2312" t="str">
        <f>IF(OR(O2312&lt;Outliers!$B$8,Data!O2312&gt;Outliers!$B$9),"Yes","No")</f>
        <v>Yes</v>
      </c>
      <c r="X2312">
        <f t="shared" si="332"/>
        <v>4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24"/>
        <v>1</v>
      </c>
      <c r="P2313" s="9">
        <f t="shared" si="325"/>
        <v>90.1</v>
      </c>
      <c r="Q2313" t="str">
        <f t="shared" si="326"/>
        <v>music</v>
      </c>
      <c r="R2313" t="str">
        <f t="shared" si="327"/>
        <v>indie rock</v>
      </c>
      <c r="S2313" s="22">
        <f t="shared" si="328"/>
        <v>41736.004502314812</v>
      </c>
      <c r="T2313" s="22">
        <f t="shared" si="329"/>
        <v>41766.004502314812</v>
      </c>
      <c r="U2313">
        <f t="shared" si="330"/>
        <v>2014</v>
      </c>
      <c r="V2313" t="str">
        <f t="shared" si="331"/>
        <v>successful</v>
      </c>
      <c r="W2313" t="str">
        <f>IF(OR(O2313&lt;Outliers!$B$8,Data!O2313&gt;Outliers!$B$9),"Yes","No")</f>
        <v>No</v>
      </c>
      <c r="X2313">
        <f t="shared" si="332"/>
        <v>4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24"/>
        <v>1</v>
      </c>
      <c r="P2314" s="9">
        <f t="shared" si="325"/>
        <v>40.96</v>
      </c>
      <c r="Q2314" t="str">
        <f t="shared" si="326"/>
        <v>music</v>
      </c>
      <c r="R2314" t="str">
        <f t="shared" si="327"/>
        <v>indie rock</v>
      </c>
      <c r="S2314" s="22">
        <f t="shared" si="328"/>
        <v>41716.632847222223</v>
      </c>
      <c r="T2314" s="22">
        <f t="shared" si="329"/>
        <v>41747.958333333336</v>
      </c>
      <c r="U2314">
        <f t="shared" si="330"/>
        <v>2014</v>
      </c>
      <c r="V2314" t="str">
        <f t="shared" si="331"/>
        <v>successful</v>
      </c>
      <c r="W2314" t="str">
        <f>IF(OR(O2314&lt;Outliers!$B$8,Data!O2314&gt;Outliers!$B$9),"Yes","No")</f>
        <v>No</v>
      </c>
      <c r="X2314">
        <f t="shared" si="332"/>
        <v>4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24"/>
        <v>2</v>
      </c>
      <c r="P2315" s="9">
        <f t="shared" si="325"/>
        <v>56</v>
      </c>
      <c r="Q2315" t="str">
        <f t="shared" si="326"/>
        <v>music</v>
      </c>
      <c r="R2315" t="str">
        <f t="shared" si="327"/>
        <v>indie rock</v>
      </c>
      <c r="S2315" s="22">
        <f t="shared" si="328"/>
        <v>41002.958634259259</v>
      </c>
      <c r="T2315" s="22">
        <f t="shared" si="329"/>
        <v>41032.958634259259</v>
      </c>
      <c r="U2315">
        <f t="shared" si="330"/>
        <v>2012</v>
      </c>
      <c r="V2315" t="str">
        <f t="shared" si="331"/>
        <v>successful</v>
      </c>
      <c r="W2315" t="str">
        <f>IF(OR(O2315&lt;Outliers!$B$8,Data!O2315&gt;Outliers!$B$9),"Yes","No")</f>
        <v>No</v>
      </c>
      <c r="X2315">
        <f t="shared" si="332"/>
        <v>4</v>
      </c>
    </row>
    <row r="2316" spans="1:24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24"/>
        <v>2</v>
      </c>
      <c r="P2316" s="9">
        <f t="shared" si="325"/>
        <v>37.67</v>
      </c>
      <c r="Q2316" t="str">
        <f t="shared" si="326"/>
        <v>music</v>
      </c>
      <c r="R2316" t="str">
        <f t="shared" si="327"/>
        <v>indie rock</v>
      </c>
      <c r="S2316" s="22">
        <f t="shared" si="328"/>
        <v>41037.551585648151</v>
      </c>
      <c r="T2316" s="22">
        <f t="shared" si="329"/>
        <v>41067.551585648151</v>
      </c>
      <c r="U2316">
        <f t="shared" si="330"/>
        <v>2012</v>
      </c>
      <c r="V2316" t="str">
        <f t="shared" si="331"/>
        <v>successful</v>
      </c>
      <c r="W2316" t="str">
        <f>IF(OR(O2316&lt;Outliers!$B$8,Data!O2316&gt;Outliers!$B$9),"Yes","No")</f>
        <v>No</v>
      </c>
      <c r="X2316">
        <f t="shared" si="332"/>
        <v>4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24"/>
        <v>1</v>
      </c>
      <c r="P2317" s="9">
        <f t="shared" si="325"/>
        <v>40.08</v>
      </c>
      <c r="Q2317" t="str">
        <f t="shared" si="326"/>
        <v>music</v>
      </c>
      <c r="R2317" t="str">
        <f t="shared" si="327"/>
        <v>indie rock</v>
      </c>
      <c r="S2317" s="22">
        <f t="shared" si="328"/>
        <v>41004.72619212963</v>
      </c>
      <c r="T2317" s="22">
        <f t="shared" si="329"/>
        <v>41034.72619212963</v>
      </c>
      <c r="U2317">
        <f t="shared" si="330"/>
        <v>2012</v>
      </c>
      <c r="V2317" t="str">
        <f t="shared" si="331"/>
        <v>successful</v>
      </c>
      <c r="W2317" t="str">
        <f>IF(OR(O2317&lt;Outliers!$B$8,Data!O2317&gt;Outliers!$B$9),"Yes","No")</f>
        <v>No</v>
      </c>
      <c r="X2317">
        <f t="shared" si="332"/>
        <v>4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24"/>
        <v>1</v>
      </c>
      <c r="P2318" s="9">
        <f t="shared" si="325"/>
        <v>78.03</v>
      </c>
      <c r="Q2318" t="str">
        <f t="shared" si="326"/>
        <v>music</v>
      </c>
      <c r="R2318" t="str">
        <f t="shared" si="327"/>
        <v>indie rock</v>
      </c>
      <c r="S2318" s="22">
        <f t="shared" si="328"/>
        <v>40079.725115740745</v>
      </c>
      <c r="T2318" s="22">
        <f t="shared" si="329"/>
        <v>40156.76666666667</v>
      </c>
      <c r="U2318">
        <f t="shared" si="330"/>
        <v>2009</v>
      </c>
      <c r="V2318" t="str">
        <f t="shared" si="331"/>
        <v>successful</v>
      </c>
      <c r="W2318" t="str">
        <f>IF(OR(O2318&lt;Outliers!$B$8,Data!O2318&gt;Outliers!$B$9),"Yes","No")</f>
        <v>No</v>
      </c>
      <c r="X2318">
        <f t="shared" si="332"/>
        <v>11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24"/>
        <v>1</v>
      </c>
      <c r="P2319" s="9">
        <f t="shared" si="325"/>
        <v>18.91</v>
      </c>
      <c r="Q2319" t="str">
        <f t="shared" si="326"/>
        <v>music</v>
      </c>
      <c r="R2319" t="str">
        <f t="shared" si="327"/>
        <v>indie rock</v>
      </c>
      <c r="S2319" s="22">
        <f t="shared" si="328"/>
        <v>40192.542233796295</v>
      </c>
      <c r="T2319" s="22">
        <f t="shared" si="329"/>
        <v>40224.208333333336</v>
      </c>
      <c r="U2319">
        <f t="shared" si="330"/>
        <v>2010</v>
      </c>
      <c r="V2319" t="str">
        <f t="shared" si="331"/>
        <v>successful</v>
      </c>
      <c r="W2319" t="str">
        <f>IF(OR(O2319&lt;Outliers!$B$8,Data!O2319&gt;Outliers!$B$9),"Yes","No")</f>
        <v>No</v>
      </c>
      <c r="X2319">
        <f t="shared" si="332"/>
        <v>5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24"/>
        <v>1</v>
      </c>
      <c r="P2320" s="9">
        <f t="shared" si="325"/>
        <v>37.130000000000003</v>
      </c>
      <c r="Q2320" t="str">
        <f t="shared" si="326"/>
        <v>music</v>
      </c>
      <c r="R2320" t="str">
        <f t="shared" si="327"/>
        <v>indie rock</v>
      </c>
      <c r="S2320" s="22">
        <f t="shared" si="328"/>
        <v>40050.643680555557</v>
      </c>
      <c r="T2320" s="22">
        <f t="shared" si="329"/>
        <v>40082.165972222225</v>
      </c>
      <c r="U2320">
        <f t="shared" si="330"/>
        <v>2009</v>
      </c>
      <c r="V2320" t="str">
        <f t="shared" si="331"/>
        <v>successful</v>
      </c>
      <c r="W2320" t="str">
        <f>IF(OR(O2320&lt;Outliers!$B$8,Data!O2320&gt;Outliers!$B$9),"Yes","No")</f>
        <v>No</v>
      </c>
      <c r="X2320">
        <f t="shared" si="332"/>
        <v>5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24"/>
        <v>1</v>
      </c>
      <c r="P2321" s="9">
        <f t="shared" si="325"/>
        <v>41.96</v>
      </c>
      <c r="Q2321" t="str">
        <f t="shared" si="326"/>
        <v>music</v>
      </c>
      <c r="R2321" t="str">
        <f t="shared" si="327"/>
        <v>indie rock</v>
      </c>
      <c r="S2321" s="22">
        <f t="shared" si="328"/>
        <v>41593.082002314812</v>
      </c>
      <c r="T2321" s="22">
        <f t="shared" si="329"/>
        <v>41623.082002314812</v>
      </c>
      <c r="U2321">
        <f t="shared" si="330"/>
        <v>2013</v>
      </c>
      <c r="V2321" t="str">
        <f t="shared" si="331"/>
        <v>successful</v>
      </c>
      <c r="W2321" t="str">
        <f>IF(OR(O2321&lt;Outliers!$B$8,Data!O2321&gt;Outliers!$B$9),"Yes","No")</f>
        <v>No</v>
      </c>
      <c r="X2321">
        <f t="shared" si="332"/>
        <v>4</v>
      </c>
    </row>
    <row r="2322" spans="1:24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24"/>
        <v>1</v>
      </c>
      <c r="P2322" s="9">
        <f t="shared" si="325"/>
        <v>61.04</v>
      </c>
      <c r="Q2322" t="str">
        <f t="shared" si="326"/>
        <v>music</v>
      </c>
      <c r="R2322" t="str">
        <f t="shared" si="327"/>
        <v>indie rock</v>
      </c>
      <c r="S2322" s="22">
        <f t="shared" si="328"/>
        <v>41696.817129629628</v>
      </c>
      <c r="T2322" s="22">
        <f t="shared" si="329"/>
        <v>41731.775462962964</v>
      </c>
      <c r="U2322">
        <f t="shared" si="330"/>
        <v>2014</v>
      </c>
      <c r="V2322" t="str">
        <f t="shared" si="331"/>
        <v>successful</v>
      </c>
      <c r="W2322" t="str">
        <f>IF(OR(O2322&lt;Outliers!$B$8,Data!O2322&gt;Outliers!$B$9),"Yes","No")</f>
        <v>No</v>
      </c>
      <c r="X2322">
        <f t="shared" si="332"/>
        <v>5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24"/>
        <v>0</v>
      </c>
      <c r="P2323" s="9">
        <f t="shared" si="325"/>
        <v>64.53</v>
      </c>
      <c r="Q2323" t="str">
        <f t="shared" si="326"/>
        <v>food</v>
      </c>
      <c r="R2323" t="str">
        <f t="shared" si="327"/>
        <v>small batch</v>
      </c>
      <c r="S2323" s="22">
        <f t="shared" si="328"/>
        <v>42799.260428240741</v>
      </c>
      <c r="T2323" s="22">
        <f t="shared" si="329"/>
        <v>42829.21876157407</v>
      </c>
      <c r="U2323">
        <f t="shared" si="330"/>
        <v>2017</v>
      </c>
      <c r="V2323" t="str">
        <f t="shared" si="331"/>
        <v>successful</v>
      </c>
      <c r="W2323" t="str">
        <f>IF(OR(O2323&lt;Outliers!$B$8,Data!O2323&gt;Outliers!$B$9),"Yes","No")</f>
        <v>No</v>
      </c>
      <c r="X2323">
        <f t="shared" si="332"/>
        <v>4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24"/>
        <v>0</v>
      </c>
      <c r="P2324" s="9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22">
        <f t="shared" si="328"/>
        <v>42804.895474537043</v>
      </c>
      <c r="T2324" s="22">
        <f t="shared" si="329"/>
        <v>42834.853807870371</v>
      </c>
      <c r="U2324">
        <f t="shared" si="330"/>
        <v>2017</v>
      </c>
      <c r="V2324" t="str">
        <f t="shared" si="331"/>
        <v>successful</v>
      </c>
      <c r="W2324" t="str">
        <f>IF(OR(O2324&lt;Outliers!$B$8,Data!O2324&gt;Outliers!$B$9),"Yes","No")</f>
        <v>No</v>
      </c>
      <c r="X2324">
        <f t="shared" si="332"/>
        <v>4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24"/>
        <v>0</v>
      </c>
      <c r="P2325" s="9">
        <f t="shared" si="325"/>
        <v>30</v>
      </c>
      <c r="Q2325" t="str">
        <f t="shared" si="326"/>
        <v>food</v>
      </c>
      <c r="R2325" t="str">
        <f t="shared" si="327"/>
        <v>small batch</v>
      </c>
      <c r="S2325" s="22">
        <f t="shared" si="328"/>
        <v>42807.755173611105</v>
      </c>
      <c r="T2325" s="22">
        <f t="shared" si="329"/>
        <v>42814.755173611105</v>
      </c>
      <c r="U2325">
        <f t="shared" si="330"/>
        <v>2017</v>
      </c>
      <c r="V2325" t="str">
        <f t="shared" si="331"/>
        <v>successful</v>
      </c>
      <c r="W2325" t="str">
        <f>IF(OR(O2325&lt;Outliers!$B$8,Data!O2325&gt;Outliers!$B$9),"Yes","No")</f>
        <v>No</v>
      </c>
      <c r="X2325">
        <f t="shared" si="332"/>
        <v>1</v>
      </c>
    </row>
    <row r="2326" spans="1:24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24"/>
        <v>0</v>
      </c>
      <c r="P2326" s="9">
        <f t="shared" si="325"/>
        <v>25.49</v>
      </c>
      <c r="Q2326" t="str">
        <f t="shared" si="326"/>
        <v>food</v>
      </c>
      <c r="R2326" t="str">
        <f t="shared" si="327"/>
        <v>small batch</v>
      </c>
      <c r="S2326" s="22">
        <f t="shared" si="328"/>
        <v>42790.885243055556</v>
      </c>
      <c r="T2326" s="22">
        <f t="shared" si="329"/>
        <v>42820.843576388885</v>
      </c>
      <c r="U2326">
        <f t="shared" si="330"/>
        <v>2017</v>
      </c>
      <c r="V2326" t="str">
        <f t="shared" si="331"/>
        <v>successful</v>
      </c>
      <c r="W2326" t="str">
        <f>IF(OR(O2326&lt;Outliers!$B$8,Data!O2326&gt;Outliers!$B$9),"Yes","No")</f>
        <v>No</v>
      </c>
      <c r="X2326">
        <f t="shared" si="332"/>
        <v>4</v>
      </c>
    </row>
    <row r="2327" spans="1:24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24"/>
        <v>0</v>
      </c>
      <c r="P2327" s="9">
        <f t="shared" si="325"/>
        <v>11.43</v>
      </c>
      <c r="Q2327" t="str">
        <f t="shared" si="326"/>
        <v>food</v>
      </c>
      <c r="R2327" t="str">
        <f t="shared" si="327"/>
        <v>small batch</v>
      </c>
      <c r="S2327" s="22">
        <f t="shared" si="328"/>
        <v>42794.022349537037</v>
      </c>
      <c r="T2327" s="22">
        <f t="shared" si="329"/>
        <v>42823.980682870373</v>
      </c>
      <c r="U2327">
        <f t="shared" si="330"/>
        <v>2017</v>
      </c>
      <c r="V2327" t="str">
        <f t="shared" si="331"/>
        <v>successful</v>
      </c>
      <c r="W2327" t="str">
        <f>IF(OR(O2327&lt;Outliers!$B$8,Data!O2327&gt;Outliers!$B$9),"Yes","No")</f>
        <v>No</v>
      </c>
      <c r="X2327">
        <f t="shared" si="332"/>
        <v>4</v>
      </c>
    </row>
    <row r="2328" spans="1:24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24"/>
        <v>0</v>
      </c>
      <c r="P2328" s="9">
        <f t="shared" si="325"/>
        <v>108</v>
      </c>
      <c r="Q2328" t="str">
        <f t="shared" si="326"/>
        <v>food</v>
      </c>
      <c r="R2328" t="str">
        <f t="shared" si="327"/>
        <v>small batch</v>
      </c>
      <c r="S2328" s="22">
        <f t="shared" si="328"/>
        <v>42804.034120370372</v>
      </c>
      <c r="T2328" s="22">
        <f t="shared" si="329"/>
        <v>42855.708333333328</v>
      </c>
      <c r="U2328">
        <f t="shared" si="330"/>
        <v>2017</v>
      </c>
      <c r="V2328" t="str">
        <f t="shared" si="331"/>
        <v>successful</v>
      </c>
      <c r="W2328" t="str">
        <f>IF(OR(O2328&lt;Outliers!$B$8,Data!O2328&gt;Outliers!$B$9),"Yes","No")</f>
        <v>No</v>
      </c>
      <c r="X2328">
        <f t="shared" si="332"/>
        <v>7</v>
      </c>
    </row>
    <row r="2329" spans="1:24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24"/>
        <v>5</v>
      </c>
      <c r="P2329" s="9">
        <f t="shared" si="325"/>
        <v>54.88</v>
      </c>
      <c r="Q2329" t="str">
        <f t="shared" si="326"/>
        <v>food</v>
      </c>
      <c r="R2329" t="str">
        <f t="shared" si="327"/>
        <v>small batch</v>
      </c>
      <c r="S2329" s="22">
        <f t="shared" si="328"/>
        <v>41842.917129629634</v>
      </c>
      <c r="T2329" s="22">
        <f t="shared" si="329"/>
        <v>41877.917129629634</v>
      </c>
      <c r="U2329">
        <f t="shared" si="330"/>
        <v>2014</v>
      </c>
      <c r="V2329" t="str">
        <f t="shared" si="331"/>
        <v>successful</v>
      </c>
      <c r="W2329" t="str">
        <f>IF(OR(O2329&lt;Outliers!$B$8,Data!O2329&gt;Outliers!$B$9),"Yes","No")</f>
        <v>Yes</v>
      </c>
      <c r="X2329">
        <f t="shared" si="332"/>
        <v>5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24"/>
        <v>3</v>
      </c>
      <c r="P2330" s="9">
        <f t="shared" si="325"/>
        <v>47.38</v>
      </c>
      <c r="Q2330" t="str">
        <f t="shared" si="326"/>
        <v>food</v>
      </c>
      <c r="R2330" t="str">
        <f t="shared" si="327"/>
        <v>small batch</v>
      </c>
      <c r="S2330" s="22">
        <f t="shared" si="328"/>
        <v>42139.781678240746</v>
      </c>
      <c r="T2330" s="22">
        <f t="shared" si="329"/>
        <v>42169.781678240746</v>
      </c>
      <c r="U2330">
        <f t="shared" si="330"/>
        <v>2015</v>
      </c>
      <c r="V2330" t="str">
        <f t="shared" si="331"/>
        <v>successful</v>
      </c>
      <c r="W2330" t="str">
        <f>IF(OR(O2330&lt;Outliers!$B$8,Data!O2330&gt;Outliers!$B$9),"Yes","No")</f>
        <v>Yes</v>
      </c>
      <c r="X2330">
        <f t="shared" si="332"/>
        <v>4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24"/>
        <v>1</v>
      </c>
      <c r="P2331" s="9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22">
        <f t="shared" si="328"/>
        <v>41807.624374999999</v>
      </c>
      <c r="T2331" s="22">
        <f t="shared" si="329"/>
        <v>41837.624374999999</v>
      </c>
      <c r="U2331">
        <f t="shared" si="330"/>
        <v>2014</v>
      </c>
      <c r="V2331" t="str">
        <f t="shared" si="331"/>
        <v>successful</v>
      </c>
      <c r="W2331" t="str">
        <f>IF(OR(O2331&lt;Outliers!$B$8,Data!O2331&gt;Outliers!$B$9),"Yes","No")</f>
        <v>No</v>
      </c>
      <c r="X2331">
        <f t="shared" si="332"/>
        <v>4</v>
      </c>
    </row>
    <row r="2332" spans="1:24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24"/>
        <v>1</v>
      </c>
      <c r="P2332" s="9">
        <f t="shared" si="325"/>
        <v>219.93</v>
      </c>
      <c r="Q2332" t="str">
        <f t="shared" si="326"/>
        <v>food</v>
      </c>
      <c r="R2332" t="str">
        <f t="shared" si="327"/>
        <v>small batch</v>
      </c>
      <c r="S2332" s="22">
        <f t="shared" si="328"/>
        <v>42332.89980324074</v>
      </c>
      <c r="T2332" s="22">
        <f t="shared" si="329"/>
        <v>42363</v>
      </c>
      <c r="U2332">
        <f t="shared" si="330"/>
        <v>2015</v>
      </c>
      <c r="V2332" t="str">
        <f t="shared" si="331"/>
        <v>successful</v>
      </c>
      <c r="W2332" t="str">
        <f>IF(OR(O2332&lt;Outliers!$B$8,Data!O2332&gt;Outliers!$B$9),"Yes","No")</f>
        <v>No</v>
      </c>
      <c r="X2332">
        <f t="shared" si="332"/>
        <v>4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24"/>
        <v>1</v>
      </c>
      <c r="P2333" s="9">
        <f t="shared" si="325"/>
        <v>40.799999999999997</v>
      </c>
      <c r="Q2333" t="str">
        <f t="shared" si="326"/>
        <v>food</v>
      </c>
      <c r="R2333" t="str">
        <f t="shared" si="327"/>
        <v>small batch</v>
      </c>
      <c r="S2333" s="22">
        <f t="shared" si="328"/>
        <v>41839.005671296298</v>
      </c>
      <c r="T2333" s="22">
        <f t="shared" si="329"/>
        <v>41869.005671296298</v>
      </c>
      <c r="U2333">
        <f t="shared" si="330"/>
        <v>2014</v>
      </c>
      <c r="V2333" t="str">
        <f t="shared" si="331"/>
        <v>successful</v>
      </c>
      <c r="W2333" t="str">
        <f>IF(OR(O2333&lt;Outliers!$B$8,Data!O2333&gt;Outliers!$B$9),"Yes","No")</f>
        <v>No</v>
      </c>
      <c r="X2333">
        <f t="shared" si="332"/>
        <v>4</v>
      </c>
    </row>
    <row r="2334" spans="1:24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24"/>
        <v>1</v>
      </c>
      <c r="P2334" s="9">
        <f t="shared" si="325"/>
        <v>75.5</v>
      </c>
      <c r="Q2334" t="str">
        <f t="shared" si="326"/>
        <v>food</v>
      </c>
      <c r="R2334" t="str">
        <f t="shared" si="327"/>
        <v>small batch</v>
      </c>
      <c r="S2334" s="22">
        <f t="shared" si="328"/>
        <v>42011.628136574072</v>
      </c>
      <c r="T2334" s="22">
        <f t="shared" si="329"/>
        <v>42041.628136574072</v>
      </c>
      <c r="U2334">
        <f t="shared" si="330"/>
        <v>2015</v>
      </c>
      <c r="V2334" t="str">
        <f t="shared" si="331"/>
        <v>successful</v>
      </c>
      <c r="W2334" t="str">
        <f>IF(OR(O2334&lt;Outliers!$B$8,Data!O2334&gt;Outliers!$B$9),"Yes","No")</f>
        <v>No</v>
      </c>
      <c r="X2334">
        <f t="shared" si="332"/>
        <v>4</v>
      </c>
    </row>
    <row r="2335" spans="1:24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24"/>
        <v>2</v>
      </c>
      <c r="P2335" s="9">
        <f t="shared" si="325"/>
        <v>13.54</v>
      </c>
      <c r="Q2335" t="str">
        <f t="shared" si="326"/>
        <v>food</v>
      </c>
      <c r="R2335" t="str">
        <f t="shared" si="327"/>
        <v>small batch</v>
      </c>
      <c r="S2335" s="22">
        <f t="shared" si="328"/>
        <v>41767.650347222225</v>
      </c>
      <c r="T2335" s="22">
        <f t="shared" si="329"/>
        <v>41788.743055555555</v>
      </c>
      <c r="U2335">
        <f t="shared" si="330"/>
        <v>2014</v>
      </c>
      <c r="V2335" t="str">
        <f t="shared" si="331"/>
        <v>successful</v>
      </c>
      <c r="W2335" t="str">
        <f>IF(OR(O2335&lt;Outliers!$B$8,Data!O2335&gt;Outliers!$B$9),"Yes","No")</f>
        <v>No</v>
      </c>
      <c r="X2335">
        <f t="shared" si="332"/>
        <v>3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24"/>
        <v>1</v>
      </c>
      <c r="P2336" s="9">
        <f t="shared" si="325"/>
        <v>60.87</v>
      </c>
      <c r="Q2336" t="str">
        <f t="shared" si="326"/>
        <v>food</v>
      </c>
      <c r="R2336" t="str">
        <f t="shared" si="327"/>
        <v>small batch</v>
      </c>
      <c r="S2336" s="22">
        <f t="shared" si="328"/>
        <v>41918.670115740737</v>
      </c>
      <c r="T2336" s="22">
        <f t="shared" si="329"/>
        <v>41948.731944444444</v>
      </c>
      <c r="U2336">
        <f t="shared" si="330"/>
        <v>2014</v>
      </c>
      <c r="V2336" t="str">
        <f t="shared" si="331"/>
        <v>successful</v>
      </c>
      <c r="W2336" t="str">
        <f>IF(OR(O2336&lt;Outliers!$B$8,Data!O2336&gt;Outliers!$B$9),"Yes","No")</f>
        <v>No</v>
      </c>
      <c r="X2336">
        <f t="shared" si="332"/>
        <v>4</v>
      </c>
    </row>
    <row r="2337" spans="1:24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24"/>
        <v>1</v>
      </c>
      <c r="P2337" s="9">
        <f t="shared" si="325"/>
        <v>115.69</v>
      </c>
      <c r="Q2337" t="str">
        <f t="shared" si="326"/>
        <v>food</v>
      </c>
      <c r="R2337" t="str">
        <f t="shared" si="327"/>
        <v>small batch</v>
      </c>
      <c r="S2337" s="22">
        <f t="shared" si="328"/>
        <v>41771.572256944448</v>
      </c>
      <c r="T2337" s="22">
        <f t="shared" si="329"/>
        <v>41801.572256944448</v>
      </c>
      <c r="U2337">
        <f t="shared" si="330"/>
        <v>2014</v>
      </c>
      <c r="V2337" t="str">
        <f t="shared" si="331"/>
        <v>successful</v>
      </c>
      <c r="W2337" t="str">
        <f>IF(OR(O2337&lt;Outliers!$B$8,Data!O2337&gt;Outliers!$B$9),"Yes","No")</f>
        <v>No</v>
      </c>
      <c r="X2337">
        <f t="shared" si="332"/>
        <v>4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24"/>
        <v>5</v>
      </c>
      <c r="P2338" s="9">
        <f t="shared" si="325"/>
        <v>48.1</v>
      </c>
      <c r="Q2338" t="str">
        <f t="shared" si="326"/>
        <v>food</v>
      </c>
      <c r="R2338" t="str">
        <f t="shared" si="327"/>
        <v>small batch</v>
      </c>
      <c r="S2338" s="22">
        <f t="shared" si="328"/>
        <v>41666.924710648149</v>
      </c>
      <c r="T2338" s="22">
        <f t="shared" si="329"/>
        <v>41706.924710648149</v>
      </c>
      <c r="U2338">
        <f t="shared" si="330"/>
        <v>2014</v>
      </c>
      <c r="V2338" t="str">
        <f t="shared" si="331"/>
        <v>successful</v>
      </c>
      <c r="W2338" t="str">
        <f>IF(OR(O2338&lt;Outliers!$B$8,Data!O2338&gt;Outliers!$B$9),"Yes","No")</f>
        <v>Yes</v>
      </c>
      <c r="X2338">
        <f t="shared" si="332"/>
        <v>6</v>
      </c>
    </row>
    <row r="2339" spans="1:24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24"/>
        <v>1</v>
      </c>
      <c r="P2339" s="9">
        <f t="shared" si="325"/>
        <v>74.180000000000007</v>
      </c>
      <c r="Q2339" t="str">
        <f t="shared" si="326"/>
        <v>food</v>
      </c>
      <c r="R2339" t="str">
        <f t="shared" si="327"/>
        <v>small batch</v>
      </c>
      <c r="S2339" s="22">
        <f t="shared" si="328"/>
        <v>41786.640543981484</v>
      </c>
      <c r="T2339" s="22">
        <f t="shared" si="329"/>
        <v>41816.640543981484</v>
      </c>
      <c r="U2339">
        <f t="shared" si="330"/>
        <v>2014</v>
      </c>
      <c r="V2339" t="str">
        <f t="shared" si="331"/>
        <v>successful</v>
      </c>
      <c r="W2339" t="str">
        <f>IF(OR(O2339&lt;Outliers!$B$8,Data!O2339&gt;Outliers!$B$9),"Yes","No")</f>
        <v>No</v>
      </c>
      <c r="X2339">
        <f t="shared" si="332"/>
        <v>4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24"/>
        <v>1</v>
      </c>
      <c r="P2340" s="9">
        <f t="shared" si="325"/>
        <v>123.35</v>
      </c>
      <c r="Q2340" t="str">
        <f t="shared" si="326"/>
        <v>food</v>
      </c>
      <c r="R2340" t="str">
        <f t="shared" si="327"/>
        <v>small batch</v>
      </c>
      <c r="S2340" s="22">
        <f t="shared" si="328"/>
        <v>41789.896805555552</v>
      </c>
      <c r="T2340" s="22">
        <f t="shared" si="329"/>
        <v>41819.896805555552</v>
      </c>
      <c r="U2340">
        <f t="shared" si="330"/>
        <v>2014</v>
      </c>
      <c r="V2340" t="str">
        <f t="shared" si="331"/>
        <v>successful</v>
      </c>
      <c r="W2340" t="str">
        <f>IF(OR(O2340&lt;Outliers!$B$8,Data!O2340&gt;Outliers!$B$9),"Yes","No")</f>
        <v>No</v>
      </c>
      <c r="X2340">
        <f t="shared" si="332"/>
        <v>4</v>
      </c>
    </row>
    <row r="2341" spans="1:24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24"/>
        <v>3</v>
      </c>
      <c r="P2341" s="9">
        <f t="shared" si="325"/>
        <v>66.62</v>
      </c>
      <c r="Q2341" t="str">
        <f t="shared" si="326"/>
        <v>food</v>
      </c>
      <c r="R2341" t="str">
        <f t="shared" si="327"/>
        <v>small batch</v>
      </c>
      <c r="S2341" s="22">
        <f t="shared" si="328"/>
        <v>42692.79987268518</v>
      </c>
      <c r="T2341" s="22">
        <f t="shared" si="329"/>
        <v>42723.332638888889</v>
      </c>
      <c r="U2341">
        <f t="shared" si="330"/>
        <v>2016</v>
      </c>
      <c r="V2341" t="str">
        <f t="shared" si="331"/>
        <v>successful</v>
      </c>
      <c r="W2341" t="str">
        <f>IF(OR(O2341&lt;Outliers!$B$8,Data!O2341&gt;Outliers!$B$9),"Yes","No")</f>
        <v>Yes</v>
      </c>
      <c r="X2341">
        <f t="shared" si="332"/>
        <v>4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24"/>
        <v>1</v>
      </c>
      <c r="P2342" s="9">
        <f t="shared" si="325"/>
        <v>104.99</v>
      </c>
      <c r="Q2342" t="str">
        <f t="shared" si="326"/>
        <v>food</v>
      </c>
      <c r="R2342" t="str">
        <f t="shared" si="327"/>
        <v>small batch</v>
      </c>
      <c r="S2342" s="22">
        <f t="shared" si="328"/>
        <v>42643.642800925925</v>
      </c>
      <c r="T2342" s="22">
        <f t="shared" si="329"/>
        <v>42673.642800925925</v>
      </c>
      <c r="U2342">
        <f t="shared" si="330"/>
        <v>2016</v>
      </c>
      <c r="V2342" t="str">
        <f t="shared" si="331"/>
        <v>successful</v>
      </c>
      <c r="W2342" t="str">
        <f>IF(OR(O2342&lt;Outliers!$B$8,Data!O2342&gt;Outliers!$B$9),"Yes","No")</f>
        <v>No</v>
      </c>
      <c r="X2342">
        <f t="shared" si="332"/>
        <v>4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24"/>
        <v>0</v>
      </c>
      <c r="P2343" s="9">
        <f t="shared" si="325"/>
        <v>0</v>
      </c>
      <c r="Q2343" t="str">
        <f t="shared" si="326"/>
        <v>technology</v>
      </c>
      <c r="R2343" t="str">
        <f t="shared" si="327"/>
        <v>web</v>
      </c>
      <c r="S2343" s="22">
        <f t="shared" si="328"/>
        <v>42167.813703703709</v>
      </c>
      <c r="T2343" s="22">
        <f t="shared" si="329"/>
        <v>42197.813703703709</v>
      </c>
      <c r="U2343">
        <f t="shared" si="330"/>
        <v>2015</v>
      </c>
      <c r="V2343" t="str">
        <f t="shared" si="331"/>
        <v>unsuccessful</v>
      </c>
      <c r="W2343" t="str">
        <f>IF(OR(O2343&lt;Outliers!$B$8,Data!O2343&gt;Outliers!$B$9),"Yes","No")</f>
        <v>No</v>
      </c>
      <c r="X2343">
        <f t="shared" si="332"/>
        <v>4</v>
      </c>
    </row>
    <row r="2344" spans="1:24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24"/>
        <v>0</v>
      </c>
      <c r="P2344" s="9">
        <f t="shared" si="325"/>
        <v>0</v>
      </c>
      <c r="Q2344" t="str">
        <f t="shared" si="326"/>
        <v>technology</v>
      </c>
      <c r="R2344" t="str">
        <f t="shared" si="327"/>
        <v>web</v>
      </c>
      <c r="S2344" s="22">
        <f t="shared" si="328"/>
        <v>41897.702199074076</v>
      </c>
      <c r="T2344" s="22">
        <f t="shared" si="329"/>
        <v>41918.208333333336</v>
      </c>
      <c r="U2344">
        <f t="shared" si="330"/>
        <v>2014</v>
      </c>
      <c r="V2344" t="str">
        <f t="shared" si="331"/>
        <v>unsuccessful</v>
      </c>
      <c r="W2344" t="str">
        <f>IF(OR(O2344&lt;Outliers!$B$8,Data!O2344&gt;Outliers!$B$9),"Yes","No")</f>
        <v>No</v>
      </c>
      <c r="X2344">
        <f t="shared" si="332"/>
        <v>3</v>
      </c>
    </row>
    <row r="2345" spans="1:24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24"/>
        <v>0</v>
      </c>
      <c r="P2345" s="9">
        <f t="shared" si="325"/>
        <v>300</v>
      </c>
      <c r="Q2345" t="str">
        <f t="shared" si="326"/>
        <v>technology</v>
      </c>
      <c r="R2345" t="str">
        <f t="shared" si="327"/>
        <v>web</v>
      </c>
      <c r="S2345" s="22">
        <f t="shared" si="328"/>
        <v>42327.825289351851</v>
      </c>
      <c r="T2345" s="22">
        <f t="shared" si="329"/>
        <v>42377.82430555555</v>
      </c>
      <c r="U2345">
        <f t="shared" si="330"/>
        <v>2015</v>
      </c>
      <c r="V2345" t="str">
        <f t="shared" si="331"/>
        <v>unsuccessful</v>
      </c>
      <c r="W2345" t="str">
        <f>IF(OR(O2345&lt;Outliers!$B$8,Data!O2345&gt;Outliers!$B$9),"Yes","No")</f>
        <v>No</v>
      </c>
      <c r="X2345">
        <f t="shared" si="332"/>
        <v>7</v>
      </c>
    </row>
    <row r="2346" spans="1:24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24"/>
        <v>0</v>
      </c>
      <c r="P2346" s="9">
        <f t="shared" si="325"/>
        <v>1</v>
      </c>
      <c r="Q2346" t="str">
        <f t="shared" si="326"/>
        <v>technology</v>
      </c>
      <c r="R2346" t="str">
        <f t="shared" si="327"/>
        <v>web</v>
      </c>
      <c r="S2346" s="22">
        <f t="shared" si="328"/>
        <v>42515.727650462963</v>
      </c>
      <c r="T2346" s="22">
        <f t="shared" si="329"/>
        <v>42545.727650462963</v>
      </c>
      <c r="U2346">
        <f t="shared" si="330"/>
        <v>2016</v>
      </c>
      <c r="V2346" t="str">
        <f t="shared" si="331"/>
        <v>unsuccessful</v>
      </c>
      <c r="W2346" t="str">
        <f>IF(OR(O2346&lt;Outliers!$B$8,Data!O2346&gt;Outliers!$B$9),"Yes","No")</f>
        <v>No</v>
      </c>
      <c r="X2346">
        <f t="shared" si="332"/>
        <v>4</v>
      </c>
    </row>
    <row r="2347" spans="1:24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24"/>
        <v>0</v>
      </c>
      <c r="P2347" s="9">
        <f t="shared" si="325"/>
        <v>0</v>
      </c>
      <c r="Q2347" t="str">
        <f t="shared" si="326"/>
        <v>technology</v>
      </c>
      <c r="R2347" t="str">
        <f t="shared" si="327"/>
        <v>web</v>
      </c>
      <c r="S2347" s="22">
        <f t="shared" si="328"/>
        <v>42060.001805555556</v>
      </c>
      <c r="T2347" s="22">
        <f t="shared" si="329"/>
        <v>42094.985416666663</v>
      </c>
      <c r="U2347">
        <f t="shared" si="330"/>
        <v>2015</v>
      </c>
      <c r="V2347" t="str">
        <f t="shared" si="331"/>
        <v>unsuccessful</v>
      </c>
      <c r="W2347" t="str">
        <f>IF(OR(O2347&lt;Outliers!$B$8,Data!O2347&gt;Outliers!$B$9),"Yes","No")</f>
        <v>No</v>
      </c>
      <c r="X2347">
        <f t="shared" si="332"/>
        <v>5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24"/>
        <v>0</v>
      </c>
      <c r="P2348" s="9">
        <f t="shared" si="325"/>
        <v>13</v>
      </c>
      <c r="Q2348" t="str">
        <f t="shared" si="326"/>
        <v>technology</v>
      </c>
      <c r="R2348" t="str">
        <f t="shared" si="327"/>
        <v>web</v>
      </c>
      <c r="S2348" s="22">
        <f t="shared" si="328"/>
        <v>42615.79896990741</v>
      </c>
      <c r="T2348" s="22">
        <f t="shared" si="329"/>
        <v>42660.79896990741</v>
      </c>
      <c r="U2348">
        <f t="shared" si="330"/>
        <v>2016</v>
      </c>
      <c r="V2348" t="str">
        <f t="shared" si="331"/>
        <v>unsuccessful</v>
      </c>
      <c r="W2348" t="str">
        <f>IF(OR(O2348&lt;Outliers!$B$8,Data!O2348&gt;Outliers!$B$9),"Yes","No")</f>
        <v>No</v>
      </c>
      <c r="X2348">
        <f t="shared" si="332"/>
        <v>6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24"/>
        <v>0</v>
      </c>
      <c r="P2349" s="9">
        <f t="shared" si="325"/>
        <v>15</v>
      </c>
      <c r="Q2349" t="str">
        <f t="shared" si="326"/>
        <v>technology</v>
      </c>
      <c r="R2349" t="str">
        <f t="shared" si="327"/>
        <v>web</v>
      </c>
      <c r="S2349" s="22">
        <f t="shared" si="328"/>
        <v>42577.607361111113</v>
      </c>
      <c r="T2349" s="22">
        <f t="shared" si="329"/>
        <v>42607.607361111113</v>
      </c>
      <c r="U2349">
        <f t="shared" si="330"/>
        <v>2016</v>
      </c>
      <c r="V2349" t="str">
        <f t="shared" si="331"/>
        <v>unsuccessful</v>
      </c>
      <c r="W2349" t="str">
        <f>IF(OR(O2349&lt;Outliers!$B$8,Data!O2349&gt;Outliers!$B$9),"Yes","No")</f>
        <v>No</v>
      </c>
      <c r="X2349">
        <f t="shared" si="332"/>
        <v>4</v>
      </c>
    </row>
    <row r="2350" spans="1:24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24"/>
        <v>0</v>
      </c>
      <c r="P2350" s="9">
        <f t="shared" si="325"/>
        <v>54</v>
      </c>
      <c r="Q2350" t="str">
        <f t="shared" si="326"/>
        <v>technology</v>
      </c>
      <c r="R2350" t="str">
        <f t="shared" si="327"/>
        <v>web</v>
      </c>
      <c r="S2350" s="22">
        <f t="shared" si="328"/>
        <v>42360.932152777779</v>
      </c>
      <c r="T2350" s="22">
        <f t="shared" si="329"/>
        <v>42420.932152777779</v>
      </c>
      <c r="U2350">
        <f t="shared" si="330"/>
        <v>2015</v>
      </c>
      <c r="V2350" t="str">
        <f t="shared" si="331"/>
        <v>unsuccessful</v>
      </c>
      <c r="W2350" t="str">
        <f>IF(OR(O2350&lt;Outliers!$B$8,Data!O2350&gt;Outliers!$B$9),"Yes","No")</f>
        <v>No</v>
      </c>
      <c r="X2350">
        <f t="shared" si="332"/>
        <v>9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24"/>
        <v>0</v>
      </c>
      <c r="P2351" s="9">
        <f t="shared" si="325"/>
        <v>0</v>
      </c>
      <c r="Q2351" t="str">
        <f t="shared" si="326"/>
        <v>technology</v>
      </c>
      <c r="R2351" t="str">
        <f t="shared" si="327"/>
        <v>web</v>
      </c>
      <c r="S2351" s="22">
        <f t="shared" si="328"/>
        <v>42198.775787037041</v>
      </c>
      <c r="T2351" s="22">
        <f t="shared" si="329"/>
        <v>42227.775787037041</v>
      </c>
      <c r="U2351">
        <f t="shared" si="330"/>
        <v>2015</v>
      </c>
      <c r="V2351" t="str">
        <f t="shared" si="331"/>
        <v>unsuccessful</v>
      </c>
      <c r="W2351" t="str">
        <f>IF(OR(O2351&lt;Outliers!$B$8,Data!O2351&gt;Outliers!$B$9),"Yes","No")</f>
        <v>No</v>
      </c>
      <c r="X2351">
        <f t="shared" si="332"/>
        <v>4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24"/>
        <v>0</v>
      </c>
      <c r="P2352" s="9">
        <f t="shared" si="325"/>
        <v>0</v>
      </c>
      <c r="Q2352" t="str">
        <f t="shared" si="326"/>
        <v>technology</v>
      </c>
      <c r="R2352" t="str">
        <f t="shared" si="327"/>
        <v>web</v>
      </c>
      <c r="S2352" s="22">
        <f t="shared" si="328"/>
        <v>42708.842245370368</v>
      </c>
      <c r="T2352" s="22">
        <f t="shared" si="329"/>
        <v>42738.842245370368</v>
      </c>
      <c r="U2352">
        <f t="shared" si="330"/>
        <v>2016</v>
      </c>
      <c r="V2352" t="str">
        <f t="shared" si="331"/>
        <v>unsuccessful</v>
      </c>
      <c r="W2352" t="str">
        <f>IF(OR(O2352&lt;Outliers!$B$8,Data!O2352&gt;Outliers!$B$9),"Yes","No")</f>
        <v>No</v>
      </c>
      <c r="X2352">
        <f t="shared" si="332"/>
        <v>4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24"/>
        <v>0</v>
      </c>
      <c r="P2353" s="9">
        <f t="shared" si="325"/>
        <v>15.43</v>
      </c>
      <c r="Q2353" t="str">
        <f t="shared" si="326"/>
        <v>technology</v>
      </c>
      <c r="R2353" t="str">
        <f t="shared" si="327"/>
        <v>web</v>
      </c>
      <c r="S2353" s="22">
        <f t="shared" si="328"/>
        <v>42094.101145833338</v>
      </c>
      <c r="T2353" s="22">
        <f t="shared" si="329"/>
        <v>42124.101145833338</v>
      </c>
      <c r="U2353">
        <f t="shared" si="330"/>
        <v>2015</v>
      </c>
      <c r="V2353" t="str">
        <f t="shared" si="331"/>
        <v>unsuccessful</v>
      </c>
      <c r="W2353" t="str">
        <f>IF(OR(O2353&lt;Outliers!$B$8,Data!O2353&gt;Outliers!$B$9),"Yes","No")</f>
        <v>No</v>
      </c>
      <c r="X2353">
        <f t="shared" si="332"/>
        <v>4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24"/>
        <v>0</v>
      </c>
      <c r="P2354" s="9">
        <f t="shared" si="325"/>
        <v>0</v>
      </c>
      <c r="Q2354" t="str">
        <f t="shared" si="326"/>
        <v>technology</v>
      </c>
      <c r="R2354" t="str">
        <f t="shared" si="327"/>
        <v>web</v>
      </c>
      <c r="S2354" s="22">
        <f t="shared" si="328"/>
        <v>42101.633703703701</v>
      </c>
      <c r="T2354" s="22">
        <f t="shared" si="329"/>
        <v>42161.633703703701</v>
      </c>
      <c r="U2354">
        <f t="shared" si="330"/>
        <v>2015</v>
      </c>
      <c r="V2354" t="str">
        <f t="shared" si="331"/>
        <v>unsuccessful</v>
      </c>
      <c r="W2354" t="str">
        <f>IF(OR(O2354&lt;Outliers!$B$8,Data!O2354&gt;Outliers!$B$9),"Yes","No")</f>
        <v>No</v>
      </c>
      <c r="X2354">
        <f t="shared" si="332"/>
        <v>9</v>
      </c>
    </row>
    <row r="2355" spans="1:24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24"/>
        <v>0</v>
      </c>
      <c r="P2355" s="9">
        <f t="shared" si="325"/>
        <v>0</v>
      </c>
      <c r="Q2355" t="str">
        <f t="shared" si="326"/>
        <v>technology</v>
      </c>
      <c r="R2355" t="str">
        <f t="shared" si="327"/>
        <v>web</v>
      </c>
      <c r="S2355" s="22">
        <f t="shared" si="328"/>
        <v>42103.676180555558</v>
      </c>
      <c r="T2355" s="22">
        <f t="shared" si="329"/>
        <v>42115.676180555558</v>
      </c>
      <c r="U2355">
        <f t="shared" si="330"/>
        <v>2015</v>
      </c>
      <c r="V2355" t="str">
        <f t="shared" si="331"/>
        <v>unsuccessful</v>
      </c>
      <c r="W2355" t="str">
        <f>IF(OR(O2355&lt;Outliers!$B$8,Data!O2355&gt;Outliers!$B$9),"Yes","No")</f>
        <v>No</v>
      </c>
      <c r="X2355">
        <f t="shared" si="332"/>
        <v>2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24"/>
        <v>0</v>
      </c>
      <c r="P2356" s="9">
        <f t="shared" si="325"/>
        <v>25</v>
      </c>
      <c r="Q2356" t="str">
        <f t="shared" si="326"/>
        <v>technology</v>
      </c>
      <c r="R2356" t="str">
        <f t="shared" si="327"/>
        <v>web</v>
      </c>
      <c r="S2356" s="22">
        <f t="shared" si="328"/>
        <v>41954.722916666666</v>
      </c>
      <c r="T2356" s="22">
        <f t="shared" si="329"/>
        <v>42014.722916666666</v>
      </c>
      <c r="U2356">
        <f t="shared" si="330"/>
        <v>2014</v>
      </c>
      <c r="V2356" t="str">
        <f t="shared" si="331"/>
        <v>unsuccessful</v>
      </c>
      <c r="W2356" t="str">
        <f>IF(OR(O2356&lt;Outliers!$B$8,Data!O2356&gt;Outliers!$B$9),"Yes","No")</f>
        <v>No</v>
      </c>
      <c r="X2356">
        <f t="shared" si="332"/>
        <v>9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24"/>
        <v>0</v>
      </c>
      <c r="P2357" s="9">
        <f t="shared" si="325"/>
        <v>27.5</v>
      </c>
      <c r="Q2357" t="str">
        <f t="shared" si="326"/>
        <v>technology</v>
      </c>
      <c r="R2357" t="str">
        <f t="shared" si="327"/>
        <v>web</v>
      </c>
      <c r="S2357" s="22">
        <f t="shared" si="328"/>
        <v>42096.918240740735</v>
      </c>
      <c r="T2357" s="22">
        <f t="shared" si="329"/>
        <v>42126.918240740735</v>
      </c>
      <c r="U2357">
        <f t="shared" si="330"/>
        <v>2015</v>
      </c>
      <c r="V2357" t="str">
        <f t="shared" si="331"/>
        <v>unsuccessful</v>
      </c>
      <c r="W2357" t="str">
        <f>IF(OR(O2357&lt;Outliers!$B$8,Data!O2357&gt;Outliers!$B$9),"Yes","No")</f>
        <v>No</v>
      </c>
      <c r="X2357">
        <f t="shared" si="332"/>
        <v>4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24"/>
        <v>0</v>
      </c>
      <c r="P2358" s="9">
        <f t="shared" si="325"/>
        <v>0</v>
      </c>
      <c r="Q2358" t="str">
        <f t="shared" si="326"/>
        <v>technology</v>
      </c>
      <c r="R2358" t="str">
        <f t="shared" si="327"/>
        <v>web</v>
      </c>
      <c r="S2358" s="22">
        <f t="shared" si="328"/>
        <v>42130.78361111111</v>
      </c>
      <c r="T2358" s="22">
        <f t="shared" si="329"/>
        <v>42160.78361111111</v>
      </c>
      <c r="U2358">
        <f t="shared" si="330"/>
        <v>2015</v>
      </c>
      <c r="V2358" t="str">
        <f t="shared" si="331"/>
        <v>unsuccessful</v>
      </c>
      <c r="W2358" t="str">
        <f>IF(OR(O2358&lt;Outliers!$B$8,Data!O2358&gt;Outliers!$B$9),"Yes","No")</f>
        <v>No</v>
      </c>
      <c r="X2358">
        <f t="shared" si="332"/>
        <v>4</v>
      </c>
    </row>
    <row r="2359" spans="1:24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24"/>
        <v>0</v>
      </c>
      <c r="P2359" s="9">
        <f t="shared" si="325"/>
        <v>0</v>
      </c>
      <c r="Q2359" t="str">
        <f t="shared" si="326"/>
        <v>technology</v>
      </c>
      <c r="R2359" t="str">
        <f t="shared" si="327"/>
        <v>web</v>
      </c>
      <c r="S2359" s="22">
        <f t="shared" si="328"/>
        <v>42264.620115740734</v>
      </c>
      <c r="T2359" s="22">
        <f t="shared" si="329"/>
        <v>42294.620115740734</v>
      </c>
      <c r="U2359">
        <f t="shared" si="330"/>
        <v>2015</v>
      </c>
      <c r="V2359" t="str">
        <f t="shared" si="331"/>
        <v>unsuccessful</v>
      </c>
      <c r="W2359" t="str">
        <f>IF(OR(O2359&lt;Outliers!$B$8,Data!O2359&gt;Outliers!$B$9),"Yes","No")</f>
        <v>No</v>
      </c>
      <c r="X2359">
        <f t="shared" si="332"/>
        <v>4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24"/>
        <v>0</v>
      </c>
      <c r="P2360" s="9">
        <f t="shared" si="325"/>
        <v>0</v>
      </c>
      <c r="Q2360" t="str">
        <f t="shared" si="326"/>
        <v>technology</v>
      </c>
      <c r="R2360" t="str">
        <f t="shared" si="327"/>
        <v>web</v>
      </c>
      <c r="S2360" s="22">
        <f t="shared" si="328"/>
        <v>41978.930972222224</v>
      </c>
      <c r="T2360" s="22">
        <f t="shared" si="329"/>
        <v>42035.027083333334</v>
      </c>
      <c r="U2360">
        <f t="shared" si="330"/>
        <v>2014</v>
      </c>
      <c r="V2360" t="str">
        <f t="shared" si="331"/>
        <v>unsuccessful</v>
      </c>
      <c r="W2360" t="str">
        <f>IF(OR(O2360&lt;Outliers!$B$8,Data!O2360&gt;Outliers!$B$9),"Yes","No")</f>
        <v>No</v>
      </c>
      <c r="X2360">
        <f t="shared" si="332"/>
        <v>8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24"/>
        <v>0</v>
      </c>
      <c r="P2361" s="9">
        <f t="shared" si="325"/>
        <v>367</v>
      </c>
      <c r="Q2361" t="str">
        <f t="shared" si="326"/>
        <v>technology</v>
      </c>
      <c r="R2361" t="str">
        <f t="shared" si="327"/>
        <v>web</v>
      </c>
      <c r="S2361" s="22">
        <f t="shared" si="328"/>
        <v>42159.649583333332</v>
      </c>
      <c r="T2361" s="22">
        <f t="shared" si="329"/>
        <v>42219.649583333332</v>
      </c>
      <c r="U2361">
        <f t="shared" si="330"/>
        <v>2015</v>
      </c>
      <c r="V2361" t="str">
        <f t="shared" si="331"/>
        <v>unsuccessful</v>
      </c>
      <c r="W2361" t="str">
        <f>IF(OR(O2361&lt;Outliers!$B$8,Data!O2361&gt;Outliers!$B$9),"Yes","No")</f>
        <v>No</v>
      </c>
      <c r="X2361">
        <f t="shared" si="332"/>
        <v>9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24"/>
        <v>0</v>
      </c>
      <c r="P2362" s="9">
        <f t="shared" si="325"/>
        <v>2</v>
      </c>
      <c r="Q2362" t="str">
        <f t="shared" si="326"/>
        <v>technology</v>
      </c>
      <c r="R2362" t="str">
        <f t="shared" si="327"/>
        <v>web</v>
      </c>
      <c r="S2362" s="22">
        <f t="shared" si="328"/>
        <v>42377.70694444445</v>
      </c>
      <c r="T2362" s="22">
        <f t="shared" si="329"/>
        <v>42407.70694444445</v>
      </c>
      <c r="U2362">
        <f t="shared" si="330"/>
        <v>2016</v>
      </c>
      <c r="V2362" t="str">
        <f t="shared" si="331"/>
        <v>unsuccessful</v>
      </c>
      <c r="W2362" t="str">
        <f>IF(OR(O2362&lt;Outliers!$B$8,Data!O2362&gt;Outliers!$B$9),"Yes","No")</f>
        <v>No</v>
      </c>
      <c r="X2362">
        <f t="shared" si="332"/>
        <v>4</v>
      </c>
    </row>
    <row r="2363" spans="1:24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24"/>
        <v>0</v>
      </c>
      <c r="P2363" s="9">
        <f t="shared" si="325"/>
        <v>0</v>
      </c>
      <c r="Q2363" t="str">
        <f t="shared" si="326"/>
        <v>technology</v>
      </c>
      <c r="R2363" t="str">
        <f t="shared" si="327"/>
        <v>web</v>
      </c>
      <c r="S2363" s="22">
        <f t="shared" si="328"/>
        <v>42466.858888888892</v>
      </c>
      <c r="T2363" s="22">
        <f t="shared" si="329"/>
        <v>42490.916666666672</v>
      </c>
      <c r="U2363">
        <f t="shared" si="330"/>
        <v>2016</v>
      </c>
      <c r="V2363" t="str">
        <f t="shared" si="331"/>
        <v>unsuccessful</v>
      </c>
      <c r="W2363" t="str">
        <f>IF(OR(O2363&lt;Outliers!$B$8,Data!O2363&gt;Outliers!$B$9),"Yes","No")</f>
        <v>No</v>
      </c>
      <c r="X2363">
        <f t="shared" si="332"/>
        <v>3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24"/>
        <v>0</v>
      </c>
      <c r="P2364" s="9">
        <f t="shared" si="325"/>
        <v>60</v>
      </c>
      <c r="Q2364" t="str">
        <f t="shared" si="326"/>
        <v>technology</v>
      </c>
      <c r="R2364" t="str">
        <f t="shared" si="327"/>
        <v>web</v>
      </c>
      <c r="S2364" s="22">
        <f t="shared" si="328"/>
        <v>41954.688310185185</v>
      </c>
      <c r="T2364" s="22">
        <f t="shared" si="329"/>
        <v>41984.688310185185</v>
      </c>
      <c r="U2364">
        <f t="shared" si="330"/>
        <v>2014</v>
      </c>
      <c r="V2364" t="str">
        <f t="shared" si="331"/>
        <v>unsuccessful</v>
      </c>
      <c r="W2364" t="str">
        <f>IF(OR(O2364&lt;Outliers!$B$8,Data!O2364&gt;Outliers!$B$9),"Yes","No")</f>
        <v>No</v>
      </c>
      <c r="X2364">
        <f t="shared" si="332"/>
        <v>4</v>
      </c>
    </row>
    <row r="2365" spans="1:24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24"/>
        <v>0</v>
      </c>
      <c r="P2365" s="9">
        <f t="shared" si="325"/>
        <v>0</v>
      </c>
      <c r="Q2365" t="str">
        <f t="shared" si="326"/>
        <v>technology</v>
      </c>
      <c r="R2365" t="str">
        <f t="shared" si="327"/>
        <v>web</v>
      </c>
      <c r="S2365" s="22">
        <f t="shared" si="328"/>
        <v>42322.011574074073</v>
      </c>
      <c r="T2365" s="22">
        <f t="shared" si="329"/>
        <v>42367.011574074073</v>
      </c>
      <c r="U2365">
        <f t="shared" si="330"/>
        <v>2015</v>
      </c>
      <c r="V2365" t="str">
        <f t="shared" si="331"/>
        <v>unsuccessful</v>
      </c>
      <c r="W2365" t="str">
        <f>IF(OR(O2365&lt;Outliers!$B$8,Data!O2365&gt;Outliers!$B$9),"Yes","No")</f>
        <v>No</v>
      </c>
      <c r="X2365">
        <f t="shared" si="332"/>
        <v>6</v>
      </c>
    </row>
    <row r="2366" spans="1:24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24"/>
        <v>0</v>
      </c>
      <c r="P2366" s="9">
        <f t="shared" si="325"/>
        <v>0</v>
      </c>
      <c r="Q2366" t="str">
        <f t="shared" si="326"/>
        <v>technology</v>
      </c>
      <c r="R2366" t="str">
        <f t="shared" si="327"/>
        <v>web</v>
      </c>
      <c r="S2366" s="22">
        <f t="shared" si="328"/>
        <v>42248.934675925921</v>
      </c>
      <c r="T2366" s="22">
        <f t="shared" si="329"/>
        <v>42303.934675925921</v>
      </c>
      <c r="U2366">
        <f t="shared" si="330"/>
        <v>2015</v>
      </c>
      <c r="V2366" t="str">
        <f t="shared" si="331"/>
        <v>unsuccessful</v>
      </c>
      <c r="W2366" t="str">
        <f>IF(OR(O2366&lt;Outliers!$B$8,Data!O2366&gt;Outliers!$B$9),"Yes","No")</f>
        <v>No</v>
      </c>
      <c r="X2366">
        <f t="shared" si="332"/>
        <v>8</v>
      </c>
    </row>
    <row r="2367" spans="1:24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24"/>
        <v>0</v>
      </c>
      <c r="P2367" s="9">
        <f t="shared" si="325"/>
        <v>0</v>
      </c>
      <c r="Q2367" t="str">
        <f t="shared" si="326"/>
        <v>technology</v>
      </c>
      <c r="R2367" t="str">
        <f t="shared" si="327"/>
        <v>web</v>
      </c>
      <c r="S2367" s="22">
        <f t="shared" si="328"/>
        <v>42346.736400462964</v>
      </c>
      <c r="T2367" s="22">
        <f t="shared" si="329"/>
        <v>42386.958333333328</v>
      </c>
      <c r="U2367">
        <f t="shared" si="330"/>
        <v>2015</v>
      </c>
      <c r="V2367" t="str">
        <f t="shared" si="331"/>
        <v>unsuccessful</v>
      </c>
      <c r="W2367" t="str">
        <f>IF(OR(O2367&lt;Outliers!$B$8,Data!O2367&gt;Outliers!$B$9),"Yes","No")</f>
        <v>No</v>
      </c>
      <c r="X2367">
        <f t="shared" si="332"/>
        <v>6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24"/>
        <v>0</v>
      </c>
      <c r="P2368" s="9">
        <f t="shared" si="325"/>
        <v>97.41</v>
      </c>
      <c r="Q2368" t="str">
        <f t="shared" si="326"/>
        <v>technology</v>
      </c>
      <c r="R2368" t="str">
        <f t="shared" si="327"/>
        <v>web</v>
      </c>
      <c r="S2368" s="22">
        <f t="shared" si="328"/>
        <v>42268.531631944439</v>
      </c>
      <c r="T2368" s="22">
        <f t="shared" si="329"/>
        <v>42298.531631944439</v>
      </c>
      <c r="U2368">
        <f t="shared" si="330"/>
        <v>2015</v>
      </c>
      <c r="V2368" t="str">
        <f t="shared" si="331"/>
        <v>unsuccessful</v>
      </c>
      <c r="W2368" t="str">
        <f>IF(OR(O2368&lt;Outliers!$B$8,Data!O2368&gt;Outliers!$B$9),"Yes","No")</f>
        <v>No</v>
      </c>
      <c r="X2368">
        <f t="shared" si="332"/>
        <v>4</v>
      </c>
    </row>
    <row r="2369" spans="1:24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24"/>
        <v>0</v>
      </c>
      <c r="P2369" s="9">
        <f t="shared" si="325"/>
        <v>47.86</v>
      </c>
      <c r="Q2369" t="str">
        <f t="shared" si="326"/>
        <v>technology</v>
      </c>
      <c r="R2369" t="str">
        <f t="shared" si="327"/>
        <v>web</v>
      </c>
      <c r="S2369" s="22">
        <f t="shared" si="328"/>
        <v>42425.970092592594</v>
      </c>
      <c r="T2369" s="22">
        <f t="shared" si="329"/>
        <v>42485.928425925929</v>
      </c>
      <c r="U2369">
        <f t="shared" si="330"/>
        <v>2016</v>
      </c>
      <c r="V2369" t="str">
        <f t="shared" si="331"/>
        <v>unsuccessful</v>
      </c>
      <c r="W2369" t="str">
        <f>IF(OR(O2369&lt;Outliers!$B$8,Data!O2369&gt;Outliers!$B$9),"Yes","No")</f>
        <v>No</v>
      </c>
      <c r="X2369">
        <f t="shared" si="332"/>
        <v>9</v>
      </c>
    </row>
    <row r="2370" spans="1:24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324"/>
        <v>0</v>
      </c>
      <c r="P2370" s="9">
        <f t="shared" si="325"/>
        <v>50</v>
      </c>
      <c r="Q2370" t="str">
        <f t="shared" si="326"/>
        <v>technology</v>
      </c>
      <c r="R2370" t="str">
        <f t="shared" si="327"/>
        <v>web</v>
      </c>
      <c r="S2370" s="22">
        <f t="shared" si="328"/>
        <v>42063.721817129626</v>
      </c>
      <c r="T2370" s="22">
        <f t="shared" si="329"/>
        <v>42108.680150462969</v>
      </c>
      <c r="U2370">
        <f t="shared" si="330"/>
        <v>2015</v>
      </c>
      <c r="V2370" t="str">
        <f t="shared" si="331"/>
        <v>unsuccessful</v>
      </c>
      <c r="W2370" t="str">
        <f>IF(OR(O2370&lt;Outliers!$B$8,Data!O2370&gt;Outliers!$B$9),"Yes","No")</f>
        <v>No</v>
      </c>
      <c r="X2370">
        <f t="shared" si="332"/>
        <v>6</v>
      </c>
    </row>
    <row r="2371" spans="1:24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333">ROUND(E2371/D2371,0)</f>
        <v>0</v>
      </c>
      <c r="P2371" s="9">
        <f t="shared" ref="P2371:P2434" si="334">ROUND(IFERROR(E2371/L2371,0),2)</f>
        <v>0</v>
      </c>
      <c r="Q2371" t="str">
        <f t="shared" ref="Q2371:Q2434" si="335">LEFT(N2371,FIND("/",N2371)-1)</f>
        <v>technology</v>
      </c>
      <c r="R2371" t="str">
        <f t="shared" ref="R2371:R2434" si="336">RIGHT(N2371,LEN(N2371)-FIND("/",N2371))</f>
        <v>web</v>
      </c>
      <c r="S2371" s="22">
        <f t="shared" ref="S2371:S2434" si="337">(((J2371/60)/60)/24)+DATE(1970,1,1)</f>
        <v>42380.812627314815</v>
      </c>
      <c r="T2371" s="22">
        <f t="shared" ref="T2371:T2434" si="338">(((I2371/60)/60)/24)+DATE(1970,1,1)</f>
        <v>42410.812627314815</v>
      </c>
      <c r="U2371">
        <f t="shared" ref="U2371:U2434" si="339">YEAR(S2371)</f>
        <v>2016</v>
      </c>
      <c r="V2371" t="str">
        <f t="shared" ref="V2371:V2434" si="340">IF(OR(F2371="live",F2371="successful"),"successful","unsuccessful")</f>
        <v>unsuccessful</v>
      </c>
      <c r="W2371" t="str">
        <f>IF(OR(O2371&lt;Outliers!$B$8,Data!O2371&gt;Outliers!$B$9),"Yes","No")</f>
        <v>No</v>
      </c>
      <c r="X2371">
        <f t="shared" ref="X2371:X2434" si="341">ROUND(_xlfn.DAYS(T2371,S2371)/7,0)</f>
        <v>4</v>
      </c>
    </row>
    <row r="2372" spans="1:24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33"/>
        <v>0</v>
      </c>
      <c r="P2372" s="9">
        <f t="shared" si="334"/>
        <v>20.5</v>
      </c>
      <c r="Q2372" t="str">
        <f t="shared" si="335"/>
        <v>technology</v>
      </c>
      <c r="R2372" t="str">
        <f t="shared" si="336"/>
        <v>web</v>
      </c>
      <c r="S2372" s="22">
        <f t="shared" si="337"/>
        <v>41961.18913194444</v>
      </c>
      <c r="T2372" s="22">
        <f t="shared" si="338"/>
        <v>41991.18913194444</v>
      </c>
      <c r="U2372">
        <f t="shared" si="339"/>
        <v>2014</v>
      </c>
      <c r="V2372" t="str">
        <f t="shared" si="340"/>
        <v>unsuccessful</v>
      </c>
      <c r="W2372" t="str">
        <f>IF(OR(O2372&lt;Outliers!$B$8,Data!O2372&gt;Outliers!$B$9),"Yes","No")</f>
        <v>No</v>
      </c>
      <c r="X2372">
        <f t="shared" si="341"/>
        <v>4</v>
      </c>
    </row>
    <row r="2373" spans="1:24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33"/>
        <v>0</v>
      </c>
      <c r="P2373" s="9">
        <f t="shared" si="334"/>
        <v>0</v>
      </c>
      <c r="Q2373" t="str">
        <f t="shared" si="335"/>
        <v>technology</v>
      </c>
      <c r="R2373" t="str">
        <f t="shared" si="336"/>
        <v>web</v>
      </c>
      <c r="S2373" s="22">
        <f t="shared" si="337"/>
        <v>42150.777731481481</v>
      </c>
      <c r="T2373" s="22">
        <f t="shared" si="338"/>
        <v>42180.777731481481</v>
      </c>
      <c r="U2373">
        <f t="shared" si="339"/>
        <v>2015</v>
      </c>
      <c r="V2373" t="str">
        <f t="shared" si="340"/>
        <v>unsuccessful</v>
      </c>
      <c r="W2373" t="str">
        <f>IF(OR(O2373&lt;Outliers!$B$8,Data!O2373&gt;Outliers!$B$9),"Yes","No")</f>
        <v>No</v>
      </c>
      <c r="X2373">
        <f t="shared" si="341"/>
        <v>4</v>
      </c>
    </row>
    <row r="2374" spans="1:24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33"/>
        <v>0</v>
      </c>
      <c r="P2374" s="9">
        <f t="shared" si="334"/>
        <v>30</v>
      </c>
      <c r="Q2374" t="str">
        <f t="shared" si="335"/>
        <v>technology</v>
      </c>
      <c r="R2374" t="str">
        <f t="shared" si="336"/>
        <v>web</v>
      </c>
      <c r="S2374" s="22">
        <f t="shared" si="337"/>
        <v>42088.069108796291</v>
      </c>
      <c r="T2374" s="22">
        <f t="shared" si="338"/>
        <v>42118.069108796291</v>
      </c>
      <c r="U2374">
        <f t="shared" si="339"/>
        <v>2015</v>
      </c>
      <c r="V2374" t="str">
        <f t="shared" si="340"/>
        <v>unsuccessful</v>
      </c>
      <c r="W2374" t="str">
        <f>IF(OR(O2374&lt;Outliers!$B$8,Data!O2374&gt;Outliers!$B$9),"Yes","No")</f>
        <v>No</v>
      </c>
      <c r="X2374">
        <f t="shared" si="341"/>
        <v>4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33"/>
        <v>0</v>
      </c>
      <c r="P2375" s="9">
        <f t="shared" si="334"/>
        <v>50</v>
      </c>
      <c r="Q2375" t="str">
        <f t="shared" si="335"/>
        <v>technology</v>
      </c>
      <c r="R2375" t="str">
        <f t="shared" si="336"/>
        <v>web</v>
      </c>
      <c r="S2375" s="22">
        <f t="shared" si="337"/>
        <v>42215.662314814821</v>
      </c>
      <c r="T2375" s="22">
        <f t="shared" si="338"/>
        <v>42245.662314814821</v>
      </c>
      <c r="U2375">
        <f t="shared" si="339"/>
        <v>2015</v>
      </c>
      <c r="V2375" t="str">
        <f t="shared" si="340"/>
        <v>unsuccessful</v>
      </c>
      <c r="W2375" t="str">
        <f>IF(OR(O2375&lt;Outliers!$B$8,Data!O2375&gt;Outliers!$B$9),"Yes","No")</f>
        <v>No</v>
      </c>
      <c r="X2375">
        <f t="shared" si="341"/>
        <v>4</v>
      </c>
    </row>
    <row r="2376" spans="1:24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33"/>
        <v>0</v>
      </c>
      <c r="P2376" s="9">
        <f t="shared" si="334"/>
        <v>10</v>
      </c>
      <c r="Q2376" t="str">
        <f t="shared" si="335"/>
        <v>technology</v>
      </c>
      <c r="R2376" t="str">
        <f t="shared" si="336"/>
        <v>web</v>
      </c>
      <c r="S2376" s="22">
        <f t="shared" si="337"/>
        <v>42017.843287037031</v>
      </c>
      <c r="T2376" s="22">
        <f t="shared" si="338"/>
        <v>42047.843287037031</v>
      </c>
      <c r="U2376">
        <f t="shared" si="339"/>
        <v>2015</v>
      </c>
      <c r="V2376" t="str">
        <f t="shared" si="340"/>
        <v>unsuccessful</v>
      </c>
      <c r="W2376" t="str">
        <f>IF(OR(O2376&lt;Outliers!$B$8,Data!O2376&gt;Outliers!$B$9),"Yes","No")</f>
        <v>No</v>
      </c>
      <c r="X2376">
        <f t="shared" si="341"/>
        <v>4</v>
      </c>
    </row>
    <row r="2377" spans="1:24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33"/>
        <v>0</v>
      </c>
      <c r="P2377" s="9">
        <f t="shared" si="334"/>
        <v>0</v>
      </c>
      <c r="Q2377" t="str">
        <f t="shared" si="335"/>
        <v>technology</v>
      </c>
      <c r="R2377" t="str">
        <f t="shared" si="336"/>
        <v>web</v>
      </c>
      <c r="S2377" s="22">
        <f t="shared" si="337"/>
        <v>42592.836076388892</v>
      </c>
      <c r="T2377" s="22">
        <f t="shared" si="338"/>
        <v>42622.836076388892</v>
      </c>
      <c r="U2377">
        <f t="shared" si="339"/>
        <v>2016</v>
      </c>
      <c r="V2377" t="str">
        <f t="shared" si="340"/>
        <v>unsuccessful</v>
      </c>
      <c r="W2377" t="str">
        <f>IF(OR(O2377&lt;Outliers!$B$8,Data!O2377&gt;Outliers!$B$9),"Yes","No")</f>
        <v>No</v>
      </c>
      <c r="X2377">
        <f t="shared" si="341"/>
        <v>4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33"/>
        <v>0</v>
      </c>
      <c r="P2378" s="9">
        <f t="shared" si="334"/>
        <v>81.58</v>
      </c>
      <c r="Q2378" t="str">
        <f t="shared" si="335"/>
        <v>technology</v>
      </c>
      <c r="R2378" t="str">
        <f t="shared" si="336"/>
        <v>web</v>
      </c>
      <c r="S2378" s="22">
        <f t="shared" si="337"/>
        <v>42318.925532407404</v>
      </c>
      <c r="T2378" s="22">
        <f t="shared" si="338"/>
        <v>42348.925532407404</v>
      </c>
      <c r="U2378">
        <f t="shared" si="339"/>
        <v>2015</v>
      </c>
      <c r="V2378" t="str">
        <f t="shared" si="340"/>
        <v>unsuccessful</v>
      </c>
      <c r="W2378" t="str">
        <f>IF(OR(O2378&lt;Outliers!$B$8,Data!O2378&gt;Outliers!$B$9),"Yes","No")</f>
        <v>No</v>
      </c>
      <c r="X2378">
        <f t="shared" si="341"/>
        <v>4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33"/>
        <v>0</v>
      </c>
      <c r="P2379" s="9">
        <f t="shared" si="334"/>
        <v>0</v>
      </c>
      <c r="Q2379" t="str">
        <f t="shared" si="335"/>
        <v>technology</v>
      </c>
      <c r="R2379" t="str">
        <f t="shared" si="336"/>
        <v>web</v>
      </c>
      <c r="S2379" s="22">
        <f t="shared" si="337"/>
        <v>42669.870173611111</v>
      </c>
      <c r="T2379" s="22">
        <f t="shared" si="338"/>
        <v>42699.911840277782</v>
      </c>
      <c r="U2379">
        <f t="shared" si="339"/>
        <v>2016</v>
      </c>
      <c r="V2379" t="str">
        <f t="shared" si="340"/>
        <v>unsuccessful</v>
      </c>
      <c r="W2379" t="str">
        <f>IF(OR(O2379&lt;Outliers!$B$8,Data!O2379&gt;Outliers!$B$9),"Yes","No")</f>
        <v>No</v>
      </c>
      <c r="X2379">
        <f t="shared" si="341"/>
        <v>4</v>
      </c>
    </row>
    <row r="2380" spans="1:24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33"/>
        <v>0</v>
      </c>
      <c r="P2380" s="9">
        <f t="shared" si="334"/>
        <v>0</v>
      </c>
      <c r="Q2380" t="str">
        <f t="shared" si="335"/>
        <v>technology</v>
      </c>
      <c r="R2380" t="str">
        <f t="shared" si="336"/>
        <v>web</v>
      </c>
      <c r="S2380" s="22">
        <f t="shared" si="337"/>
        <v>42213.013078703705</v>
      </c>
      <c r="T2380" s="22">
        <f t="shared" si="338"/>
        <v>42242.013078703705</v>
      </c>
      <c r="U2380">
        <f t="shared" si="339"/>
        <v>2015</v>
      </c>
      <c r="V2380" t="str">
        <f t="shared" si="340"/>
        <v>unsuccessful</v>
      </c>
      <c r="W2380" t="str">
        <f>IF(OR(O2380&lt;Outliers!$B$8,Data!O2380&gt;Outliers!$B$9),"Yes","No")</f>
        <v>No</v>
      </c>
      <c r="X2380">
        <f t="shared" si="341"/>
        <v>4</v>
      </c>
    </row>
    <row r="2381" spans="1:24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33"/>
        <v>0</v>
      </c>
      <c r="P2381" s="9">
        <f t="shared" si="334"/>
        <v>0</v>
      </c>
      <c r="Q2381" t="str">
        <f t="shared" si="335"/>
        <v>technology</v>
      </c>
      <c r="R2381" t="str">
        <f t="shared" si="336"/>
        <v>web</v>
      </c>
      <c r="S2381" s="22">
        <f t="shared" si="337"/>
        <v>42237.016388888893</v>
      </c>
      <c r="T2381" s="22">
        <f t="shared" si="338"/>
        <v>42282.016388888893</v>
      </c>
      <c r="U2381">
        <f t="shared" si="339"/>
        <v>2015</v>
      </c>
      <c r="V2381" t="str">
        <f t="shared" si="340"/>
        <v>unsuccessful</v>
      </c>
      <c r="W2381" t="str">
        <f>IF(OR(O2381&lt;Outliers!$B$8,Data!O2381&gt;Outliers!$B$9),"Yes","No")</f>
        <v>No</v>
      </c>
      <c r="X2381">
        <f t="shared" si="341"/>
        <v>6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33"/>
        <v>0</v>
      </c>
      <c r="P2382" s="9">
        <f t="shared" si="334"/>
        <v>18.329999999999998</v>
      </c>
      <c r="Q2382" t="str">
        <f t="shared" si="335"/>
        <v>technology</v>
      </c>
      <c r="R2382" t="str">
        <f t="shared" si="336"/>
        <v>web</v>
      </c>
      <c r="S2382" s="22">
        <f t="shared" si="337"/>
        <v>42248.793310185181</v>
      </c>
      <c r="T2382" s="22">
        <f t="shared" si="338"/>
        <v>42278.793310185181</v>
      </c>
      <c r="U2382">
        <f t="shared" si="339"/>
        <v>2015</v>
      </c>
      <c r="V2382" t="str">
        <f t="shared" si="340"/>
        <v>unsuccessful</v>
      </c>
      <c r="W2382" t="str">
        <f>IF(OR(O2382&lt;Outliers!$B$8,Data!O2382&gt;Outliers!$B$9),"Yes","No")</f>
        <v>No</v>
      </c>
      <c r="X2382">
        <f t="shared" si="341"/>
        <v>4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33"/>
        <v>0</v>
      </c>
      <c r="P2383" s="9">
        <f t="shared" si="334"/>
        <v>224.43</v>
      </c>
      <c r="Q2383" t="str">
        <f t="shared" si="335"/>
        <v>technology</v>
      </c>
      <c r="R2383" t="str">
        <f t="shared" si="336"/>
        <v>web</v>
      </c>
      <c r="S2383" s="22">
        <f t="shared" si="337"/>
        <v>42074.935740740737</v>
      </c>
      <c r="T2383" s="22">
        <f t="shared" si="338"/>
        <v>42104.935740740737</v>
      </c>
      <c r="U2383">
        <f t="shared" si="339"/>
        <v>2015</v>
      </c>
      <c r="V2383" t="str">
        <f t="shared" si="340"/>
        <v>unsuccessful</v>
      </c>
      <c r="W2383" t="str">
        <f>IF(OR(O2383&lt;Outliers!$B$8,Data!O2383&gt;Outliers!$B$9),"Yes","No")</f>
        <v>No</v>
      </c>
      <c r="X2383">
        <f t="shared" si="341"/>
        <v>4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33"/>
        <v>0</v>
      </c>
      <c r="P2384" s="9">
        <f t="shared" si="334"/>
        <v>37.5</v>
      </c>
      <c r="Q2384" t="str">
        <f t="shared" si="335"/>
        <v>technology</v>
      </c>
      <c r="R2384" t="str">
        <f t="shared" si="336"/>
        <v>web</v>
      </c>
      <c r="S2384" s="22">
        <f t="shared" si="337"/>
        <v>42195.187534722223</v>
      </c>
      <c r="T2384" s="22">
        <f t="shared" si="338"/>
        <v>42220.187534722223</v>
      </c>
      <c r="U2384">
        <f t="shared" si="339"/>
        <v>2015</v>
      </c>
      <c r="V2384" t="str">
        <f t="shared" si="340"/>
        <v>unsuccessful</v>
      </c>
      <c r="W2384" t="str">
        <f>IF(OR(O2384&lt;Outliers!$B$8,Data!O2384&gt;Outliers!$B$9),"Yes","No")</f>
        <v>No</v>
      </c>
      <c r="X2384">
        <f t="shared" si="341"/>
        <v>4</v>
      </c>
    </row>
    <row r="2385" spans="1:24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33"/>
        <v>0</v>
      </c>
      <c r="P2385" s="9">
        <f t="shared" si="334"/>
        <v>145</v>
      </c>
      <c r="Q2385" t="str">
        <f t="shared" si="335"/>
        <v>technology</v>
      </c>
      <c r="R2385" t="str">
        <f t="shared" si="336"/>
        <v>web</v>
      </c>
      <c r="S2385" s="22">
        <f t="shared" si="337"/>
        <v>42027.056793981479</v>
      </c>
      <c r="T2385" s="22">
        <f t="shared" si="338"/>
        <v>42057.056793981479</v>
      </c>
      <c r="U2385">
        <f t="shared" si="339"/>
        <v>2015</v>
      </c>
      <c r="V2385" t="str">
        <f t="shared" si="340"/>
        <v>unsuccessful</v>
      </c>
      <c r="W2385" t="str">
        <f>IF(OR(O2385&lt;Outliers!$B$8,Data!O2385&gt;Outliers!$B$9),"Yes","No")</f>
        <v>No</v>
      </c>
      <c r="X2385">
        <f t="shared" si="341"/>
        <v>4</v>
      </c>
    </row>
    <row r="2386" spans="1:24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33"/>
        <v>0</v>
      </c>
      <c r="P2386" s="9">
        <f t="shared" si="334"/>
        <v>1</v>
      </c>
      <c r="Q2386" t="str">
        <f t="shared" si="335"/>
        <v>technology</v>
      </c>
      <c r="R2386" t="str">
        <f t="shared" si="336"/>
        <v>web</v>
      </c>
      <c r="S2386" s="22">
        <f t="shared" si="337"/>
        <v>41927.067627314813</v>
      </c>
      <c r="T2386" s="22">
        <f t="shared" si="338"/>
        <v>41957.109293981484</v>
      </c>
      <c r="U2386">
        <f t="shared" si="339"/>
        <v>2014</v>
      </c>
      <c r="V2386" t="str">
        <f t="shared" si="340"/>
        <v>unsuccessful</v>
      </c>
      <c r="W2386" t="str">
        <f>IF(OR(O2386&lt;Outliers!$B$8,Data!O2386&gt;Outliers!$B$9),"Yes","No")</f>
        <v>No</v>
      </c>
      <c r="X2386">
        <f t="shared" si="341"/>
        <v>4</v>
      </c>
    </row>
    <row r="2387" spans="1:24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33"/>
        <v>0</v>
      </c>
      <c r="P2387" s="9">
        <f t="shared" si="334"/>
        <v>112.57</v>
      </c>
      <c r="Q2387" t="str">
        <f t="shared" si="335"/>
        <v>technology</v>
      </c>
      <c r="R2387" t="str">
        <f t="shared" si="336"/>
        <v>web</v>
      </c>
      <c r="S2387" s="22">
        <f t="shared" si="337"/>
        <v>42191.70175925926</v>
      </c>
      <c r="T2387" s="22">
        <f t="shared" si="338"/>
        <v>42221.70175925926</v>
      </c>
      <c r="U2387">
        <f t="shared" si="339"/>
        <v>2015</v>
      </c>
      <c r="V2387" t="str">
        <f t="shared" si="340"/>
        <v>unsuccessful</v>
      </c>
      <c r="W2387" t="str">
        <f>IF(OR(O2387&lt;Outliers!$B$8,Data!O2387&gt;Outliers!$B$9),"Yes","No")</f>
        <v>No</v>
      </c>
      <c r="X2387">
        <f t="shared" si="341"/>
        <v>4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33"/>
        <v>0</v>
      </c>
      <c r="P2388" s="9">
        <f t="shared" si="334"/>
        <v>0</v>
      </c>
      <c r="Q2388" t="str">
        <f t="shared" si="335"/>
        <v>technology</v>
      </c>
      <c r="R2388" t="str">
        <f t="shared" si="336"/>
        <v>web</v>
      </c>
      <c r="S2388" s="22">
        <f t="shared" si="337"/>
        <v>41954.838240740741</v>
      </c>
      <c r="T2388" s="22">
        <f t="shared" si="338"/>
        <v>42014.838240740741</v>
      </c>
      <c r="U2388">
        <f t="shared" si="339"/>
        <v>2014</v>
      </c>
      <c r="V2388" t="str">
        <f t="shared" si="340"/>
        <v>unsuccessful</v>
      </c>
      <c r="W2388" t="str">
        <f>IF(OR(O2388&lt;Outliers!$B$8,Data!O2388&gt;Outliers!$B$9),"Yes","No")</f>
        <v>No</v>
      </c>
      <c r="X2388">
        <f t="shared" si="341"/>
        <v>9</v>
      </c>
    </row>
    <row r="2389" spans="1:24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33"/>
        <v>0</v>
      </c>
      <c r="P2389" s="9">
        <f t="shared" si="334"/>
        <v>342</v>
      </c>
      <c r="Q2389" t="str">
        <f t="shared" si="335"/>
        <v>technology</v>
      </c>
      <c r="R2389" t="str">
        <f t="shared" si="336"/>
        <v>web</v>
      </c>
      <c r="S2389" s="22">
        <f t="shared" si="337"/>
        <v>42528.626620370371</v>
      </c>
      <c r="T2389" s="22">
        <f t="shared" si="338"/>
        <v>42573.626620370371</v>
      </c>
      <c r="U2389">
        <f t="shared" si="339"/>
        <v>2016</v>
      </c>
      <c r="V2389" t="str">
        <f t="shared" si="340"/>
        <v>unsuccessful</v>
      </c>
      <c r="W2389" t="str">
        <f>IF(OR(O2389&lt;Outliers!$B$8,Data!O2389&gt;Outliers!$B$9),"Yes","No")</f>
        <v>No</v>
      </c>
      <c r="X2389">
        <f t="shared" si="341"/>
        <v>6</v>
      </c>
    </row>
    <row r="2390" spans="1:24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33"/>
        <v>0</v>
      </c>
      <c r="P2390" s="9">
        <f t="shared" si="334"/>
        <v>57.88</v>
      </c>
      <c r="Q2390" t="str">
        <f t="shared" si="335"/>
        <v>technology</v>
      </c>
      <c r="R2390" t="str">
        <f t="shared" si="336"/>
        <v>web</v>
      </c>
      <c r="S2390" s="22">
        <f t="shared" si="337"/>
        <v>41989.853692129633</v>
      </c>
      <c r="T2390" s="22">
        <f t="shared" si="338"/>
        <v>42019.811805555553</v>
      </c>
      <c r="U2390">
        <f t="shared" si="339"/>
        <v>2014</v>
      </c>
      <c r="V2390" t="str">
        <f t="shared" si="340"/>
        <v>unsuccessful</v>
      </c>
      <c r="W2390" t="str">
        <f>IF(OR(O2390&lt;Outliers!$B$8,Data!O2390&gt;Outliers!$B$9),"Yes","No")</f>
        <v>No</v>
      </c>
      <c r="X2390">
        <f t="shared" si="341"/>
        <v>4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33"/>
        <v>0</v>
      </c>
      <c r="P2391" s="9">
        <f t="shared" si="334"/>
        <v>30</v>
      </c>
      <c r="Q2391" t="str">
        <f t="shared" si="335"/>
        <v>technology</v>
      </c>
      <c r="R2391" t="str">
        <f t="shared" si="336"/>
        <v>web</v>
      </c>
      <c r="S2391" s="22">
        <f t="shared" si="337"/>
        <v>42179.653379629628</v>
      </c>
      <c r="T2391" s="22">
        <f t="shared" si="338"/>
        <v>42210.915972222225</v>
      </c>
      <c r="U2391">
        <f t="shared" si="339"/>
        <v>2015</v>
      </c>
      <c r="V2391" t="str">
        <f t="shared" si="340"/>
        <v>unsuccessful</v>
      </c>
      <c r="W2391" t="str">
        <f>IF(OR(O2391&lt;Outliers!$B$8,Data!O2391&gt;Outliers!$B$9),"Yes","No")</f>
        <v>No</v>
      </c>
      <c r="X2391">
        <f t="shared" si="341"/>
        <v>4</v>
      </c>
    </row>
    <row r="2392" spans="1:24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33"/>
        <v>0</v>
      </c>
      <c r="P2392" s="9">
        <f t="shared" si="334"/>
        <v>0</v>
      </c>
      <c r="Q2392" t="str">
        <f t="shared" si="335"/>
        <v>technology</v>
      </c>
      <c r="R2392" t="str">
        <f t="shared" si="336"/>
        <v>web</v>
      </c>
      <c r="S2392" s="22">
        <f t="shared" si="337"/>
        <v>41968.262314814812</v>
      </c>
      <c r="T2392" s="22">
        <f t="shared" si="338"/>
        <v>42008.262314814812</v>
      </c>
      <c r="U2392">
        <f t="shared" si="339"/>
        <v>2014</v>
      </c>
      <c r="V2392" t="str">
        <f t="shared" si="340"/>
        <v>unsuccessful</v>
      </c>
      <c r="W2392" t="str">
        <f>IF(OR(O2392&lt;Outliers!$B$8,Data!O2392&gt;Outliers!$B$9),"Yes","No")</f>
        <v>No</v>
      </c>
      <c r="X2392">
        <f t="shared" si="341"/>
        <v>6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33"/>
        <v>0</v>
      </c>
      <c r="P2393" s="9">
        <f t="shared" si="334"/>
        <v>25</v>
      </c>
      <c r="Q2393" t="str">
        <f t="shared" si="335"/>
        <v>technology</v>
      </c>
      <c r="R2393" t="str">
        <f t="shared" si="336"/>
        <v>web</v>
      </c>
      <c r="S2393" s="22">
        <f t="shared" si="337"/>
        <v>42064.794490740736</v>
      </c>
      <c r="T2393" s="22">
        <f t="shared" si="338"/>
        <v>42094.752824074079</v>
      </c>
      <c r="U2393">
        <f t="shared" si="339"/>
        <v>2015</v>
      </c>
      <c r="V2393" t="str">
        <f t="shared" si="340"/>
        <v>unsuccessful</v>
      </c>
      <c r="W2393" t="str">
        <f>IF(OR(O2393&lt;Outliers!$B$8,Data!O2393&gt;Outliers!$B$9),"Yes","No")</f>
        <v>No</v>
      </c>
      <c r="X2393">
        <f t="shared" si="341"/>
        <v>4</v>
      </c>
    </row>
    <row r="2394" spans="1:24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33"/>
        <v>0</v>
      </c>
      <c r="P2394" s="9">
        <f t="shared" si="334"/>
        <v>0</v>
      </c>
      <c r="Q2394" t="str">
        <f t="shared" si="335"/>
        <v>technology</v>
      </c>
      <c r="R2394" t="str">
        <f t="shared" si="336"/>
        <v>web</v>
      </c>
      <c r="S2394" s="22">
        <f t="shared" si="337"/>
        <v>42276.120636574073</v>
      </c>
      <c r="T2394" s="22">
        <f t="shared" si="338"/>
        <v>42306.120636574073</v>
      </c>
      <c r="U2394">
        <f t="shared" si="339"/>
        <v>2015</v>
      </c>
      <c r="V2394" t="str">
        <f t="shared" si="340"/>
        <v>unsuccessful</v>
      </c>
      <c r="W2394" t="str">
        <f>IF(OR(O2394&lt;Outliers!$B$8,Data!O2394&gt;Outliers!$B$9),"Yes","No")</f>
        <v>No</v>
      </c>
      <c r="X2394">
        <f t="shared" si="341"/>
        <v>4</v>
      </c>
    </row>
    <row r="2395" spans="1:24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33"/>
        <v>0</v>
      </c>
      <c r="P2395" s="9">
        <f t="shared" si="334"/>
        <v>50</v>
      </c>
      <c r="Q2395" t="str">
        <f t="shared" si="335"/>
        <v>technology</v>
      </c>
      <c r="R2395" t="str">
        <f t="shared" si="336"/>
        <v>web</v>
      </c>
      <c r="S2395" s="22">
        <f t="shared" si="337"/>
        <v>42194.648344907408</v>
      </c>
      <c r="T2395" s="22">
        <f t="shared" si="338"/>
        <v>42224.648344907408</v>
      </c>
      <c r="U2395">
        <f t="shared" si="339"/>
        <v>2015</v>
      </c>
      <c r="V2395" t="str">
        <f t="shared" si="340"/>
        <v>unsuccessful</v>
      </c>
      <c r="W2395" t="str">
        <f>IF(OR(O2395&lt;Outliers!$B$8,Data!O2395&gt;Outliers!$B$9),"Yes","No")</f>
        <v>No</v>
      </c>
      <c r="X2395">
        <f t="shared" si="341"/>
        <v>4</v>
      </c>
    </row>
    <row r="2396" spans="1:24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33"/>
        <v>0</v>
      </c>
      <c r="P2396" s="9">
        <f t="shared" si="334"/>
        <v>1.5</v>
      </c>
      <c r="Q2396" t="str">
        <f t="shared" si="335"/>
        <v>technology</v>
      </c>
      <c r="R2396" t="str">
        <f t="shared" si="336"/>
        <v>web</v>
      </c>
      <c r="S2396" s="22">
        <f t="shared" si="337"/>
        <v>42031.362187499995</v>
      </c>
      <c r="T2396" s="22">
        <f t="shared" si="338"/>
        <v>42061.362187499995</v>
      </c>
      <c r="U2396">
        <f t="shared" si="339"/>
        <v>2015</v>
      </c>
      <c r="V2396" t="str">
        <f t="shared" si="340"/>
        <v>unsuccessful</v>
      </c>
      <c r="W2396" t="str">
        <f>IF(OR(O2396&lt;Outliers!$B$8,Data!O2396&gt;Outliers!$B$9),"Yes","No")</f>
        <v>No</v>
      </c>
      <c r="X2396">
        <f t="shared" si="341"/>
        <v>4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33"/>
        <v>0</v>
      </c>
      <c r="P2397" s="9">
        <f t="shared" si="334"/>
        <v>0</v>
      </c>
      <c r="Q2397" t="str">
        <f t="shared" si="335"/>
        <v>technology</v>
      </c>
      <c r="R2397" t="str">
        <f t="shared" si="336"/>
        <v>web</v>
      </c>
      <c r="S2397" s="22">
        <f t="shared" si="337"/>
        <v>42717.121377314819</v>
      </c>
      <c r="T2397" s="22">
        <f t="shared" si="338"/>
        <v>42745.372916666667</v>
      </c>
      <c r="U2397">
        <f t="shared" si="339"/>
        <v>2016</v>
      </c>
      <c r="V2397" t="str">
        <f t="shared" si="340"/>
        <v>unsuccessful</v>
      </c>
      <c r="W2397" t="str">
        <f>IF(OR(O2397&lt;Outliers!$B$8,Data!O2397&gt;Outliers!$B$9),"Yes","No")</f>
        <v>No</v>
      </c>
      <c r="X2397">
        <f t="shared" si="341"/>
        <v>4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33"/>
        <v>0</v>
      </c>
      <c r="P2398" s="9">
        <f t="shared" si="334"/>
        <v>10</v>
      </c>
      <c r="Q2398" t="str">
        <f t="shared" si="335"/>
        <v>technology</v>
      </c>
      <c r="R2398" t="str">
        <f t="shared" si="336"/>
        <v>web</v>
      </c>
      <c r="S2398" s="22">
        <f t="shared" si="337"/>
        <v>42262.849050925928</v>
      </c>
      <c r="T2398" s="22">
        <f t="shared" si="338"/>
        <v>42292.849050925928</v>
      </c>
      <c r="U2398">
        <f t="shared" si="339"/>
        <v>2015</v>
      </c>
      <c r="V2398" t="str">
        <f t="shared" si="340"/>
        <v>unsuccessful</v>
      </c>
      <c r="W2398" t="str">
        <f>IF(OR(O2398&lt;Outliers!$B$8,Data!O2398&gt;Outliers!$B$9),"Yes","No")</f>
        <v>No</v>
      </c>
      <c r="X2398">
        <f t="shared" si="341"/>
        <v>4</v>
      </c>
    </row>
    <row r="2399" spans="1:24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33"/>
        <v>0</v>
      </c>
      <c r="P2399" s="9">
        <f t="shared" si="334"/>
        <v>0</v>
      </c>
      <c r="Q2399" t="str">
        <f t="shared" si="335"/>
        <v>technology</v>
      </c>
      <c r="R2399" t="str">
        <f t="shared" si="336"/>
        <v>web</v>
      </c>
      <c r="S2399" s="22">
        <f t="shared" si="337"/>
        <v>41976.88490740741</v>
      </c>
      <c r="T2399" s="22">
        <f t="shared" si="338"/>
        <v>42006.88490740741</v>
      </c>
      <c r="U2399">
        <f t="shared" si="339"/>
        <v>2014</v>
      </c>
      <c r="V2399" t="str">
        <f t="shared" si="340"/>
        <v>unsuccessful</v>
      </c>
      <c r="W2399" t="str">
        <f>IF(OR(O2399&lt;Outliers!$B$8,Data!O2399&gt;Outliers!$B$9),"Yes","No")</f>
        <v>No</v>
      </c>
      <c r="X2399">
        <f t="shared" si="341"/>
        <v>4</v>
      </c>
    </row>
    <row r="2400" spans="1:24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33"/>
        <v>0</v>
      </c>
      <c r="P2400" s="9">
        <f t="shared" si="334"/>
        <v>0</v>
      </c>
      <c r="Q2400" t="str">
        <f t="shared" si="335"/>
        <v>technology</v>
      </c>
      <c r="R2400" t="str">
        <f t="shared" si="336"/>
        <v>web</v>
      </c>
      <c r="S2400" s="22">
        <f t="shared" si="337"/>
        <v>42157.916481481487</v>
      </c>
      <c r="T2400" s="22">
        <f t="shared" si="338"/>
        <v>42187.916481481487</v>
      </c>
      <c r="U2400">
        <f t="shared" si="339"/>
        <v>2015</v>
      </c>
      <c r="V2400" t="str">
        <f t="shared" si="340"/>
        <v>unsuccessful</v>
      </c>
      <c r="W2400" t="str">
        <f>IF(OR(O2400&lt;Outliers!$B$8,Data!O2400&gt;Outliers!$B$9),"Yes","No")</f>
        <v>No</v>
      </c>
      <c r="X2400">
        <f t="shared" si="341"/>
        <v>4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33"/>
        <v>0</v>
      </c>
      <c r="P2401" s="9">
        <f t="shared" si="334"/>
        <v>0</v>
      </c>
      <c r="Q2401" t="str">
        <f t="shared" si="335"/>
        <v>technology</v>
      </c>
      <c r="R2401" t="str">
        <f t="shared" si="336"/>
        <v>web</v>
      </c>
      <c r="S2401" s="22">
        <f t="shared" si="337"/>
        <v>41956.853078703702</v>
      </c>
      <c r="T2401" s="22">
        <f t="shared" si="338"/>
        <v>41991.853078703702</v>
      </c>
      <c r="U2401">
        <f t="shared" si="339"/>
        <v>2014</v>
      </c>
      <c r="V2401" t="str">
        <f t="shared" si="340"/>
        <v>unsuccessful</v>
      </c>
      <c r="W2401" t="str">
        <f>IF(OR(O2401&lt;Outliers!$B$8,Data!O2401&gt;Outliers!$B$9),"Yes","No")</f>
        <v>No</v>
      </c>
      <c r="X2401">
        <f t="shared" si="341"/>
        <v>5</v>
      </c>
    </row>
    <row r="2402" spans="1:24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33"/>
        <v>0</v>
      </c>
      <c r="P2402" s="9">
        <f t="shared" si="334"/>
        <v>0</v>
      </c>
      <c r="Q2402" t="str">
        <f t="shared" si="335"/>
        <v>technology</v>
      </c>
      <c r="R2402" t="str">
        <f t="shared" si="336"/>
        <v>web</v>
      </c>
      <c r="S2402" s="22">
        <f t="shared" si="337"/>
        <v>42444.268101851849</v>
      </c>
      <c r="T2402" s="22">
        <f t="shared" si="338"/>
        <v>42474.268101851849</v>
      </c>
      <c r="U2402">
        <f t="shared" si="339"/>
        <v>2016</v>
      </c>
      <c r="V2402" t="str">
        <f t="shared" si="340"/>
        <v>unsuccessful</v>
      </c>
      <c r="W2402" t="str">
        <f>IF(OR(O2402&lt;Outliers!$B$8,Data!O2402&gt;Outliers!$B$9),"Yes","No")</f>
        <v>No</v>
      </c>
      <c r="X2402">
        <f t="shared" si="341"/>
        <v>4</v>
      </c>
    </row>
    <row r="2403" spans="1:24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33"/>
        <v>0</v>
      </c>
      <c r="P2403" s="9">
        <f t="shared" si="334"/>
        <v>22.33</v>
      </c>
      <c r="Q2403" t="str">
        <f t="shared" si="335"/>
        <v>food</v>
      </c>
      <c r="R2403" t="str">
        <f t="shared" si="336"/>
        <v>food trucks</v>
      </c>
      <c r="S2403" s="22">
        <f t="shared" si="337"/>
        <v>42374.822870370372</v>
      </c>
      <c r="T2403" s="22">
        <f t="shared" si="338"/>
        <v>42434.822870370372</v>
      </c>
      <c r="U2403">
        <f t="shared" si="339"/>
        <v>2016</v>
      </c>
      <c r="V2403" t="str">
        <f t="shared" si="340"/>
        <v>unsuccessful</v>
      </c>
      <c r="W2403" t="str">
        <f>IF(OR(O2403&lt;Outliers!$B$8,Data!O2403&gt;Outliers!$B$9),"Yes","No")</f>
        <v>No</v>
      </c>
      <c r="X2403">
        <f t="shared" si="341"/>
        <v>9</v>
      </c>
    </row>
    <row r="2404" spans="1:24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33"/>
        <v>0</v>
      </c>
      <c r="P2404" s="9">
        <f t="shared" si="334"/>
        <v>52</v>
      </c>
      <c r="Q2404" t="str">
        <f t="shared" si="335"/>
        <v>food</v>
      </c>
      <c r="R2404" t="str">
        <f t="shared" si="336"/>
        <v>food trucks</v>
      </c>
      <c r="S2404" s="22">
        <f t="shared" si="337"/>
        <v>42107.679756944446</v>
      </c>
      <c r="T2404" s="22">
        <f t="shared" si="338"/>
        <v>42137.679756944446</v>
      </c>
      <c r="U2404">
        <f t="shared" si="339"/>
        <v>2015</v>
      </c>
      <c r="V2404" t="str">
        <f t="shared" si="340"/>
        <v>unsuccessful</v>
      </c>
      <c r="W2404" t="str">
        <f>IF(OR(O2404&lt;Outliers!$B$8,Data!O2404&gt;Outliers!$B$9),"Yes","No")</f>
        <v>No</v>
      </c>
      <c r="X2404">
        <f t="shared" si="341"/>
        <v>4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33"/>
        <v>0</v>
      </c>
      <c r="P2405" s="9">
        <f t="shared" si="334"/>
        <v>16.829999999999998</v>
      </c>
      <c r="Q2405" t="str">
        <f t="shared" si="335"/>
        <v>food</v>
      </c>
      <c r="R2405" t="str">
        <f t="shared" si="336"/>
        <v>food trucks</v>
      </c>
      <c r="S2405" s="22">
        <f t="shared" si="337"/>
        <v>42399.882615740738</v>
      </c>
      <c r="T2405" s="22">
        <f t="shared" si="338"/>
        <v>42459.840949074074</v>
      </c>
      <c r="U2405">
        <f t="shared" si="339"/>
        <v>2016</v>
      </c>
      <c r="V2405" t="str">
        <f t="shared" si="340"/>
        <v>unsuccessful</v>
      </c>
      <c r="W2405" t="str">
        <f>IF(OR(O2405&lt;Outliers!$B$8,Data!O2405&gt;Outliers!$B$9),"Yes","No")</f>
        <v>No</v>
      </c>
      <c r="X2405">
        <f t="shared" si="341"/>
        <v>9</v>
      </c>
    </row>
    <row r="2406" spans="1:24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33"/>
        <v>0</v>
      </c>
      <c r="P2406" s="9">
        <f t="shared" si="334"/>
        <v>0</v>
      </c>
      <c r="Q2406" t="str">
        <f t="shared" si="335"/>
        <v>food</v>
      </c>
      <c r="R2406" t="str">
        <f t="shared" si="336"/>
        <v>food trucks</v>
      </c>
      <c r="S2406" s="22">
        <f t="shared" si="337"/>
        <v>42342.03943287037</v>
      </c>
      <c r="T2406" s="22">
        <f t="shared" si="338"/>
        <v>42372.03943287037</v>
      </c>
      <c r="U2406">
        <f t="shared" si="339"/>
        <v>2015</v>
      </c>
      <c r="V2406" t="str">
        <f t="shared" si="340"/>
        <v>unsuccessful</v>
      </c>
      <c r="W2406" t="str">
        <f>IF(OR(O2406&lt;Outliers!$B$8,Data!O2406&gt;Outliers!$B$9),"Yes","No")</f>
        <v>No</v>
      </c>
      <c r="X2406">
        <f t="shared" si="341"/>
        <v>4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33"/>
        <v>0</v>
      </c>
      <c r="P2407" s="9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22">
        <f t="shared" si="337"/>
        <v>42595.585358796292</v>
      </c>
      <c r="T2407" s="22">
        <f t="shared" si="338"/>
        <v>42616.585358796292</v>
      </c>
      <c r="U2407">
        <f t="shared" si="339"/>
        <v>2016</v>
      </c>
      <c r="V2407" t="str">
        <f t="shared" si="340"/>
        <v>unsuccessful</v>
      </c>
      <c r="W2407" t="str">
        <f>IF(OR(O2407&lt;Outliers!$B$8,Data!O2407&gt;Outliers!$B$9),"Yes","No")</f>
        <v>No</v>
      </c>
      <c r="X2407">
        <f t="shared" si="341"/>
        <v>3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33"/>
        <v>0</v>
      </c>
      <c r="P2408" s="9">
        <f t="shared" si="334"/>
        <v>84.06</v>
      </c>
      <c r="Q2408" t="str">
        <f t="shared" si="335"/>
        <v>food</v>
      </c>
      <c r="R2408" t="str">
        <f t="shared" si="336"/>
        <v>food trucks</v>
      </c>
      <c r="S2408" s="22">
        <f t="shared" si="337"/>
        <v>41983.110995370371</v>
      </c>
      <c r="T2408" s="22">
        <f t="shared" si="338"/>
        <v>42023.110995370371</v>
      </c>
      <c r="U2408">
        <f t="shared" si="339"/>
        <v>2014</v>
      </c>
      <c r="V2408" t="str">
        <f t="shared" si="340"/>
        <v>unsuccessful</v>
      </c>
      <c r="W2408" t="str">
        <f>IF(OR(O2408&lt;Outliers!$B$8,Data!O2408&gt;Outliers!$B$9),"Yes","No")</f>
        <v>No</v>
      </c>
      <c r="X2408">
        <f t="shared" si="341"/>
        <v>6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33"/>
        <v>0</v>
      </c>
      <c r="P2409" s="9">
        <f t="shared" si="334"/>
        <v>168.39</v>
      </c>
      <c r="Q2409" t="str">
        <f t="shared" si="335"/>
        <v>food</v>
      </c>
      <c r="R2409" t="str">
        <f t="shared" si="336"/>
        <v>food trucks</v>
      </c>
      <c r="S2409" s="22">
        <f t="shared" si="337"/>
        <v>42082.575555555552</v>
      </c>
      <c r="T2409" s="22">
        <f t="shared" si="338"/>
        <v>42105.25</v>
      </c>
      <c r="U2409">
        <f t="shared" si="339"/>
        <v>2015</v>
      </c>
      <c r="V2409" t="str">
        <f t="shared" si="340"/>
        <v>unsuccessful</v>
      </c>
      <c r="W2409" t="str">
        <f>IF(OR(O2409&lt;Outliers!$B$8,Data!O2409&gt;Outliers!$B$9),"Yes","No")</f>
        <v>No</v>
      </c>
      <c r="X2409">
        <f t="shared" si="341"/>
        <v>3</v>
      </c>
    </row>
    <row r="2410" spans="1:24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33"/>
        <v>0</v>
      </c>
      <c r="P2410" s="9">
        <f t="shared" si="334"/>
        <v>15</v>
      </c>
      <c r="Q2410" t="str">
        <f t="shared" si="335"/>
        <v>food</v>
      </c>
      <c r="R2410" t="str">
        <f t="shared" si="336"/>
        <v>food trucks</v>
      </c>
      <c r="S2410" s="22">
        <f t="shared" si="337"/>
        <v>41919.140706018516</v>
      </c>
      <c r="T2410" s="22">
        <f t="shared" si="338"/>
        <v>41949.182372685187</v>
      </c>
      <c r="U2410">
        <f t="shared" si="339"/>
        <v>2014</v>
      </c>
      <c r="V2410" t="str">
        <f t="shared" si="340"/>
        <v>unsuccessful</v>
      </c>
      <c r="W2410" t="str">
        <f>IF(OR(O2410&lt;Outliers!$B$8,Data!O2410&gt;Outliers!$B$9),"Yes","No")</f>
        <v>No</v>
      </c>
      <c r="X2410">
        <f t="shared" si="341"/>
        <v>4</v>
      </c>
    </row>
    <row r="2411" spans="1:24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33"/>
        <v>0</v>
      </c>
      <c r="P2411" s="9">
        <f t="shared" si="334"/>
        <v>76.67</v>
      </c>
      <c r="Q2411" t="str">
        <f t="shared" si="335"/>
        <v>food</v>
      </c>
      <c r="R2411" t="str">
        <f t="shared" si="336"/>
        <v>food trucks</v>
      </c>
      <c r="S2411" s="22">
        <f t="shared" si="337"/>
        <v>42204.875868055555</v>
      </c>
      <c r="T2411" s="22">
        <f t="shared" si="338"/>
        <v>42234.875868055555</v>
      </c>
      <c r="U2411">
        <f t="shared" si="339"/>
        <v>2015</v>
      </c>
      <c r="V2411" t="str">
        <f t="shared" si="340"/>
        <v>unsuccessful</v>
      </c>
      <c r="W2411" t="str">
        <f>IF(OR(O2411&lt;Outliers!$B$8,Data!O2411&gt;Outliers!$B$9),"Yes","No")</f>
        <v>No</v>
      </c>
      <c r="X2411">
        <f t="shared" si="341"/>
        <v>4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33"/>
        <v>0</v>
      </c>
      <c r="P2412" s="9">
        <f t="shared" si="334"/>
        <v>0</v>
      </c>
      <c r="Q2412" t="str">
        <f t="shared" si="335"/>
        <v>food</v>
      </c>
      <c r="R2412" t="str">
        <f t="shared" si="336"/>
        <v>food trucks</v>
      </c>
      <c r="S2412" s="22">
        <f t="shared" si="337"/>
        <v>42224.408275462964</v>
      </c>
      <c r="T2412" s="22">
        <f t="shared" si="338"/>
        <v>42254.408275462964</v>
      </c>
      <c r="U2412">
        <f t="shared" si="339"/>
        <v>2015</v>
      </c>
      <c r="V2412" t="str">
        <f t="shared" si="340"/>
        <v>unsuccessful</v>
      </c>
      <c r="W2412" t="str">
        <f>IF(OR(O2412&lt;Outliers!$B$8,Data!O2412&gt;Outliers!$B$9),"Yes","No")</f>
        <v>No</v>
      </c>
      <c r="X2412">
        <f t="shared" si="341"/>
        <v>4</v>
      </c>
    </row>
    <row r="2413" spans="1:24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33"/>
        <v>0</v>
      </c>
      <c r="P2413" s="9">
        <f t="shared" si="334"/>
        <v>50.33</v>
      </c>
      <c r="Q2413" t="str">
        <f t="shared" si="335"/>
        <v>food</v>
      </c>
      <c r="R2413" t="str">
        <f t="shared" si="336"/>
        <v>food trucks</v>
      </c>
      <c r="S2413" s="22">
        <f t="shared" si="337"/>
        <v>42211.732430555552</v>
      </c>
      <c r="T2413" s="22">
        <f t="shared" si="338"/>
        <v>42241.732430555552</v>
      </c>
      <c r="U2413">
        <f t="shared" si="339"/>
        <v>2015</v>
      </c>
      <c r="V2413" t="str">
        <f t="shared" si="340"/>
        <v>unsuccessful</v>
      </c>
      <c r="W2413" t="str">
        <f>IF(OR(O2413&lt;Outliers!$B$8,Data!O2413&gt;Outliers!$B$9),"Yes","No")</f>
        <v>No</v>
      </c>
      <c r="X2413">
        <f t="shared" si="341"/>
        <v>4</v>
      </c>
    </row>
    <row r="2414" spans="1:24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33"/>
        <v>0</v>
      </c>
      <c r="P2414" s="9">
        <f t="shared" si="334"/>
        <v>0</v>
      </c>
      <c r="Q2414" t="str">
        <f t="shared" si="335"/>
        <v>food</v>
      </c>
      <c r="R2414" t="str">
        <f t="shared" si="336"/>
        <v>food trucks</v>
      </c>
      <c r="S2414" s="22">
        <f t="shared" si="337"/>
        <v>42655.736956018518</v>
      </c>
      <c r="T2414" s="22">
        <f t="shared" si="338"/>
        <v>42700.778622685189</v>
      </c>
      <c r="U2414">
        <f t="shared" si="339"/>
        <v>2016</v>
      </c>
      <c r="V2414" t="str">
        <f t="shared" si="340"/>
        <v>unsuccessful</v>
      </c>
      <c r="W2414" t="str">
        <f>IF(OR(O2414&lt;Outliers!$B$8,Data!O2414&gt;Outliers!$B$9),"Yes","No")</f>
        <v>No</v>
      </c>
      <c r="X2414">
        <f t="shared" si="341"/>
        <v>6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33"/>
        <v>0</v>
      </c>
      <c r="P2415" s="9">
        <f t="shared" si="334"/>
        <v>8.33</v>
      </c>
      <c r="Q2415" t="str">
        <f t="shared" si="335"/>
        <v>food</v>
      </c>
      <c r="R2415" t="str">
        <f t="shared" si="336"/>
        <v>food trucks</v>
      </c>
      <c r="S2415" s="22">
        <f t="shared" si="337"/>
        <v>41760.10974537037</v>
      </c>
      <c r="T2415" s="22">
        <f t="shared" si="338"/>
        <v>41790.979166666664</v>
      </c>
      <c r="U2415">
        <f t="shared" si="339"/>
        <v>2014</v>
      </c>
      <c r="V2415" t="str">
        <f t="shared" si="340"/>
        <v>unsuccessful</v>
      </c>
      <c r="W2415" t="str">
        <f>IF(OR(O2415&lt;Outliers!$B$8,Data!O2415&gt;Outliers!$B$9),"Yes","No")</f>
        <v>No</v>
      </c>
      <c r="X2415">
        <f t="shared" si="341"/>
        <v>4</v>
      </c>
    </row>
    <row r="2416" spans="1:24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33"/>
        <v>0</v>
      </c>
      <c r="P2416" s="9">
        <f t="shared" si="334"/>
        <v>35.380000000000003</v>
      </c>
      <c r="Q2416" t="str">
        <f t="shared" si="335"/>
        <v>food</v>
      </c>
      <c r="R2416" t="str">
        <f t="shared" si="336"/>
        <v>food trucks</v>
      </c>
      <c r="S2416" s="22">
        <f t="shared" si="337"/>
        <v>42198.695138888885</v>
      </c>
      <c r="T2416" s="22">
        <f t="shared" si="338"/>
        <v>42238.165972222225</v>
      </c>
      <c r="U2416">
        <f t="shared" si="339"/>
        <v>2015</v>
      </c>
      <c r="V2416" t="str">
        <f t="shared" si="340"/>
        <v>unsuccessful</v>
      </c>
      <c r="W2416" t="str">
        <f>IF(OR(O2416&lt;Outliers!$B$8,Data!O2416&gt;Outliers!$B$9),"Yes","No")</f>
        <v>No</v>
      </c>
      <c r="X2416">
        <f t="shared" si="341"/>
        <v>6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33"/>
        <v>0</v>
      </c>
      <c r="P2417" s="9">
        <f t="shared" si="334"/>
        <v>55.83</v>
      </c>
      <c r="Q2417" t="str">
        <f t="shared" si="335"/>
        <v>food</v>
      </c>
      <c r="R2417" t="str">
        <f t="shared" si="336"/>
        <v>food trucks</v>
      </c>
      <c r="S2417" s="22">
        <f t="shared" si="337"/>
        <v>42536.862800925926</v>
      </c>
      <c r="T2417" s="22">
        <f t="shared" si="338"/>
        <v>42566.862800925926</v>
      </c>
      <c r="U2417">
        <f t="shared" si="339"/>
        <v>2016</v>
      </c>
      <c r="V2417" t="str">
        <f t="shared" si="340"/>
        <v>unsuccessful</v>
      </c>
      <c r="W2417" t="str">
        <f>IF(OR(O2417&lt;Outliers!$B$8,Data!O2417&gt;Outliers!$B$9),"Yes","No")</f>
        <v>No</v>
      </c>
      <c r="X2417">
        <f t="shared" si="341"/>
        <v>4</v>
      </c>
    </row>
    <row r="2418" spans="1:24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33"/>
        <v>0</v>
      </c>
      <c r="P2418" s="9">
        <f t="shared" si="334"/>
        <v>5</v>
      </c>
      <c r="Q2418" t="str">
        <f t="shared" si="335"/>
        <v>food</v>
      </c>
      <c r="R2418" t="str">
        <f t="shared" si="336"/>
        <v>food trucks</v>
      </c>
      <c r="S2418" s="22">
        <f t="shared" si="337"/>
        <v>42019.737766203703</v>
      </c>
      <c r="T2418" s="22">
        <f t="shared" si="338"/>
        <v>42077.625</v>
      </c>
      <c r="U2418">
        <f t="shared" si="339"/>
        <v>2015</v>
      </c>
      <c r="V2418" t="str">
        <f t="shared" si="340"/>
        <v>unsuccessful</v>
      </c>
      <c r="W2418" t="str">
        <f>IF(OR(O2418&lt;Outliers!$B$8,Data!O2418&gt;Outliers!$B$9),"Yes","No")</f>
        <v>No</v>
      </c>
      <c r="X2418">
        <f t="shared" si="341"/>
        <v>8</v>
      </c>
    </row>
    <row r="2419" spans="1:24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33"/>
        <v>0</v>
      </c>
      <c r="P2419" s="9">
        <f t="shared" si="334"/>
        <v>0</v>
      </c>
      <c r="Q2419" t="str">
        <f t="shared" si="335"/>
        <v>food</v>
      </c>
      <c r="R2419" t="str">
        <f t="shared" si="336"/>
        <v>food trucks</v>
      </c>
      <c r="S2419" s="22">
        <f t="shared" si="337"/>
        <v>41831.884108796294</v>
      </c>
      <c r="T2419" s="22">
        <f t="shared" si="338"/>
        <v>41861.884108796294</v>
      </c>
      <c r="U2419">
        <f t="shared" si="339"/>
        <v>2014</v>
      </c>
      <c r="V2419" t="str">
        <f t="shared" si="340"/>
        <v>unsuccessful</v>
      </c>
      <c r="W2419" t="str">
        <f>IF(OR(O2419&lt;Outliers!$B$8,Data!O2419&gt;Outliers!$B$9),"Yes","No")</f>
        <v>No</v>
      </c>
      <c r="X2419">
        <f t="shared" si="341"/>
        <v>4</v>
      </c>
    </row>
    <row r="2420" spans="1:2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33"/>
        <v>0</v>
      </c>
      <c r="P2420" s="9">
        <f t="shared" si="334"/>
        <v>1</v>
      </c>
      <c r="Q2420" t="str">
        <f t="shared" si="335"/>
        <v>food</v>
      </c>
      <c r="R2420" t="str">
        <f t="shared" si="336"/>
        <v>food trucks</v>
      </c>
      <c r="S2420" s="22">
        <f t="shared" si="337"/>
        <v>42027.856990740736</v>
      </c>
      <c r="T2420" s="22">
        <f t="shared" si="338"/>
        <v>42087.815324074079</v>
      </c>
      <c r="U2420">
        <f t="shared" si="339"/>
        <v>2015</v>
      </c>
      <c r="V2420" t="str">
        <f t="shared" si="340"/>
        <v>unsuccessful</v>
      </c>
      <c r="W2420" t="str">
        <f>IF(OR(O2420&lt;Outliers!$B$8,Data!O2420&gt;Outliers!$B$9),"Yes","No")</f>
        <v>No</v>
      </c>
      <c r="X2420">
        <f t="shared" si="341"/>
        <v>9</v>
      </c>
    </row>
    <row r="2421" spans="1:24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33"/>
        <v>0</v>
      </c>
      <c r="P2421" s="9">
        <f t="shared" si="334"/>
        <v>0</v>
      </c>
      <c r="Q2421" t="str">
        <f t="shared" si="335"/>
        <v>food</v>
      </c>
      <c r="R2421" t="str">
        <f t="shared" si="336"/>
        <v>food trucks</v>
      </c>
      <c r="S2421" s="22">
        <f t="shared" si="337"/>
        <v>41993.738298611104</v>
      </c>
      <c r="T2421" s="22">
        <f t="shared" si="338"/>
        <v>42053.738298611104</v>
      </c>
      <c r="U2421">
        <f t="shared" si="339"/>
        <v>2014</v>
      </c>
      <c r="V2421" t="str">
        <f t="shared" si="340"/>
        <v>unsuccessful</v>
      </c>
      <c r="W2421" t="str">
        <f>IF(OR(O2421&lt;Outliers!$B$8,Data!O2421&gt;Outliers!$B$9),"Yes","No")</f>
        <v>No</v>
      </c>
      <c r="X2421">
        <f t="shared" si="341"/>
        <v>9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33"/>
        <v>0</v>
      </c>
      <c r="P2422" s="9">
        <f t="shared" si="334"/>
        <v>69.47</v>
      </c>
      <c r="Q2422" t="str">
        <f t="shared" si="335"/>
        <v>food</v>
      </c>
      <c r="R2422" t="str">
        <f t="shared" si="336"/>
        <v>food trucks</v>
      </c>
      <c r="S2422" s="22">
        <f t="shared" si="337"/>
        <v>41893.028877314813</v>
      </c>
      <c r="T2422" s="22">
        <f t="shared" si="338"/>
        <v>41953.070543981477</v>
      </c>
      <c r="U2422">
        <f t="shared" si="339"/>
        <v>2014</v>
      </c>
      <c r="V2422" t="str">
        <f t="shared" si="340"/>
        <v>unsuccessful</v>
      </c>
      <c r="W2422" t="str">
        <f>IF(OR(O2422&lt;Outliers!$B$8,Data!O2422&gt;Outliers!$B$9),"Yes","No")</f>
        <v>No</v>
      </c>
      <c r="X2422">
        <f t="shared" si="341"/>
        <v>9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33"/>
        <v>0</v>
      </c>
      <c r="P2423" s="9">
        <f t="shared" si="334"/>
        <v>1</v>
      </c>
      <c r="Q2423" t="str">
        <f t="shared" si="335"/>
        <v>food</v>
      </c>
      <c r="R2423" t="str">
        <f t="shared" si="336"/>
        <v>food trucks</v>
      </c>
      <c r="S2423" s="22">
        <f t="shared" si="337"/>
        <v>42026.687453703707</v>
      </c>
      <c r="T2423" s="22">
        <f t="shared" si="338"/>
        <v>42056.687453703707</v>
      </c>
      <c r="U2423">
        <f t="shared" si="339"/>
        <v>2015</v>
      </c>
      <c r="V2423" t="str">
        <f t="shared" si="340"/>
        <v>unsuccessful</v>
      </c>
      <c r="W2423" t="str">
        <f>IF(OR(O2423&lt;Outliers!$B$8,Data!O2423&gt;Outliers!$B$9),"Yes","No")</f>
        <v>No</v>
      </c>
      <c r="X2423">
        <f t="shared" si="341"/>
        <v>4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33"/>
        <v>0</v>
      </c>
      <c r="P2424" s="9">
        <f t="shared" si="334"/>
        <v>1</v>
      </c>
      <c r="Q2424" t="str">
        <f t="shared" si="335"/>
        <v>food</v>
      </c>
      <c r="R2424" t="str">
        <f t="shared" si="336"/>
        <v>food trucks</v>
      </c>
      <c r="S2424" s="22">
        <f t="shared" si="337"/>
        <v>42044.724953703699</v>
      </c>
      <c r="T2424" s="22">
        <f t="shared" si="338"/>
        <v>42074.683287037042</v>
      </c>
      <c r="U2424">
        <f t="shared" si="339"/>
        <v>2015</v>
      </c>
      <c r="V2424" t="str">
        <f t="shared" si="340"/>
        <v>unsuccessful</v>
      </c>
      <c r="W2424" t="str">
        <f>IF(OR(O2424&lt;Outliers!$B$8,Data!O2424&gt;Outliers!$B$9),"Yes","No")</f>
        <v>No</v>
      </c>
      <c r="X2424">
        <f t="shared" si="341"/>
        <v>4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33"/>
        <v>0</v>
      </c>
      <c r="P2425" s="9">
        <f t="shared" si="334"/>
        <v>8</v>
      </c>
      <c r="Q2425" t="str">
        <f t="shared" si="335"/>
        <v>food</v>
      </c>
      <c r="R2425" t="str">
        <f t="shared" si="336"/>
        <v>food trucks</v>
      </c>
      <c r="S2425" s="22">
        <f t="shared" si="337"/>
        <v>41974.704745370371</v>
      </c>
      <c r="T2425" s="22">
        <f t="shared" si="338"/>
        <v>42004.704745370371</v>
      </c>
      <c r="U2425">
        <f t="shared" si="339"/>
        <v>2014</v>
      </c>
      <c r="V2425" t="str">
        <f t="shared" si="340"/>
        <v>unsuccessful</v>
      </c>
      <c r="W2425" t="str">
        <f>IF(OR(O2425&lt;Outliers!$B$8,Data!O2425&gt;Outliers!$B$9),"Yes","No")</f>
        <v>No</v>
      </c>
      <c r="X2425">
        <f t="shared" si="341"/>
        <v>4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33"/>
        <v>0</v>
      </c>
      <c r="P2426" s="9">
        <f t="shared" si="334"/>
        <v>34.44</v>
      </c>
      <c r="Q2426" t="str">
        <f t="shared" si="335"/>
        <v>food</v>
      </c>
      <c r="R2426" t="str">
        <f t="shared" si="336"/>
        <v>food trucks</v>
      </c>
      <c r="S2426" s="22">
        <f t="shared" si="337"/>
        <v>41909.892453703702</v>
      </c>
      <c r="T2426" s="22">
        <f t="shared" si="338"/>
        <v>41939.892453703702</v>
      </c>
      <c r="U2426">
        <f t="shared" si="339"/>
        <v>2014</v>
      </c>
      <c r="V2426" t="str">
        <f t="shared" si="340"/>
        <v>unsuccessful</v>
      </c>
      <c r="W2426" t="str">
        <f>IF(OR(O2426&lt;Outliers!$B$8,Data!O2426&gt;Outliers!$B$9),"Yes","No")</f>
        <v>No</v>
      </c>
      <c r="X2426">
        <f t="shared" si="341"/>
        <v>4</v>
      </c>
    </row>
    <row r="2427" spans="1:24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33"/>
        <v>0</v>
      </c>
      <c r="P2427" s="9">
        <f t="shared" si="334"/>
        <v>1</v>
      </c>
      <c r="Q2427" t="str">
        <f t="shared" si="335"/>
        <v>food</v>
      </c>
      <c r="R2427" t="str">
        <f t="shared" si="336"/>
        <v>food trucks</v>
      </c>
      <c r="S2427" s="22">
        <f t="shared" si="337"/>
        <v>42502.913761574076</v>
      </c>
      <c r="T2427" s="22">
        <f t="shared" si="338"/>
        <v>42517.919444444444</v>
      </c>
      <c r="U2427">
        <f t="shared" si="339"/>
        <v>2016</v>
      </c>
      <c r="V2427" t="str">
        <f t="shared" si="340"/>
        <v>unsuccessful</v>
      </c>
      <c r="W2427" t="str">
        <f>IF(OR(O2427&lt;Outliers!$B$8,Data!O2427&gt;Outliers!$B$9),"Yes","No")</f>
        <v>No</v>
      </c>
      <c r="X2427">
        <f t="shared" si="341"/>
        <v>2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33"/>
        <v>0</v>
      </c>
      <c r="P2428" s="9">
        <f t="shared" si="334"/>
        <v>0</v>
      </c>
      <c r="Q2428" t="str">
        <f t="shared" si="335"/>
        <v>food</v>
      </c>
      <c r="R2428" t="str">
        <f t="shared" si="336"/>
        <v>food trucks</v>
      </c>
      <c r="S2428" s="22">
        <f t="shared" si="337"/>
        <v>42164.170046296291</v>
      </c>
      <c r="T2428" s="22">
        <f t="shared" si="338"/>
        <v>42224.170046296291</v>
      </c>
      <c r="U2428">
        <f t="shared" si="339"/>
        <v>2015</v>
      </c>
      <c r="V2428" t="str">
        <f t="shared" si="340"/>
        <v>unsuccessful</v>
      </c>
      <c r="W2428" t="str">
        <f>IF(OR(O2428&lt;Outliers!$B$8,Data!O2428&gt;Outliers!$B$9),"Yes","No")</f>
        <v>No</v>
      </c>
      <c r="X2428">
        <f t="shared" si="341"/>
        <v>9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33"/>
        <v>0</v>
      </c>
      <c r="P2429" s="9">
        <f t="shared" si="334"/>
        <v>1</v>
      </c>
      <c r="Q2429" t="str">
        <f t="shared" si="335"/>
        <v>food</v>
      </c>
      <c r="R2429" t="str">
        <f t="shared" si="336"/>
        <v>food trucks</v>
      </c>
      <c r="S2429" s="22">
        <f t="shared" si="337"/>
        <v>42412.318668981476</v>
      </c>
      <c r="T2429" s="22">
        <f t="shared" si="338"/>
        <v>42452.277002314819</v>
      </c>
      <c r="U2429">
        <f t="shared" si="339"/>
        <v>2016</v>
      </c>
      <c r="V2429" t="str">
        <f t="shared" si="340"/>
        <v>unsuccessful</v>
      </c>
      <c r="W2429" t="str">
        <f>IF(OR(O2429&lt;Outliers!$B$8,Data!O2429&gt;Outliers!$B$9),"Yes","No")</f>
        <v>No</v>
      </c>
      <c r="X2429">
        <f t="shared" si="341"/>
        <v>6</v>
      </c>
    </row>
    <row r="2430" spans="1:24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33"/>
        <v>0</v>
      </c>
      <c r="P2430" s="9">
        <f t="shared" si="334"/>
        <v>1</v>
      </c>
      <c r="Q2430" t="str">
        <f t="shared" si="335"/>
        <v>food</v>
      </c>
      <c r="R2430" t="str">
        <f t="shared" si="336"/>
        <v>food trucks</v>
      </c>
      <c r="S2430" s="22">
        <f t="shared" si="337"/>
        <v>42045.784155092595</v>
      </c>
      <c r="T2430" s="22">
        <f t="shared" si="338"/>
        <v>42075.742488425924</v>
      </c>
      <c r="U2430">
        <f t="shared" si="339"/>
        <v>2015</v>
      </c>
      <c r="V2430" t="str">
        <f t="shared" si="340"/>
        <v>unsuccessful</v>
      </c>
      <c r="W2430" t="str">
        <f>IF(OR(O2430&lt;Outliers!$B$8,Data!O2430&gt;Outliers!$B$9),"Yes","No")</f>
        <v>No</v>
      </c>
      <c r="X2430">
        <f t="shared" si="341"/>
        <v>4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33"/>
        <v>0</v>
      </c>
      <c r="P2431" s="9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22">
        <f t="shared" si="337"/>
        <v>42734.879236111112</v>
      </c>
      <c r="T2431" s="22">
        <f t="shared" si="338"/>
        <v>42771.697222222225</v>
      </c>
      <c r="U2431">
        <f t="shared" si="339"/>
        <v>2016</v>
      </c>
      <c r="V2431" t="str">
        <f t="shared" si="340"/>
        <v>unsuccessful</v>
      </c>
      <c r="W2431" t="str">
        <f>IF(OR(O2431&lt;Outliers!$B$8,Data!O2431&gt;Outliers!$B$9),"Yes","No")</f>
        <v>No</v>
      </c>
      <c r="X2431">
        <f t="shared" si="341"/>
        <v>5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33"/>
        <v>0</v>
      </c>
      <c r="P2432" s="9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22">
        <f t="shared" si="337"/>
        <v>42382.130833333329</v>
      </c>
      <c r="T2432" s="22">
        <f t="shared" si="338"/>
        <v>42412.130833333329</v>
      </c>
      <c r="U2432">
        <f t="shared" si="339"/>
        <v>2016</v>
      </c>
      <c r="V2432" t="str">
        <f t="shared" si="340"/>
        <v>unsuccessful</v>
      </c>
      <c r="W2432" t="str">
        <f>IF(OR(O2432&lt;Outliers!$B$8,Data!O2432&gt;Outliers!$B$9),"Yes","No")</f>
        <v>No</v>
      </c>
      <c r="X2432">
        <f t="shared" si="341"/>
        <v>4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33"/>
        <v>0</v>
      </c>
      <c r="P2433" s="9">
        <f t="shared" si="334"/>
        <v>1</v>
      </c>
      <c r="Q2433" t="str">
        <f t="shared" si="335"/>
        <v>food</v>
      </c>
      <c r="R2433" t="str">
        <f t="shared" si="336"/>
        <v>food trucks</v>
      </c>
      <c r="S2433" s="22">
        <f t="shared" si="337"/>
        <v>42489.099687499998</v>
      </c>
      <c r="T2433" s="22">
        <f t="shared" si="338"/>
        <v>42549.099687499998</v>
      </c>
      <c r="U2433">
        <f t="shared" si="339"/>
        <v>2016</v>
      </c>
      <c r="V2433" t="str">
        <f t="shared" si="340"/>
        <v>unsuccessful</v>
      </c>
      <c r="W2433" t="str">
        <f>IF(OR(O2433&lt;Outliers!$B$8,Data!O2433&gt;Outliers!$B$9),"Yes","No")</f>
        <v>No</v>
      </c>
      <c r="X2433">
        <f t="shared" si="341"/>
        <v>9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333"/>
        <v>0</v>
      </c>
      <c r="P2434" s="9">
        <f t="shared" si="334"/>
        <v>1</v>
      </c>
      <c r="Q2434" t="str">
        <f t="shared" si="335"/>
        <v>food</v>
      </c>
      <c r="R2434" t="str">
        <f t="shared" si="336"/>
        <v>food trucks</v>
      </c>
      <c r="S2434" s="22">
        <f t="shared" si="337"/>
        <v>42041.218715277777</v>
      </c>
      <c r="T2434" s="22">
        <f t="shared" si="338"/>
        <v>42071.218715277777</v>
      </c>
      <c r="U2434">
        <f t="shared" si="339"/>
        <v>2015</v>
      </c>
      <c r="V2434" t="str">
        <f t="shared" si="340"/>
        <v>unsuccessful</v>
      </c>
      <c r="W2434" t="str">
        <f>IF(OR(O2434&lt;Outliers!$B$8,Data!O2434&gt;Outliers!$B$9),"Yes","No")</f>
        <v>No</v>
      </c>
      <c r="X2434">
        <f t="shared" si="341"/>
        <v>4</v>
      </c>
    </row>
    <row r="2435" spans="1:24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42">ROUND(E2435/D2435,0)</f>
        <v>0</v>
      </c>
      <c r="P2435" s="9">
        <f t="shared" ref="P2435:P2498" si="343">ROUND(IFERROR(E2435/L2435,0),2)</f>
        <v>0</v>
      </c>
      <c r="Q2435" t="str">
        <f t="shared" ref="Q2435:Q2498" si="344">LEFT(N2435,FIND("/",N2435)-1)</f>
        <v>food</v>
      </c>
      <c r="R2435" t="str">
        <f t="shared" ref="R2435:R2498" si="345">RIGHT(N2435,LEN(N2435)-FIND("/",N2435))</f>
        <v>food trucks</v>
      </c>
      <c r="S2435" s="22">
        <f t="shared" ref="S2435:S2498" si="346">(((J2435/60)/60)/24)+DATE(1970,1,1)</f>
        <v>42397.89980324074</v>
      </c>
      <c r="T2435" s="22">
        <f t="shared" ref="T2435:T2498" si="347">(((I2435/60)/60)/24)+DATE(1970,1,1)</f>
        <v>42427.89980324074</v>
      </c>
      <c r="U2435">
        <f t="shared" ref="U2435:U2498" si="348">YEAR(S2435)</f>
        <v>2016</v>
      </c>
      <c r="V2435" t="str">
        <f t="shared" ref="V2435:V2498" si="349">IF(OR(F2435="live",F2435="successful"),"successful","unsuccessful")</f>
        <v>unsuccessful</v>
      </c>
      <c r="W2435" t="str">
        <f>IF(OR(O2435&lt;Outliers!$B$8,Data!O2435&gt;Outliers!$B$9),"Yes","No")</f>
        <v>No</v>
      </c>
      <c r="X2435">
        <f t="shared" ref="X2435:X2498" si="350">ROUND(_xlfn.DAYS(T2435,S2435)/7,0)</f>
        <v>4</v>
      </c>
    </row>
    <row r="2436" spans="1:24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42"/>
        <v>0</v>
      </c>
      <c r="P2436" s="9">
        <f t="shared" si="343"/>
        <v>13</v>
      </c>
      <c r="Q2436" t="str">
        <f t="shared" si="344"/>
        <v>food</v>
      </c>
      <c r="R2436" t="str">
        <f t="shared" si="345"/>
        <v>food trucks</v>
      </c>
      <c r="S2436" s="22">
        <f t="shared" si="346"/>
        <v>42180.18604166666</v>
      </c>
      <c r="T2436" s="22">
        <f t="shared" si="347"/>
        <v>42220.18604166666</v>
      </c>
      <c r="U2436">
        <f t="shared" si="348"/>
        <v>2015</v>
      </c>
      <c r="V2436" t="str">
        <f t="shared" si="349"/>
        <v>unsuccessful</v>
      </c>
      <c r="W2436" t="str">
        <f>IF(OR(O2436&lt;Outliers!$B$8,Data!O2436&gt;Outliers!$B$9),"Yes","No")</f>
        <v>No</v>
      </c>
      <c r="X2436">
        <f t="shared" si="350"/>
        <v>6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42"/>
        <v>0</v>
      </c>
      <c r="P2437" s="9">
        <f t="shared" si="343"/>
        <v>306</v>
      </c>
      <c r="Q2437" t="str">
        <f t="shared" si="344"/>
        <v>food</v>
      </c>
      <c r="R2437" t="str">
        <f t="shared" si="345"/>
        <v>food trucks</v>
      </c>
      <c r="S2437" s="22">
        <f t="shared" si="346"/>
        <v>42252.277615740735</v>
      </c>
      <c r="T2437" s="22">
        <f t="shared" si="347"/>
        <v>42282.277615740735</v>
      </c>
      <c r="U2437">
        <f t="shared" si="348"/>
        <v>2015</v>
      </c>
      <c r="V2437" t="str">
        <f t="shared" si="349"/>
        <v>unsuccessful</v>
      </c>
      <c r="W2437" t="str">
        <f>IF(OR(O2437&lt;Outliers!$B$8,Data!O2437&gt;Outliers!$B$9),"Yes","No")</f>
        <v>No</v>
      </c>
      <c r="X2437">
        <f t="shared" si="350"/>
        <v>4</v>
      </c>
    </row>
    <row r="2438" spans="1:24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42"/>
        <v>0</v>
      </c>
      <c r="P2438" s="9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22">
        <f t="shared" si="346"/>
        <v>42338.615393518514</v>
      </c>
      <c r="T2438" s="22">
        <f t="shared" si="347"/>
        <v>42398.615393518514</v>
      </c>
      <c r="U2438">
        <f t="shared" si="348"/>
        <v>2015</v>
      </c>
      <c r="V2438" t="str">
        <f t="shared" si="349"/>
        <v>unsuccessful</v>
      </c>
      <c r="W2438" t="str">
        <f>IF(OR(O2438&lt;Outliers!$B$8,Data!O2438&gt;Outliers!$B$9),"Yes","No")</f>
        <v>No</v>
      </c>
      <c r="X2438">
        <f t="shared" si="350"/>
        <v>9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42"/>
        <v>0</v>
      </c>
      <c r="P2439" s="9">
        <f t="shared" si="343"/>
        <v>0</v>
      </c>
      <c r="Q2439" t="str">
        <f t="shared" si="344"/>
        <v>food</v>
      </c>
      <c r="R2439" t="str">
        <f t="shared" si="345"/>
        <v>food trucks</v>
      </c>
      <c r="S2439" s="22">
        <f t="shared" si="346"/>
        <v>42031.965138888889</v>
      </c>
      <c r="T2439" s="22">
        <f t="shared" si="347"/>
        <v>42080.75</v>
      </c>
      <c r="U2439">
        <f t="shared" si="348"/>
        <v>2015</v>
      </c>
      <c r="V2439" t="str">
        <f t="shared" si="349"/>
        <v>unsuccessful</v>
      </c>
      <c r="W2439" t="str">
        <f>IF(OR(O2439&lt;Outliers!$B$8,Data!O2439&gt;Outliers!$B$9),"Yes","No")</f>
        <v>No</v>
      </c>
      <c r="X2439">
        <f t="shared" si="350"/>
        <v>7</v>
      </c>
    </row>
    <row r="2440" spans="1:24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42"/>
        <v>0</v>
      </c>
      <c r="P2440" s="9">
        <f t="shared" si="343"/>
        <v>50</v>
      </c>
      <c r="Q2440" t="str">
        <f t="shared" si="344"/>
        <v>food</v>
      </c>
      <c r="R2440" t="str">
        <f t="shared" si="345"/>
        <v>food trucks</v>
      </c>
      <c r="S2440" s="22">
        <f t="shared" si="346"/>
        <v>42285.91506944444</v>
      </c>
      <c r="T2440" s="22">
        <f t="shared" si="347"/>
        <v>42345.956736111111</v>
      </c>
      <c r="U2440">
        <f t="shared" si="348"/>
        <v>2015</v>
      </c>
      <c r="V2440" t="str">
        <f t="shared" si="349"/>
        <v>unsuccessful</v>
      </c>
      <c r="W2440" t="str">
        <f>IF(OR(O2440&lt;Outliers!$B$8,Data!O2440&gt;Outliers!$B$9),"Yes","No")</f>
        <v>No</v>
      </c>
      <c r="X2440">
        <f t="shared" si="350"/>
        <v>9</v>
      </c>
    </row>
    <row r="2441" spans="1:24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42"/>
        <v>0</v>
      </c>
      <c r="P2441" s="9">
        <f t="shared" si="343"/>
        <v>0</v>
      </c>
      <c r="Q2441" t="str">
        <f t="shared" si="344"/>
        <v>food</v>
      </c>
      <c r="R2441" t="str">
        <f t="shared" si="345"/>
        <v>food trucks</v>
      </c>
      <c r="S2441" s="22">
        <f t="shared" si="346"/>
        <v>42265.818622685183</v>
      </c>
      <c r="T2441" s="22">
        <f t="shared" si="347"/>
        <v>42295.818622685183</v>
      </c>
      <c r="U2441">
        <f t="shared" si="348"/>
        <v>2015</v>
      </c>
      <c r="V2441" t="str">
        <f t="shared" si="349"/>
        <v>unsuccessful</v>
      </c>
      <c r="W2441" t="str">
        <f>IF(OR(O2441&lt;Outliers!$B$8,Data!O2441&gt;Outliers!$B$9),"Yes","No")</f>
        <v>No</v>
      </c>
      <c r="X2441">
        <f t="shared" si="350"/>
        <v>4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42"/>
        <v>0</v>
      </c>
      <c r="P2442" s="9">
        <f t="shared" si="343"/>
        <v>5</v>
      </c>
      <c r="Q2442" t="str">
        <f t="shared" si="344"/>
        <v>food</v>
      </c>
      <c r="R2442" t="str">
        <f t="shared" si="345"/>
        <v>food trucks</v>
      </c>
      <c r="S2442" s="22">
        <f t="shared" si="346"/>
        <v>42383.899456018517</v>
      </c>
      <c r="T2442" s="22">
        <f t="shared" si="347"/>
        <v>42413.899456018517</v>
      </c>
      <c r="U2442">
        <f t="shared" si="348"/>
        <v>2016</v>
      </c>
      <c r="V2442" t="str">
        <f t="shared" si="349"/>
        <v>unsuccessful</v>
      </c>
      <c r="W2442" t="str">
        <f>IF(OR(O2442&lt;Outliers!$B$8,Data!O2442&gt;Outliers!$B$9),"Yes","No")</f>
        <v>No</v>
      </c>
      <c r="X2442">
        <f t="shared" si="350"/>
        <v>4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42"/>
        <v>1</v>
      </c>
      <c r="P2443" s="9">
        <f t="shared" si="343"/>
        <v>74.23</v>
      </c>
      <c r="Q2443" t="str">
        <f t="shared" si="344"/>
        <v>food</v>
      </c>
      <c r="R2443" t="str">
        <f t="shared" si="345"/>
        <v>small batch</v>
      </c>
      <c r="S2443" s="22">
        <f t="shared" si="346"/>
        <v>42187.125625000001</v>
      </c>
      <c r="T2443" s="22">
        <f t="shared" si="347"/>
        <v>42208.207638888889</v>
      </c>
      <c r="U2443">
        <f t="shared" si="348"/>
        <v>2015</v>
      </c>
      <c r="V2443" t="str">
        <f t="shared" si="349"/>
        <v>successful</v>
      </c>
      <c r="W2443" t="str">
        <f>IF(OR(O2443&lt;Outliers!$B$8,Data!O2443&gt;Outliers!$B$9),"Yes","No")</f>
        <v>No</v>
      </c>
      <c r="X2443">
        <f t="shared" si="350"/>
        <v>3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42"/>
        <v>1</v>
      </c>
      <c r="P2444" s="9">
        <f t="shared" si="343"/>
        <v>81.25</v>
      </c>
      <c r="Q2444" t="str">
        <f t="shared" si="344"/>
        <v>food</v>
      </c>
      <c r="R2444" t="str">
        <f t="shared" si="345"/>
        <v>small batch</v>
      </c>
      <c r="S2444" s="22">
        <f t="shared" si="346"/>
        <v>42052.666990740734</v>
      </c>
      <c r="T2444" s="22">
        <f t="shared" si="347"/>
        <v>42082.625324074077</v>
      </c>
      <c r="U2444">
        <f t="shared" si="348"/>
        <v>2015</v>
      </c>
      <c r="V2444" t="str">
        <f t="shared" si="349"/>
        <v>successful</v>
      </c>
      <c r="W2444" t="str">
        <f>IF(OR(O2444&lt;Outliers!$B$8,Data!O2444&gt;Outliers!$B$9),"Yes","No")</f>
        <v>No</v>
      </c>
      <c r="X2444">
        <f t="shared" si="350"/>
        <v>4</v>
      </c>
    </row>
    <row r="2445" spans="1:24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42"/>
        <v>2</v>
      </c>
      <c r="P2445" s="9">
        <f t="shared" si="343"/>
        <v>130.22999999999999</v>
      </c>
      <c r="Q2445" t="str">
        <f t="shared" si="344"/>
        <v>food</v>
      </c>
      <c r="R2445" t="str">
        <f t="shared" si="345"/>
        <v>small batch</v>
      </c>
      <c r="S2445" s="22">
        <f t="shared" si="346"/>
        <v>41836.625254629631</v>
      </c>
      <c r="T2445" s="22">
        <f t="shared" si="347"/>
        <v>41866.625254629631</v>
      </c>
      <c r="U2445">
        <f t="shared" si="348"/>
        <v>2014</v>
      </c>
      <c r="V2445" t="str">
        <f t="shared" si="349"/>
        <v>successful</v>
      </c>
      <c r="W2445" t="str">
        <f>IF(OR(O2445&lt;Outliers!$B$8,Data!O2445&gt;Outliers!$B$9),"Yes","No")</f>
        <v>No</v>
      </c>
      <c r="X2445">
        <f t="shared" si="350"/>
        <v>4</v>
      </c>
    </row>
    <row r="2446" spans="1:24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42"/>
        <v>1</v>
      </c>
      <c r="P2446" s="9">
        <f t="shared" si="343"/>
        <v>53.41</v>
      </c>
      <c r="Q2446" t="str">
        <f t="shared" si="344"/>
        <v>food</v>
      </c>
      <c r="R2446" t="str">
        <f t="shared" si="345"/>
        <v>small batch</v>
      </c>
      <c r="S2446" s="22">
        <f t="shared" si="346"/>
        <v>42485.754525462966</v>
      </c>
      <c r="T2446" s="22">
        <f t="shared" si="347"/>
        <v>42515.754525462966</v>
      </c>
      <c r="U2446">
        <f t="shared" si="348"/>
        <v>2016</v>
      </c>
      <c r="V2446" t="str">
        <f t="shared" si="349"/>
        <v>successful</v>
      </c>
      <c r="W2446" t="str">
        <f>IF(OR(O2446&lt;Outliers!$B$8,Data!O2446&gt;Outliers!$B$9),"Yes","No")</f>
        <v>No</v>
      </c>
      <c r="X2446">
        <f t="shared" si="350"/>
        <v>4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42"/>
        <v>2</v>
      </c>
      <c r="P2447" s="9">
        <f t="shared" si="343"/>
        <v>75.13</v>
      </c>
      <c r="Q2447" t="str">
        <f t="shared" si="344"/>
        <v>food</v>
      </c>
      <c r="R2447" t="str">
        <f t="shared" si="345"/>
        <v>small batch</v>
      </c>
      <c r="S2447" s="22">
        <f t="shared" si="346"/>
        <v>42243.190057870372</v>
      </c>
      <c r="T2447" s="22">
        <f t="shared" si="347"/>
        <v>42273.190057870372</v>
      </c>
      <c r="U2447">
        <f t="shared" si="348"/>
        <v>2015</v>
      </c>
      <c r="V2447" t="str">
        <f t="shared" si="349"/>
        <v>successful</v>
      </c>
      <c r="W2447" t="str">
        <f>IF(OR(O2447&lt;Outliers!$B$8,Data!O2447&gt;Outliers!$B$9),"Yes","No")</f>
        <v>No</v>
      </c>
      <c r="X2447">
        <f t="shared" si="350"/>
        <v>4</v>
      </c>
    </row>
    <row r="2448" spans="1:24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42"/>
        <v>2</v>
      </c>
      <c r="P2448" s="9">
        <f t="shared" si="343"/>
        <v>75.67</v>
      </c>
      <c r="Q2448" t="str">
        <f t="shared" si="344"/>
        <v>food</v>
      </c>
      <c r="R2448" t="str">
        <f t="shared" si="345"/>
        <v>small batch</v>
      </c>
      <c r="S2448" s="22">
        <f t="shared" si="346"/>
        <v>42670.602673611109</v>
      </c>
      <c r="T2448" s="22">
        <f t="shared" si="347"/>
        <v>42700.64434027778</v>
      </c>
      <c r="U2448">
        <f t="shared" si="348"/>
        <v>2016</v>
      </c>
      <c r="V2448" t="str">
        <f t="shared" si="349"/>
        <v>successful</v>
      </c>
      <c r="W2448" t="str">
        <f>IF(OR(O2448&lt;Outliers!$B$8,Data!O2448&gt;Outliers!$B$9),"Yes","No")</f>
        <v>No</v>
      </c>
      <c r="X2448">
        <f t="shared" si="350"/>
        <v>4</v>
      </c>
    </row>
    <row r="2449" spans="1:24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42"/>
        <v>4</v>
      </c>
      <c r="P2449" s="9">
        <f t="shared" si="343"/>
        <v>31.69</v>
      </c>
      <c r="Q2449" t="str">
        <f t="shared" si="344"/>
        <v>food</v>
      </c>
      <c r="R2449" t="str">
        <f t="shared" si="345"/>
        <v>small batch</v>
      </c>
      <c r="S2449" s="22">
        <f t="shared" si="346"/>
        <v>42654.469826388886</v>
      </c>
      <c r="T2449" s="22">
        <f t="shared" si="347"/>
        <v>42686.166666666672</v>
      </c>
      <c r="U2449">
        <f t="shared" si="348"/>
        <v>2016</v>
      </c>
      <c r="V2449" t="str">
        <f t="shared" si="349"/>
        <v>successful</v>
      </c>
      <c r="W2449" t="str">
        <f>IF(OR(O2449&lt;Outliers!$B$8,Data!O2449&gt;Outliers!$B$9),"Yes","No")</f>
        <v>Yes</v>
      </c>
      <c r="X2449">
        <f t="shared" si="350"/>
        <v>5</v>
      </c>
    </row>
    <row r="2450" spans="1:24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42"/>
        <v>1</v>
      </c>
      <c r="P2450" s="9">
        <f t="shared" si="343"/>
        <v>47.78</v>
      </c>
      <c r="Q2450" t="str">
        <f t="shared" si="344"/>
        <v>food</v>
      </c>
      <c r="R2450" t="str">
        <f t="shared" si="345"/>
        <v>small batch</v>
      </c>
      <c r="S2450" s="22">
        <f t="shared" si="346"/>
        <v>42607.316122685181</v>
      </c>
      <c r="T2450" s="22">
        <f t="shared" si="347"/>
        <v>42613.233333333337</v>
      </c>
      <c r="U2450">
        <f t="shared" si="348"/>
        <v>2016</v>
      </c>
      <c r="V2450" t="str">
        <f t="shared" si="349"/>
        <v>successful</v>
      </c>
      <c r="W2450" t="str">
        <f>IF(OR(O2450&lt;Outliers!$B$8,Data!O2450&gt;Outliers!$B$9),"Yes","No")</f>
        <v>No</v>
      </c>
      <c r="X2450">
        <f t="shared" si="350"/>
        <v>1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42"/>
        <v>1</v>
      </c>
      <c r="P2451" s="9">
        <f t="shared" si="343"/>
        <v>90</v>
      </c>
      <c r="Q2451" t="str">
        <f t="shared" si="344"/>
        <v>food</v>
      </c>
      <c r="R2451" t="str">
        <f t="shared" si="345"/>
        <v>small batch</v>
      </c>
      <c r="S2451" s="22">
        <f t="shared" si="346"/>
        <v>41943.142534722225</v>
      </c>
      <c r="T2451" s="22">
        <f t="shared" si="347"/>
        <v>41973.184201388889</v>
      </c>
      <c r="U2451">
        <f t="shared" si="348"/>
        <v>2014</v>
      </c>
      <c r="V2451" t="str">
        <f t="shared" si="349"/>
        <v>successful</v>
      </c>
      <c r="W2451" t="str">
        <f>IF(OR(O2451&lt;Outliers!$B$8,Data!O2451&gt;Outliers!$B$9),"Yes","No")</f>
        <v>No</v>
      </c>
      <c r="X2451">
        <f t="shared" si="350"/>
        <v>4</v>
      </c>
    </row>
    <row r="2452" spans="1:24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42"/>
        <v>1</v>
      </c>
      <c r="P2452" s="9">
        <f t="shared" si="343"/>
        <v>149.31</v>
      </c>
      <c r="Q2452" t="str">
        <f t="shared" si="344"/>
        <v>food</v>
      </c>
      <c r="R2452" t="str">
        <f t="shared" si="345"/>
        <v>small batch</v>
      </c>
      <c r="S2452" s="22">
        <f t="shared" si="346"/>
        <v>41902.07240740741</v>
      </c>
      <c r="T2452" s="22">
        <f t="shared" si="347"/>
        <v>41940.132638888892</v>
      </c>
      <c r="U2452">
        <f t="shared" si="348"/>
        <v>2014</v>
      </c>
      <c r="V2452" t="str">
        <f t="shared" si="349"/>
        <v>successful</v>
      </c>
      <c r="W2452" t="str">
        <f>IF(OR(O2452&lt;Outliers!$B$8,Data!O2452&gt;Outliers!$B$9),"Yes","No")</f>
        <v>No</v>
      </c>
      <c r="X2452">
        <f t="shared" si="350"/>
        <v>5</v>
      </c>
    </row>
    <row r="2453" spans="1:24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42"/>
        <v>1</v>
      </c>
      <c r="P2453" s="9">
        <f t="shared" si="343"/>
        <v>62.07</v>
      </c>
      <c r="Q2453" t="str">
        <f t="shared" si="344"/>
        <v>food</v>
      </c>
      <c r="R2453" t="str">
        <f t="shared" si="345"/>
        <v>small batch</v>
      </c>
      <c r="S2453" s="22">
        <f t="shared" si="346"/>
        <v>42779.908449074079</v>
      </c>
      <c r="T2453" s="22">
        <f t="shared" si="347"/>
        <v>42799.908449074079</v>
      </c>
      <c r="U2453">
        <f t="shared" si="348"/>
        <v>2017</v>
      </c>
      <c r="V2453" t="str">
        <f t="shared" si="349"/>
        <v>successful</v>
      </c>
      <c r="W2453" t="str">
        <f>IF(OR(O2453&lt;Outliers!$B$8,Data!O2453&gt;Outliers!$B$9),"Yes","No")</f>
        <v>No</v>
      </c>
      <c r="X2453">
        <f t="shared" si="350"/>
        <v>3</v>
      </c>
    </row>
    <row r="2454" spans="1:24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42"/>
        <v>1</v>
      </c>
      <c r="P2454" s="9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22">
        <f t="shared" si="346"/>
        <v>42338.84375</v>
      </c>
      <c r="T2454" s="22">
        <f t="shared" si="347"/>
        <v>42367.958333333328</v>
      </c>
      <c r="U2454">
        <f t="shared" si="348"/>
        <v>2015</v>
      </c>
      <c r="V2454" t="str">
        <f t="shared" si="349"/>
        <v>successful</v>
      </c>
      <c r="W2454" t="str">
        <f>IF(OR(O2454&lt;Outliers!$B$8,Data!O2454&gt;Outliers!$B$9),"Yes","No")</f>
        <v>No</v>
      </c>
      <c r="X2454">
        <f t="shared" si="350"/>
        <v>4</v>
      </c>
    </row>
    <row r="2455" spans="1:24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42"/>
        <v>2</v>
      </c>
      <c r="P2455" s="9">
        <f t="shared" si="343"/>
        <v>69.27</v>
      </c>
      <c r="Q2455" t="str">
        <f t="shared" si="344"/>
        <v>food</v>
      </c>
      <c r="R2455" t="str">
        <f t="shared" si="345"/>
        <v>small batch</v>
      </c>
      <c r="S2455" s="22">
        <f t="shared" si="346"/>
        <v>42738.692233796297</v>
      </c>
      <c r="T2455" s="22">
        <f t="shared" si="347"/>
        <v>42768.692233796297</v>
      </c>
      <c r="U2455">
        <f t="shared" si="348"/>
        <v>2017</v>
      </c>
      <c r="V2455" t="str">
        <f t="shared" si="349"/>
        <v>successful</v>
      </c>
      <c r="W2455" t="str">
        <f>IF(OR(O2455&lt;Outliers!$B$8,Data!O2455&gt;Outliers!$B$9),"Yes","No")</f>
        <v>No</v>
      </c>
      <c r="X2455">
        <f t="shared" si="350"/>
        <v>4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42"/>
        <v>1</v>
      </c>
      <c r="P2456" s="9">
        <f t="shared" si="343"/>
        <v>271.51</v>
      </c>
      <c r="Q2456" t="str">
        <f t="shared" si="344"/>
        <v>food</v>
      </c>
      <c r="R2456" t="str">
        <f t="shared" si="345"/>
        <v>small batch</v>
      </c>
      <c r="S2456" s="22">
        <f t="shared" si="346"/>
        <v>42770.201481481476</v>
      </c>
      <c r="T2456" s="22">
        <f t="shared" si="347"/>
        <v>42805.201481481476</v>
      </c>
      <c r="U2456">
        <f t="shared" si="348"/>
        <v>2017</v>
      </c>
      <c r="V2456" t="str">
        <f t="shared" si="349"/>
        <v>successful</v>
      </c>
      <c r="W2456" t="str">
        <f>IF(OR(O2456&lt;Outliers!$B$8,Data!O2456&gt;Outliers!$B$9),"Yes","No")</f>
        <v>No</v>
      </c>
      <c r="X2456">
        <f t="shared" si="350"/>
        <v>5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42"/>
        <v>2</v>
      </c>
      <c r="P2457" s="9">
        <f t="shared" si="343"/>
        <v>34.130000000000003</v>
      </c>
      <c r="Q2457" t="str">
        <f t="shared" si="344"/>
        <v>food</v>
      </c>
      <c r="R2457" t="str">
        <f t="shared" si="345"/>
        <v>small batch</v>
      </c>
      <c r="S2457" s="22">
        <f t="shared" si="346"/>
        <v>42452.781828703708</v>
      </c>
      <c r="T2457" s="22">
        <f t="shared" si="347"/>
        <v>42480.781828703708</v>
      </c>
      <c r="U2457">
        <f t="shared" si="348"/>
        <v>2016</v>
      </c>
      <c r="V2457" t="str">
        <f t="shared" si="349"/>
        <v>successful</v>
      </c>
      <c r="W2457" t="str">
        <f>IF(OR(O2457&lt;Outliers!$B$8,Data!O2457&gt;Outliers!$B$9),"Yes","No")</f>
        <v>No</v>
      </c>
      <c r="X2457">
        <f t="shared" si="350"/>
        <v>4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42"/>
        <v>2</v>
      </c>
      <c r="P2458" s="9">
        <f t="shared" si="343"/>
        <v>40.49</v>
      </c>
      <c r="Q2458" t="str">
        <f t="shared" si="344"/>
        <v>food</v>
      </c>
      <c r="R2458" t="str">
        <f t="shared" si="345"/>
        <v>small batch</v>
      </c>
      <c r="S2458" s="22">
        <f t="shared" si="346"/>
        <v>42761.961099537039</v>
      </c>
      <c r="T2458" s="22">
        <f t="shared" si="347"/>
        <v>42791.961099537039</v>
      </c>
      <c r="U2458">
        <f t="shared" si="348"/>
        <v>2017</v>
      </c>
      <c r="V2458" t="str">
        <f t="shared" si="349"/>
        <v>successful</v>
      </c>
      <c r="W2458" t="str">
        <f>IF(OR(O2458&lt;Outliers!$B$8,Data!O2458&gt;Outliers!$B$9),"Yes","No")</f>
        <v>No</v>
      </c>
      <c r="X2458">
        <f t="shared" si="350"/>
        <v>4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42"/>
        <v>1</v>
      </c>
      <c r="P2459" s="9">
        <f t="shared" si="343"/>
        <v>189.76</v>
      </c>
      <c r="Q2459" t="str">
        <f t="shared" si="344"/>
        <v>food</v>
      </c>
      <c r="R2459" t="str">
        <f t="shared" si="345"/>
        <v>small batch</v>
      </c>
      <c r="S2459" s="22">
        <f t="shared" si="346"/>
        <v>42423.602500000001</v>
      </c>
      <c r="T2459" s="22">
        <f t="shared" si="347"/>
        <v>42453.560833333337</v>
      </c>
      <c r="U2459">
        <f t="shared" si="348"/>
        <v>2016</v>
      </c>
      <c r="V2459" t="str">
        <f t="shared" si="349"/>
        <v>successful</v>
      </c>
      <c r="W2459" t="str">
        <f>IF(OR(O2459&lt;Outliers!$B$8,Data!O2459&gt;Outliers!$B$9),"Yes","No")</f>
        <v>No</v>
      </c>
      <c r="X2459">
        <f t="shared" si="350"/>
        <v>4</v>
      </c>
    </row>
    <row r="2460" spans="1:24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42"/>
        <v>1</v>
      </c>
      <c r="P2460" s="9">
        <f t="shared" si="343"/>
        <v>68.86</v>
      </c>
      <c r="Q2460" t="str">
        <f t="shared" si="344"/>
        <v>food</v>
      </c>
      <c r="R2460" t="str">
        <f t="shared" si="345"/>
        <v>small batch</v>
      </c>
      <c r="S2460" s="22">
        <f t="shared" si="346"/>
        <v>42495.871736111112</v>
      </c>
      <c r="T2460" s="22">
        <f t="shared" si="347"/>
        <v>42530.791666666672</v>
      </c>
      <c r="U2460">
        <f t="shared" si="348"/>
        <v>2016</v>
      </c>
      <c r="V2460" t="str">
        <f t="shared" si="349"/>
        <v>successful</v>
      </c>
      <c r="W2460" t="str">
        <f>IF(OR(O2460&lt;Outliers!$B$8,Data!O2460&gt;Outliers!$B$9),"Yes","No")</f>
        <v>No</v>
      </c>
      <c r="X2460">
        <f t="shared" si="350"/>
        <v>5</v>
      </c>
    </row>
    <row r="2461" spans="1:24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42"/>
        <v>1</v>
      </c>
      <c r="P2461" s="9">
        <f t="shared" si="343"/>
        <v>108.78</v>
      </c>
      <c r="Q2461" t="str">
        <f t="shared" si="344"/>
        <v>food</v>
      </c>
      <c r="R2461" t="str">
        <f t="shared" si="345"/>
        <v>small batch</v>
      </c>
      <c r="S2461" s="22">
        <f t="shared" si="346"/>
        <v>42407.637557870374</v>
      </c>
      <c r="T2461" s="22">
        <f t="shared" si="347"/>
        <v>42452.595891203702</v>
      </c>
      <c r="U2461">
        <f t="shared" si="348"/>
        <v>2016</v>
      </c>
      <c r="V2461" t="str">
        <f t="shared" si="349"/>
        <v>successful</v>
      </c>
      <c r="W2461" t="str">
        <f>IF(OR(O2461&lt;Outliers!$B$8,Data!O2461&gt;Outliers!$B$9),"Yes","No")</f>
        <v>No</v>
      </c>
      <c r="X2461">
        <f t="shared" si="350"/>
        <v>6</v>
      </c>
    </row>
    <row r="2462" spans="1:24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42"/>
        <v>1</v>
      </c>
      <c r="P2462" s="9">
        <f t="shared" si="343"/>
        <v>125.99</v>
      </c>
      <c r="Q2462" t="str">
        <f t="shared" si="344"/>
        <v>food</v>
      </c>
      <c r="R2462" t="str">
        <f t="shared" si="345"/>
        <v>small batch</v>
      </c>
      <c r="S2462" s="22">
        <f t="shared" si="346"/>
        <v>42704.187118055561</v>
      </c>
      <c r="T2462" s="22">
        <f t="shared" si="347"/>
        <v>42738.178472222222</v>
      </c>
      <c r="U2462">
        <f t="shared" si="348"/>
        <v>2016</v>
      </c>
      <c r="V2462" t="str">
        <f t="shared" si="349"/>
        <v>successful</v>
      </c>
      <c r="W2462" t="str">
        <f>IF(OR(O2462&lt;Outliers!$B$8,Data!O2462&gt;Outliers!$B$9),"Yes","No")</f>
        <v>No</v>
      </c>
      <c r="X2462">
        <f t="shared" si="350"/>
        <v>5</v>
      </c>
    </row>
    <row r="2463" spans="1:24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42"/>
        <v>1</v>
      </c>
      <c r="P2463" s="9">
        <f t="shared" si="343"/>
        <v>90.52</v>
      </c>
      <c r="Q2463" t="str">
        <f t="shared" si="344"/>
        <v>music</v>
      </c>
      <c r="R2463" t="str">
        <f t="shared" si="345"/>
        <v>indie rock</v>
      </c>
      <c r="S2463" s="22">
        <f t="shared" si="346"/>
        <v>40784.012696759259</v>
      </c>
      <c r="T2463" s="22">
        <f t="shared" si="347"/>
        <v>40817.125</v>
      </c>
      <c r="U2463">
        <f t="shared" si="348"/>
        <v>2011</v>
      </c>
      <c r="V2463" t="str">
        <f t="shared" si="349"/>
        <v>successful</v>
      </c>
      <c r="W2463" t="str">
        <f>IF(OR(O2463&lt;Outliers!$B$8,Data!O2463&gt;Outliers!$B$9),"Yes","No")</f>
        <v>No</v>
      </c>
      <c r="X2463">
        <f t="shared" si="350"/>
        <v>5</v>
      </c>
    </row>
    <row r="2464" spans="1:24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42"/>
        <v>1</v>
      </c>
      <c r="P2464" s="9">
        <f t="shared" si="343"/>
        <v>28.88</v>
      </c>
      <c r="Q2464" t="str">
        <f t="shared" si="344"/>
        <v>music</v>
      </c>
      <c r="R2464" t="str">
        <f t="shared" si="345"/>
        <v>indie rock</v>
      </c>
      <c r="S2464" s="22">
        <f t="shared" si="346"/>
        <v>41089.186296296299</v>
      </c>
      <c r="T2464" s="22">
        <f t="shared" si="347"/>
        <v>41109.186296296299</v>
      </c>
      <c r="U2464">
        <f t="shared" si="348"/>
        <v>2012</v>
      </c>
      <c r="V2464" t="str">
        <f t="shared" si="349"/>
        <v>successful</v>
      </c>
      <c r="W2464" t="str">
        <f>IF(OR(O2464&lt;Outliers!$B$8,Data!O2464&gt;Outliers!$B$9),"Yes","No")</f>
        <v>No</v>
      </c>
      <c r="X2464">
        <f t="shared" si="350"/>
        <v>3</v>
      </c>
    </row>
    <row r="2465" spans="1:24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42"/>
        <v>1</v>
      </c>
      <c r="P2465" s="9">
        <f t="shared" si="343"/>
        <v>31</v>
      </c>
      <c r="Q2465" t="str">
        <f t="shared" si="344"/>
        <v>music</v>
      </c>
      <c r="R2465" t="str">
        <f t="shared" si="345"/>
        <v>indie rock</v>
      </c>
      <c r="S2465" s="22">
        <f t="shared" si="346"/>
        <v>41341.111400462964</v>
      </c>
      <c r="T2465" s="22">
        <f t="shared" si="347"/>
        <v>41380.791666666664</v>
      </c>
      <c r="U2465">
        <f t="shared" si="348"/>
        <v>2013</v>
      </c>
      <c r="V2465" t="str">
        <f t="shared" si="349"/>
        <v>successful</v>
      </c>
      <c r="W2465" t="str">
        <f>IF(OR(O2465&lt;Outliers!$B$8,Data!O2465&gt;Outliers!$B$9),"Yes","No")</f>
        <v>No</v>
      </c>
      <c r="X2465">
        <f t="shared" si="350"/>
        <v>6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42"/>
        <v>1</v>
      </c>
      <c r="P2466" s="9">
        <f t="shared" si="343"/>
        <v>51.67</v>
      </c>
      <c r="Q2466" t="str">
        <f t="shared" si="344"/>
        <v>music</v>
      </c>
      <c r="R2466" t="str">
        <f t="shared" si="345"/>
        <v>indie rock</v>
      </c>
      <c r="S2466" s="22">
        <f t="shared" si="346"/>
        <v>42248.90042824074</v>
      </c>
      <c r="T2466" s="22">
        <f t="shared" si="347"/>
        <v>42277.811805555553</v>
      </c>
      <c r="U2466">
        <f t="shared" si="348"/>
        <v>2015</v>
      </c>
      <c r="V2466" t="str">
        <f t="shared" si="349"/>
        <v>successful</v>
      </c>
      <c r="W2466" t="str">
        <f>IF(OR(O2466&lt;Outliers!$B$8,Data!O2466&gt;Outliers!$B$9),"Yes","No")</f>
        <v>No</v>
      </c>
      <c r="X2466">
        <f t="shared" si="350"/>
        <v>4</v>
      </c>
    </row>
    <row r="2467" spans="1:24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42"/>
        <v>2</v>
      </c>
      <c r="P2467" s="9">
        <f t="shared" si="343"/>
        <v>26.27</v>
      </c>
      <c r="Q2467" t="str">
        <f t="shared" si="344"/>
        <v>music</v>
      </c>
      <c r="R2467" t="str">
        <f t="shared" si="345"/>
        <v>indie rock</v>
      </c>
      <c r="S2467" s="22">
        <f t="shared" si="346"/>
        <v>41145.719305555554</v>
      </c>
      <c r="T2467" s="22">
        <f t="shared" si="347"/>
        <v>41175.719305555554</v>
      </c>
      <c r="U2467">
        <f t="shared" si="348"/>
        <v>2012</v>
      </c>
      <c r="V2467" t="str">
        <f t="shared" si="349"/>
        <v>successful</v>
      </c>
      <c r="W2467" t="str">
        <f>IF(OR(O2467&lt;Outliers!$B$8,Data!O2467&gt;Outliers!$B$9),"Yes","No")</f>
        <v>No</v>
      </c>
      <c r="X2467">
        <f t="shared" si="350"/>
        <v>4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42"/>
        <v>1</v>
      </c>
      <c r="P2468" s="9">
        <f t="shared" si="343"/>
        <v>48.08</v>
      </c>
      <c r="Q2468" t="str">
        <f t="shared" si="344"/>
        <v>music</v>
      </c>
      <c r="R2468" t="str">
        <f t="shared" si="345"/>
        <v>indie rock</v>
      </c>
      <c r="S2468" s="22">
        <f t="shared" si="346"/>
        <v>41373.102465277778</v>
      </c>
      <c r="T2468" s="22">
        <f t="shared" si="347"/>
        <v>41403.102465277778</v>
      </c>
      <c r="U2468">
        <f t="shared" si="348"/>
        <v>2013</v>
      </c>
      <c r="V2468" t="str">
        <f t="shared" si="349"/>
        <v>successful</v>
      </c>
      <c r="W2468" t="str">
        <f>IF(OR(O2468&lt;Outliers!$B$8,Data!O2468&gt;Outliers!$B$9),"Yes","No")</f>
        <v>No</v>
      </c>
      <c r="X2468">
        <f t="shared" si="350"/>
        <v>4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42"/>
        <v>1</v>
      </c>
      <c r="P2469" s="9">
        <f t="shared" si="343"/>
        <v>27.56</v>
      </c>
      <c r="Q2469" t="str">
        <f t="shared" si="344"/>
        <v>music</v>
      </c>
      <c r="R2469" t="str">
        <f t="shared" si="345"/>
        <v>indie rock</v>
      </c>
      <c r="S2469" s="22">
        <f t="shared" si="346"/>
        <v>41025.874201388891</v>
      </c>
      <c r="T2469" s="22">
        <f t="shared" si="347"/>
        <v>41039.708333333336</v>
      </c>
      <c r="U2469">
        <f t="shared" si="348"/>
        <v>2012</v>
      </c>
      <c r="V2469" t="str">
        <f t="shared" si="349"/>
        <v>successful</v>
      </c>
      <c r="W2469" t="str">
        <f>IF(OR(O2469&lt;Outliers!$B$8,Data!O2469&gt;Outliers!$B$9),"Yes","No")</f>
        <v>No</v>
      </c>
      <c r="X2469">
        <f t="shared" si="350"/>
        <v>2</v>
      </c>
    </row>
    <row r="2470" spans="1:24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42"/>
        <v>1</v>
      </c>
      <c r="P2470" s="9">
        <f t="shared" si="343"/>
        <v>36.97</v>
      </c>
      <c r="Q2470" t="str">
        <f t="shared" si="344"/>
        <v>music</v>
      </c>
      <c r="R2470" t="str">
        <f t="shared" si="345"/>
        <v>indie rock</v>
      </c>
      <c r="S2470" s="22">
        <f t="shared" si="346"/>
        <v>41174.154178240737</v>
      </c>
      <c r="T2470" s="22">
        <f t="shared" si="347"/>
        <v>41210.208333333336</v>
      </c>
      <c r="U2470">
        <f t="shared" si="348"/>
        <v>2012</v>
      </c>
      <c r="V2470" t="str">
        <f t="shared" si="349"/>
        <v>successful</v>
      </c>
      <c r="W2470" t="str">
        <f>IF(OR(O2470&lt;Outliers!$B$8,Data!O2470&gt;Outliers!$B$9),"Yes","No")</f>
        <v>No</v>
      </c>
      <c r="X2470">
        <f t="shared" si="350"/>
        <v>5</v>
      </c>
    </row>
    <row r="2471" spans="1:24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42"/>
        <v>1</v>
      </c>
      <c r="P2471" s="9">
        <f t="shared" si="343"/>
        <v>29.02</v>
      </c>
      <c r="Q2471" t="str">
        <f t="shared" si="344"/>
        <v>music</v>
      </c>
      <c r="R2471" t="str">
        <f t="shared" si="345"/>
        <v>indie rock</v>
      </c>
      <c r="S2471" s="22">
        <f t="shared" si="346"/>
        <v>40557.429733796293</v>
      </c>
      <c r="T2471" s="22">
        <f t="shared" si="347"/>
        <v>40582.429733796293</v>
      </c>
      <c r="U2471">
        <f t="shared" si="348"/>
        <v>2011</v>
      </c>
      <c r="V2471" t="str">
        <f t="shared" si="349"/>
        <v>successful</v>
      </c>
      <c r="W2471" t="str">
        <f>IF(OR(O2471&lt;Outliers!$B$8,Data!O2471&gt;Outliers!$B$9),"Yes","No")</f>
        <v>No</v>
      </c>
      <c r="X2471">
        <f t="shared" si="350"/>
        <v>4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42"/>
        <v>1</v>
      </c>
      <c r="P2472" s="9">
        <f t="shared" si="343"/>
        <v>28.66</v>
      </c>
      <c r="Q2472" t="str">
        <f t="shared" si="344"/>
        <v>music</v>
      </c>
      <c r="R2472" t="str">
        <f t="shared" si="345"/>
        <v>indie rock</v>
      </c>
      <c r="S2472" s="22">
        <f t="shared" si="346"/>
        <v>41023.07471064815</v>
      </c>
      <c r="T2472" s="22">
        <f t="shared" si="347"/>
        <v>41053.07471064815</v>
      </c>
      <c r="U2472">
        <f t="shared" si="348"/>
        <v>2012</v>
      </c>
      <c r="V2472" t="str">
        <f t="shared" si="349"/>
        <v>successful</v>
      </c>
      <c r="W2472" t="str">
        <f>IF(OR(O2472&lt;Outliers!$B$8,Data!O2472&gt;Outliers!$B$9),"Yes","No")</f>
        <v>No</v>
      </c>
      <c r="X2472">
        <f t="shared" si="350"/>
        <v>4</v>
      </c>
    </row>
    <row r="2473" spans="1:24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42"/>
        <v>1</v>
      </c>
      <c r="P2473" s="9">
        <f t="shared" si="343"/>
        <v>37.65</v>
      </c>
      <c r="Q2473" t="str">
        <f t="shared" si="344"/>
        <v>music</v>
      </c>
      <c r="R2473" t="str">
        <f t="shared" si="345"/>
        <v>indie rock</v>
      </c>
      <c r="S2473" s="22">
        <f t="shared" si="346"/>
        <v>40893.992962962962</v>
      </c>
      <c r="T2473" s="22">
        <f t="shared" si="347"/>
        <v>40933.992962962962</v>
      </c>
      <c r="U2473">
        <f t="shared" si="348"/>
        <v>2011</v>
      </c>
      <c r="V2473" t="str">
        <f t="shared" si="349"/>
        <v>successful</v>
      </c>
      <c r="W2473" t="str">
        <f>IF(OR(O2473&lt;Outliers!$B$8,Data!O2473&gt;Outliers!$B$9),"Yes","No")</f>
        <v>No</v>
      </c>
      <c r="X2473">
        <f t="shared" si="350"/>
        <v>6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42"/>
        <v>1</v>
      </c>
      <c r="P2474" s="9">
        <f t="shared" si="343"/>
        <v>97.9</v>
      </c>
      <c r="Q2474" t="str">
        <f t="shared" si="344"/>
        <v>music</v>
      </c>
      <c r="R2474" t="str">
        <f t="shared" si="345"/>
        <v>indie rock</v>
      </c>
      <c r="S2474" s="22">
        <f t="shared" si="346"/>
        <v>40354.11550925926</v>
      </c>
      <c r="T2474" s="22">
        <f t="shared" si="347"/>
        <v>40425.043749999997</v>
      </c>
      <c r="U2474">
        <f t="shared" si="348"/>
        <v>2010</v>
      </c>
      <c r="V2474" t="str">
        <f t="shared" si="349"/>
        <v>successful</v>
      </c>
      <c r="W2474" t="str">
        <f>IF(OR(O2474&lt;Outliers!$B$8,Data!O2474&gt;Outliers!$B$9),"Yes","No")</f>
        <v>No</v>
      </c>
      <c r="X2474">
        <f t="shared" si="350"/>
        <v>10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42"/>
        <v>1</v>
      </c>
      <c r="P2475" s="9">
        <f t="shared" si="343"/>
        <v>42.55</v>
      </c>
      <c r="Q2475" t="str">
        <f t="shared" si="344"/>
        <v>music</v>
      </c>
      <c r="R2475" t="str">
        <f t="shared" si="345"/>
        <v>indie rock</v>
      </c>
      <c r="S2475" s="22">
        <f t="shared" si="346"/>
        <v>41193.748483796298</v>
      </c>
      <c r="T2475" s="22">
        <f t="shared" si="347"/>
        <v>41223.790150462963</v>
      </c>
      <c r="U2475">
        <f t="shared" si="348"/>
        <v>2012</v>
      </c>
      <c r="V2475" t="str">
        <f t="shared" si="349"/>
        <v>successful</v>
      </c>
      <c r="W2475" t="str">
        <f>IF(OR(O2475&lt;Outliers!$B$8,Data!O2475&gt;Outliers!$B$9),"Yes","No")</f>
        <v>No</v>
      </c>
      <c r="X2475">
        <f t="shared" si="350"/>
        <v>4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42"/>
        <v>1</v>
      </c>
      <c r="P2476" s="9">
        <f t="shared" si="343"/>
        <v>131.58000000000001</v>
      </c>
      <c r="Q2476" t="str">
        <f t="shared" si="344"/>
        <v>music</v>
      </c>
      <c r="R2476" t="str">
        <f t="shared" si="345"/>
        <v>indie rock</v>
      </c>
      <c r="S2476" s="22">
        <f t="shared" si="346"/>
        <v>40417.011296296296</v>
      </c>
      <c r="T2476" s="22">
        <f t="shared" si="347"/>
        <v>40462.011296296296</v>
      </c>
      <c r="U2476">
        <f t="shared" si="348"/>
        <v>2010</v>
      </c>
      <c r="V2476" t="str">
        <f t="shared" si="349"/>
        <v>successful</v>
      </c>
      <c r="W2476" t="str">
        <f>IF(OR(O2476&lt;Outliers!$B$8,Data!O2476&gt;Outliers!$B$9),"Yes","No")</f>
        <v>No</v>
      </c>
      <c r="X2476">
        <f t="shared" si="350"/>
        <v>6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42"/>
        <v>1</v>
      </c>
      <c r="P2477" s="9">
        <f t="shared" si="343"/>
        <v>32.32</v>
      </c>
      <c r="Q2477" t="str">
        <f t="shared" si="344"/>
        <v>music</v>
      </c>
      <c r="R2477" t="str">
        <f t="shared" si="345"/>
        <v>indie rock</v>
      </c>
      <c r="S2477" s="22">
        <f t="shared" si="346"/>
        <v>40310.287673611114</v>
      </c>
      <c r="T2477" s="22">
        <f t="shared" si="347"/>
        <v>40369.916666666664</v>
      </c>
      <c r="U2477">
        <f t="shared" si="348"/>
        <v>2010</v>
      </c>
      <c r="V2477" t="str">
        <f t="shared" si="349"/>
        <v>successful</v>
      </c>
      <c r="W2477" t="str">
        <f>IF(OR(O2477&lt;Outliers!$B$8,Data!O2477&gt;Outliers!$B$9),"Yes","No")</f>
        <v>No</v>
      </c>
      <c r="X2477">
        <f t="shared" si="350"/>
        <v>8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42"/>
        <v>1</v>
      </c>
      <c r="P2478" s="9">
        <f t="shared" si="343"/>
        <v>61.1</v>
      </c>
      <c r="Q2478" t="str">
        <f t="shared" si="344"/>
        <v>music</v>
      </c>
      <c r="R2478" t="str">
        <f t="shared" si="345"/>
        <v>indie rock</v>
      </c>
      <c r="S2478" s="22">
        <f t="shared" si="346"/>
        <v>41913.328356481477</v>
      </c>
      <c r="T2478" s="22">
        <f t="shared" si="347"/>
        <v>41946.370023148149</v>
      </c>
      <c r="U2478">
        <f t="shared" si="348"/>
        <v>2014</v>
      </c>
      <c r="V2478" t="str">
        <f t="shared" si="349"/>
        <v>successful</v>
      </c>
      <c r="W2478" t="str">
        <f>IF(OR(O2478&lt;Outliers!$B$8,Data!O2478&gt;Outliers!$B$9),"Yes","No")</f>
        <v>No</v>
      </c>
      <c r="X2478">
        <f t="shared" si="350"/>
        <v>5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42"/>
        <v>2</v>
      </c>
      <c r="P2479" s="9">
        <f t="shared" si="343"/>
        <v>31.34</v>
      </c>
      <c r="Q2479" t="str">
        <f t="shared" si="344"/>
        <v>music</v>
      </c>
      <c r="R2479" t="str">
        <f t="shared" si="345"/>
        <v>indie rock</v>
      </c>
      <c r="S2479" s="22">
        <f t="shared" si="346"/>
        <v>41088.691493055558</v>
      </c>
      <c r="T2479" s="22">
        <f t="shared" si="347"/>
        <v>41133.691493055558</v>
      </c>
      <c r="U2479">
        <f t="shared" si="348"/>
        <v>2012</v>
      </c>
      <c r="V2479" t="str">
        <f t="shared" si="349"/>
        <v>successful</v>
      </c>
      <c r="W2479" t="str">
        <f>IF(OR(O2479&lt;Outliers!$B$8,Data!O2479&gt;Outliers!$B$9),"Yes","No")</f>
        <v>No</v>
      </c>
      <c r="X2479">
        <f t="shared" si="350"/>
        <v>6</v>
      </c>
    </row>
    <row r="2480" spans="1:24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42"/>
        <v>1</v>
      </c>
      <c r="P2480" s="9">
        <f t="shared" si="343"/>
        <v>129.11000000000001</v>
      </c>
      <c r="Q2480" t="str">
        <f t="shared" si="344"/>
        <v>music</v>
      </c>
      <c r="R2480" t="str">
        <f t="shared" si="345"/>
        <v>indie rock</v>
      </c>
      <c r="S2480" s="22">
        <f t="shared" si="346"/>
        <v>41257.950381944444</v>
      </c>
      <c r="T2480" s="22">
        <f t="shared" si="347"/>
        <v>41287.950381944444</v>
      </c>
      <c r="U2480">
        <f t="shared" si="348"/>
        <v>2012</v>
      </c>
      <c r="V2480" t="str">
        <f t="shared" si="349"/>
        <v>successful</v>
      </c>
      <c r="W2480" t="str">
        <f>IF(OR(O2480&lt;Outliers!$B$8,Data!O2480&gt;Outliers!$B$9),"Yes","No")</f>
        <v>No</v>
      </c>
      <c r="X2480">
        <f t="shared" si="350"/>
        <v>4</v>
      </c>
    </row>
    <row r="2481" spans="1:24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42"/>
        <v>1</v>
      </c>
      <c r="P2481" s="9">
        <f t="shared" si="343"/>
        <v>25.02</v>
      </c>
      <c r="Q2481" t="str">
        <f t="shared" si="344"/>
        <v>music</v>
      </c>
      <c r="R2481" t="str">
        <f t="shared" si="345"/>
        <v>indie rock</v>
      </c>
      <c r="S2481" s="22">
        <f t="shared" si="346"/>
        <v>41107.726782407408</v>
      </c>
      <c r="T2481" s="22">
        <f t="shared" si="347"/>
        <v>41118.083333333336</v>
      </c>
      <c r="U2481">
        <f t="shared" si="348"/>
        <v>2012</v>
      </c>
      <c r="V2481" t="str">
        <f t="shared" si="349"/>
        <v>successful</v>
      </c>
      <c r="W2481" t="str">
        <f>IF(OR(O2481&lt;Outliers!$B$8,Data!O2481&gt;Outliers!$B$9),"Yes","No")</f>
        <v>No</v>
      </c>
      <c r="X2481">
        <f t="shared" si="350"/>
        <v>2</v>
      </c>
    </row>
    <row r="2482" spans="1:24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42"/>
        <v>1</v>
      </c>
      <c r="P2482" s="9">
        <f t="shared" si="343"/>
        <v>250</v>
      </c>
      <c r="Q2482" t="str">
        <f t="shared" si="344"/>
        <v>music</v>
      </c>
      <c r="R2482" t="str">
        <f t="shared" si="345"/>
        <v>indie rock</v>
      </c>
      <c r="S2482" s="22">
        <f t="shared" si="346"/>
        <v>42227.936157407406</v>
      </c>
      <c r="T2482" s="22">
        <f t="shared" si="347"/>
        <v>42287.936157407406</v>
      </c>
      <c r="U2482">
        <f t="shared" si="348"/>
        <v>2015</v>
      </c>
      <c r="V2482" t="str">
        <f t="shared" si="349"/>
        <v>successful</v>
      </c>
      <c r="W2482" t="str">
        <f>IF(OR(O2482&lt;Outliers!$B$8,Data!O2482&gt;Outliers!$B$9),"Yes","No")</f>
        <v>No</v>
      </c>
      <c r="X2482">
        <f t="shared" si="350"/>
        <v>9</v>
      </c>
    </row>
    <row r="2483" spans="1:24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42"/>
        <v>1</v>
      </c>
      <c r="P2483" s="9">
        <f t="shared" si="343"/>
        <v>47.54</v>
      </c>
      <c r="Q2483" t="str">
        <f t="shared" si="344"/>
        <v>music</v>
      </c>
      <c r="R2483" t="str">
        <f t="shared" si="345"/>
        <v>indie rock</v>
      </c>
      <c r="S2483" s="22">
        <f t="shared" si="346"/>
        <v>40999.645925925928</v>
      </c>
      <c r="T2483" s="22">
        <f t="shared" si="347"/>
        <v>41029.645925925928</v>
      </c>
      <c r="U2483">
        <f t="shared" si="348"/>
        <v>2012</v>
      </c>
      <c r="V2483" t="str">
        <f t="shared" si="349"/>
        <v>successful</v>
      </c>
      <c r="W2483" t="str">
        <f>IF(OR(O2483&lt;Outliers!$B$8,Data!O2483&gt;Outliers!$B$9),"Yes","No")</f>
        <v>No</v>
      </c>
      <c r="X2483">
        <f t="shared" si="350"/>
        <v>4</v>
      </c>
    </row>
    <row r="2484" spans="1:24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42"/>
        <v>1</v>
      </c>
      <c r="P2484" s="9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22">
        <f t="shared" si="346"/>
        <v>40711.782210648147</v>
      </c>
      <c r="T2484" s="22">
        <f t="shared" si="347"/>
        <v>40756.782210648147</v>
      </c>
      <c r="U2484">
        <f t="shared" si="348"/>
        <v>2011</v>
      </c>
      <c r="V2484" t="str">
        <f t="shared" si="349"/>
        <v>successful</v>
      </c>
      <c r="W2484" t="str">
        <f>IF(OR(O2484&lt;Outliers!$B$8,Data!O2484&gt;Outliers!$B$9),"Yes","No")</f>
        <v>No</v>
      </c>
      <c r="X2484">
        <f t="shared" si="350"/>
        <v>6</v>
      </c>
    </row>
    <row r="2485" spans="1:24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42"/>
        <v>1</v>
      </c>
      <c r="P2485" s="9">
        <f t="shared" si="343"/>
        <v>65.84</v>
      </c>
      <c r="Q2485" t="str">
        <f t="shared" si="344"/>
        <v>music</v>
      </c>
      <c r="R2485" t="str">
        <f t="shared" si="345"/>
        <v>indie rock</v>
      </c>
      <c r="S2485" s="22">
        <f t="shared" si="346"/>
        <v>40970.750034722223</v>
      </c>
      <c r="T2485" s="22">
        <f t="shared" si="347"/>
        <v>41030.708368055559</v>
      </c>
      <c r="U2485">
        <f t="shared" si="348"/>
        <v>2012</v>
      </c>
      <c r="V2485" t="str">
        <f t="shared" si="349"/>
        <v>successful</v>
      </c>
      <c r="W2485" t="str">
        <f>IF(OR(O2485&lt;Outliers!$B$8,Data!O2485&gt;Outliers!$B$9),"Yes","No")</f>
        <v>No</v>
      </c>
      <c r="X2485">
        <f t="shared" si="350"/>
        <v>9</v>
      </c>
    </row>
    <row r="2486" spans="1:24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42"/>
        <v>1</v>
      </c>
      <c r="P2486" s="9">
        <f t="shared" si="343"/>
        <v>46.4</v>
      </c>
      <c r="Q2486" t="str">
        <f t="shared" si="344"/>
        <v>music</v>
      </c>
      <c r="R2486" t="str">
        <f t="shared" si="345"/>
        <v>indie rock</v>
      </c>
      <c r="S2486" s="22">
        <f t="shared" si="346"/>
        <v>40771.916701388887</v>
      </c>
      <c r="T2486" s="22">
        <f t="shared" si="347"/>
        <v>40801.916701388887</v>
      </c>
      <c r="U2486">
        <f t="shared" si="348"/>
        <v>2011</v>
      </c>
      <c r="V2486" t="str">
        <f t="shared" si="349"/>
        <v>successful</v>
      </c>
      <c r="W2486" t="str">
        <f>IF(OR(O2486&lt;Outliers!$B$8,Data!O2486&gt;Outliers!$B$9),"Yes","No")</f>
        <v>No</v>
      </c>
      <c r="X2486">
        <f t="shared" si="350"/>
        <v>4</v>
      </c>
    </row>
    <row r="2487" spans="1:24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42"/>
        <v>1</v>
      </c>
      <c r="P2487" s="9">
        <f t="shared" si="343"/>
        <v>50.37</v>
      </c>
      <c r="Q2487" t="str">
        <f t="shared" si="344"/>
        <v>music</v>
      </c>
      <c r="R2487" t="str">
        <f t="shared" si="345"/>
        <v>indie rock</v>
      </c>
      <c r="S2487" s="22">
        <f t="shared" si="346"/>
        <v>40793.998599537037</v>
      </c>
      <c r="T2487" s="22">
        <f t="shared" si="347"/>
        <v>40828.998599537037</v>
      </c>
      <c r="U2487">
        <f t="shared" si="348"/>
        <v>2011</v>
      </c>
      <c r="V2487" t="str">
        <f t="shared" si="349"/>
        <v>successful</v>
      </c>
      <c r="W2487" t="str">
        <f>IF(OR(O2487&lt;Outliers!$B$8,Data!O2487&gt;Outliers!$B$9),"Yes","No")</f>
        <v>No</v>
      </c>
      <c r="X2487">
        <f t="shared" si="350"/>
        <v>5</v>
      </c>
    </row>
    <row r="2488" spans="1:24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42"/>
        <v>3</v>
      </c>
      <c r="P2488" s="9">
        <f t="shared" si="343"/>
        <v>26.57</v>
      </c>
      <c r="Q2488" t="str">
        <f t="shared" si="344"/>
        <v>music</v>
      </c>
      <c r="R2488" t="str">
        <f t="shared" si="345"/>
        <v>indie rock</v>
      </c>
      <c r="S2488" s="22">
        <f t="shared" si="346"/>
        <v>40991.708055555559</v>
      </c>
      <c r="T2488" s="22">
        <f t="shared" si="347"/>
        <v>41021.708055555559</v>
      </c>
      <c r="U2488">
        <f t="shared" si="348"/>
        <v>2012</v>
      </c>
      <c r="V2488" t="str">
        <f t="shared" si="349"/>
        <v>successful</v>
      </c>
      <c r="W2488" t="str">
        <f>IF(OR(O2488&lt;Outliers!$B$8,Data!O2488&gt;Outliers!$B$9),"Yes","No")</f>
        <v>Yes</v>
      </c>
      <c r="X2488">
        <f t="shared" si="350"/>
        <v>4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42"/>
        <v>1</v>
      </c>
      <c r="P2489" s="9">
        <f t="shared" si="343"/>
        <v>39.49</v>
      </c>
      <c r="Q2489" t="str">
        <f t="shared" si="344"/>
        <v>music</v>
      </c>
      <c r="R2489" t="str">
        <f t="shared" si="345"/>
        <v>indie rock</v>
      </c>
      <c r="S2489" s="22">
        <f t="shared" si="346"/>
        <v>41026.083298611113</v>
      </c>
      <c r="T2489" s="22">
        <f t="shared" si="347"/>
        <v>41056.083298611113</v>
      </c>
      <c r="U2489">
        <f t="shared" si="348"/>
        <v>2012</v>
      </c>
      <c r="V2489" t="str">
        <f t="shared" si="349"/>
        <v>successful</v>
      </c>
      <c r="W2489" t="str">
        <f>IF(OR(O2489&lt;Outliers!$B$8,Data!O2489&gt;Outliers!$B$9),"Yes","No")</f>
        <v>No</v>
      </c>
      <c r="X2489">
        <f t="shared" si="350"/>
        <v>4</v>
      </c>
    </row>
    <row r="2490" spans="1:24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42"/>
        <v>1</v>
      </c>
      <c r="P2490" s="9">
        <f t="shared" si="343"/>
        <v>49.25</v>
      </c>
      <c r="Q2490" t="str">
        <f t="shared" si="344"/>
        <v>music</v>
      </c>
      <c r="R2490" t="str">
        <f t="shared" si="345"/>
        <v>indie rock</v>
      </c>
      <c r="S2490" s="22">
        <f t="shared" si="346"/>
        <v>40833.633194444446</v>
      </c>
      <c r="T2490" s="22">
        <f t="shared" si="347"/>
        <v>40863.674861111111</v>
      </c>
      <c r="U2490">
        <f t="shared" si="348"/>
        <v>2011</v>
      </c>
      <c r="V2490" t="str">
        <f t="shared" si="349"/>
        <v>successful</v>
      </c>
      <c r="W2490" t="str">
        <f>IF(OR(O2490&lt;Outliers!$B$8,Data!O2490&gt;Outliers!$B$9),"Yes","No")</f>
        <v>No</v>
      </c>
      <c r="X2490">
        <f t="shared" si="350"/>
        <v>4</v>
      </c>
    </row>
    <row r="2491" spans="1:24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42"/>
        <v>1</v>
      </c>
      <c r="P2491" s="9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22">
        <f t="shared" si="346"/>
        <v>41373.690266203703</v>
      </c>
      <c r="T2491" s="22">
        <f t="shared" si="347"/>
        <v>41403.690266203703</v>
      </c>
      <c r="U2491">
        <f t="shared" si="348"/>
        <v>2013</v>
      </c>
      <c r="V2491" t="str">
        <f t="shared" si="349"/>
        <v>successful</v>
      </c>
      <c r="W2491" t="str">
        <f>IF(OR(O2491&lt;Outliers!$B$8,Data!O2491&gt;Outliers!$B$9),"Yes","No")</f>
        <v>No</v>
      </c>
      <c r="X2491">
        <f t="shared" si="350"/>
        <v>4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42"/>
        <v>1</v>
      </c>
      <c r="P2492" s="9">
        <f t="shared" si="343"/>
        <v>37.94</v>
      </c>
      <c r="Q2492" t="str">
        <f t="shared" si="344"/>
        <v>music</v>
      </c>
      <c r="R2492" t="str">
        <f t="shared" si="345"/>
        <v>indie rock</v>
      </c>
      <c r="S2492" s="22">
        <f t="shared" si="346"/>
        <v>41023.227731481478</v>
      </c>
      <c r="T2492" s="22">
        <f t="shared" si="347"/>
        <v>41083.227731481478</v>
      </c>
      <c r="U2492">
        <f t="shared" si="348"/>
        <v>2012</v>
      </c>
      <c r="V2492" t="str">
        <f t="shared" si="349"/>
        <v>successful</v>
      </c>
      <c r="W2492" t="str">
        <f>IF(OR(O2492&lt;Outliers!$B$8,Data!O2492&gt;Outliers!$B$9),"Yes","No")</f>
        <v>No</v>
      </c>
      <c r="X2492">
        <f t="shared" si="350"/>
        <v>9</v>
      </c>
    </row>
    <row r="2493" spans="1:24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42"/>
        <v>1</v>
      </c>
      <c r="P2493" s="9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22">
        <f t="shared" si="346"/>
        <v>40542.839282407411</v>
      </c>
      <c r="T2493" s="22">
        <f t="shared" si="347"/>
        <v>40559.07708333333</v>
      </c>
      <c r="U2493">
        <f t="shared" si="348"/>
        <v>2010</v>
      </c>
      <c r="V2493" t="str">
        <f t="shared" si="349"/>
        <v>successful</v>
      </c>
      <c r="W2493" t="str">
        <f>IF(OR(O2493&lt;Outliers!$B$8,Data!O2493&gt;Outliers!$B$9),"Yes","No")</f>
        <v>No</v>
      </c>
      <c r="X2493">
        <f t="shared" si="350"/>
        <v>2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42"/>
        <v>1</v>
      </c>
      <c r="P2494" s="9">
        <f t="shared" si="343"/>
        <v>27.78</v>
      </c>
      <c r="Q2494" t="str">
        <f t="shared" si="344"/>
        <v>music</v>
      </c>
      <c r="R2494" t="str">
        <f t="shared" si="345"/>
        <v>indie rock</v>
      </c>
      <c r="S2494" s="22">
        <f t="shared" si="346"/>
        <v>41024.985972222225</v>
      </c>
      <c r="T2494" s="22">
        <f t="shared" si="347"/>
        <v>41076.415972222225</v>
      </c>
      <c r="U2494">
        <f t="shared" si="348"/>
        <v>2012</v>
      </c>
      <c r="V2494" t="str">
        <f t="shared" si="349"/>
        <v>successful</v>
      </c>
      <c r="W2494" t="str">
        <f>IF(OR(O2494&lt;Outliers!$B$8,Data!O2494&gt;Outliers!$B$9),"Yes","No")</f>
        <v>No</v>
      </c>
      <c r="X2494">
        <f t="shared" si="350"/>
        <v>7</v>
      </c>
    </row>
    <row r="2495" spans="1:24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42"/>
        <v>1</v>
      </c>
      <c r="P2495" s="9">
        <f t="shared" si="343"/>
        <v>99.38</v>
      </c>
      <c r="Q2495" t="str">
        <f t="shared" si="344"/>
        <v>music</v>
      </c>
      <c r="R2495" t="str">
        <f t="shared" si="345"/>
        <v>indie rock</v>
      </c>
      <c r="S2495" s="22">
        <f t="shared" si="346"/>
        <v>41348.168287037035</v>
      </c>
      <c r="T2495" s="22">
        <f t="shared" si="347"/>
        <v>41393.168287037035</v>
      </c>
      <c r="U2495">
        <f t="shared" si="348"/>
        <v>2013</v>
      </c>
      <c r="V2495" t="str">
        <f t="shared" si="349"/>
        <v>successful</v>
      </c>
      <c r="W2495" t="str">
        <f>IF(OR(O2495&lt;Outliers!$B$8,Data!O2495&gt;Outliers!$B$9),"Yes","No")</f>
        <v>No</v>
      </c>
      <c r="X2495">
        <f t="shared" si="350"/>
        <v>6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42"/>
        <v>1</v>
      </c>
      <c r="P2496" s="9">
        <f t="shared" si="343"/>
        <v>38.85</v>
      </c>
      <c r="Q2496" t="str">
        <f t="shared" si="344"/>
        <v>music</v>
      </c>
      <c r="R2496" t="str">
        <f t="shared" si="345"/>
        <v>indie rock</v>
      </c>
      <c r="S2496" s="22">
        <f t="shared" si="346"/>
        <v>41022.645185185182</v>
      </c>
      <c r="T2496" s="22">
        <f t="shared" si="347"/>
        <v>41052.645185185182</v>
      </c>
      <c r="U2496">
        <f t="shared" si="348"/>
        <v>2012</v>
      </c>
      <c r="V2496" t="str">
        <f t="shared" si="349"/>
        <v>successful</v>
      </c>
      <c r="W2496" t="str">
        <f>IF(OR(O2496&lt;Outliers!$B$8,Data!O2496&gt;Outliers!$B$9),"Yes","No")</f>
        <v>No</v>
      </c>
      <c r="X2496">
        <f t="shared" si="350"/>
        <v>4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42"/>
        <v>1</v>
      </c>
      <c r="P2497" s="9">
        <f t="shared" si="343"/>
        <v>45.55</v>
      </c>
      <c r="Q2497" t="str">
        <f t="shared" si="344"/>
        <v>music</v>
      </c>
      <c r="R2497" t="str">
        <f t="shared" si="345"/>
        <v>indie rock</v>
      </c>
      <c r="S2497" s="22">
        <f t="shared" si="346"/>
        <v>41036.946469907409</v>
      </c>
      <c r="T2497" s="22">
        <f t="shared" si="347"/>
        <v>41066.946469907409</v>
      </c>
      <c r="U2497">
        <f t="shared" si="348"/>
        <v>2012</v>
      </c>
      <c r="V2497" t="str">
        <f t="shared" si="349"/>
        <v>successful</v>
      </c>
      <c r="W2497" t="str">
        <f>IF(OR(O2497&lt;Outliers!$B$8,Data!O2497&gt;Outliers!$B$9),"Yes","No")</f>
        <v>No</v>
      </c>
      <c r="X2497">
        <f t="shared" si="350"/>
        <v>4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42"/>
        <v>1</v>
      </c>
      <c r="P2498" s="9">
        <f t="shared" si="343"/>
        <v>600</v>
      </c>
      <c r="Q2498" t="str">
        <f t="shared" si="344"/>
        <v>music</v>
      </c>
      <c r="R2498" t="str">
        <f t="shared" si="345"/>
        <v>indie rock</v>
      </c>
      <c r="S2498" s="22">
        <f t="shared" si="346"/>
        <v>41327.996435185189</v>
      </c>
      <c r="T2498" s="22">
        <f t="shared" si="347"/>
        <v>41362.954768518517</v>
      </c>
      <c r="U2498">
        <f t="shared" si="348"/>
        <v>2013</v>
      </c>
      <c r="V2498" t="str">
        <f t="shared" si="349"/>
        <v>successful</v>
      </c>
      <c r="W2498" t="str">
        <f>IF(OR(O2498&lt;Outliers!$B$8,Data!O2498&gt;Outliers!$B$9),"Yes","No")</f>
        <v>No</v>
      </c>
      <c r="X2498">
        <f t="shared" si="350"/>
        <v>5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51">ROUND(E2499/D2499,0)</f>
        <v>1</v>
      </c>
      <c r="P2499" s="9">
        <f t="shared" ref="P2499:P2562" si="352">ROUND(IFERROR(E2499/L2499,0),2)</f>
        <v>80.55</v>
      </c>
      <c r="Q2499" t="str">
        <f t="shared" ref="Q2499:Q2562" si="353">LEFT(N2499,FIND("/",N2499)-1)</f>
        <v>music</v>
      </c>
      <c r="R2499" t="str">
        <f t="shared" ref="R2499:R2562" si="354">RIGHT(N2499,LEN(N2499)-FIND("/",N2499))</f>
        <v>indie rock</v>
      </c>
      <c r="S2499" s="22">
        <f t="shared" ref="S2499:S2562" si="355">(((J2499/60)/60)/24)+DATE(1970,1,1)</f>
        <v>40730.878912037035</v>
      </c>
      <c r="T2499" s="22">
        <f t="shared" ref="T2499:T2562" si="356">(((I2499/60)/60)/24)+DATE(1970,1,1)</f>
        <v>40760.878912037035</v>
      </c>
      <c r="U2499">
        <f t="shared" ref="U2499:U2562" si="357">YEAR(S2499)</f>
        <v>2011</v>
      </c>
      <c r="V2499" t="str">
        <f t="shared" ref="V2499:V2562" si="358">IF(OR(F2499="live",F2499="successful"),"successful","unsuccessful")</f>
        <v>successful</v>
      </c>
      <c r="W2499" t="str">
        <f>IF(OR(O2499&lt;Outliers!$B$8,Data!O2499&gt;Outliers!$B$9),"Yes","No")</f>
        <v>No</v>
      </c>
      <c r="X2499">
        <f t="shared" ref="X2499:X2562" si="359">ROUND(_xlfn.DAYS(T2499,S2499)/7,0)</f>
        <v>4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51"/>
        <v>1</v>
      </c>
      <c r="P2500" s="9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22">
        <f t="shared" si="355"/>
        <v>42017.967442129629</v>
      </c>
      <c r="T2500" s="22">
        <f t="shared" si="356"/>
        <v>42031.967442129629</v>
      </c>
      <c r="U2500">
        <f t="shared" si="357"/>
        <v>2015</v>
      </c>
      <c r="V2500" t="str">
        <f t="shared" si="358"/>
        <v>successful</v>
      </c>
      <c r="W2500" t="str">
        <f>IF(OR(O2500&lt;Outliers!$B$8,Data!O2500&gt;Outliers!$B$9),"Yes","No")</f>
        <v>No</v>
      </c>
      <c r="X2500">
        <f t="shared" si="359"/>
        <v>2</v>
      </c>
    </row>
    <row r="2501" spans="1:24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51"/>
        <v>2</v>
      </c>
      <c r="P2501" s="9">
        <f t="shared" si="352"/>
        <v>47.68</v>
      </c>
      <c r="Q2501" t="str">
        <f t="shared" si="353"/>
        <v>music</v>
      </c>
      <c r="R2501" t="str">
        <f t="shared" si="354"/>
        <v>indie rock</v>
      </c>
      <c r="S2501" s="22">
        <f t="shared" si="355"/>
        <v>41226.648576388885</v>
      </c>
      <c r="T2501" s="22">
        <f t="shared" si="356"/>
        <v>41274.75</v>
      </c>
      <c r="U2501">
        <f t="shared" si="357"/>
        <v>2012</v>
      </c>
      <c r="V2501" t="str">
        <f t="shared" si="358"/>
        <v>successful</v>
      </c>
      <c r="W2501" t="str">
        <f>IF(OR(O2501&lt;Outliers!$B$8,Data!O2501&gt;Outliers!$B$9),"Yes","No")</f>
        <v>No</v>
      </c>
      <c r="X2501">
        <f t="shared" si="359"/>
        <v>7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51"/>
        <v>1</v>
      </c>
      <c r="P2502" s="9">
        <f t="shared" si="352"/>
        <v>23.45</v>
      </c>
      <c r="Q2502" t="str">
        <f t="shared" si="353"/>
        <v>music</v>
      </c>
      <c r="R2502" t="str">
        <f t="shared" si="354"/>
        <v>indie rock</v>
      </c>
      <c r="S2502" s="22">
        <f t="shared" si="355"/>
        <v>41053.772858796299</v>
      </c>
      <c r="T2502" s="22">
        <f t="shared" si="356"/>
        <v>41083.772858796299</v>
      </c>
      <c r="U2502">
        <f t="shared" si="357"/>
        <v>2012</v>
      </c>
      <c r="V2502" t="str">
        <f t="shared" si="358"/>
        <v>successful</v>
      </c>
      <c r="W2502" t="str">
        <f>IF(OR(O2502&lt;Outliers!$B$8,Data!O2502&gt;Outliers!$B$9),"Yes","No")</f>
        <v>No</v>
      </c>
      <c r="X2502">
        <f t="shared" si="359"/>
        <v>4</v>
      </c>
    </row>
    <row r="2503" spans="1:24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51"/>
        <v>0</v>
      </c>
      <c r="P2503" s="9">
        <f t="shared" si="352"/>
        <v>40.14</v>
      </c>
      <c r="Q2503" t="str">
        <f t="shared" si="353"/>
        <v>food</v>
      </c>
      <c r="R2503" t="str">
        <f t="shared" si="354"/>
        <v>restaurants</v>
      </c>
      <c r="S2503" s="22">
        <f t="shared" si="355"/>
        <v>42244.776666666665</v>
      </c>
      <c r="T2503" s="22">
        <f t="shared" si="356"/>
        <v>42274.776666666665</v>
      </c>
      <c r="U2503">
        <f t="shared" si="357"/>
        <v>2015</v>
      </c>
      <c r="V2503" t="str">
        <f t="shared" si="358"/>
        <v>unsuccessful</v>
      </c>
      <c r="W2503" t="str">
        <f>IF(OR(O2503&lt;Outliers!$B$8,Data!O2503&gt;Outliers!$B$9),"Yes","No")</f>
        <v>No</v>
      </c>
      <c r="X2503">
        <f t="shared" si="359"/>
        <v>4</v>
      </c>
    </row>
    <row r="2504" spans="1:24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51"/>
        <v>0</v>
      </c>
      <c r="P2504" s="9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22">
        <f t="shared" si="355"/>
        <v>41858.825439814813</v>
      </c>
      <c r="T2504" s="22">
        <f t="shared" si="356"/>
        <v>41903.825439814813</v>
      </c>
      <c r="U2504">
        <f t="shared" si="357"/>
        <v>2014</v>
      </c>
      <c r="V2504" t="str">
        <f t="shared" si="358"/>
        <v>unsuccessful</v>
      </c>
      <c r="W2504" t="str">
        <f>IF(OR(O2504&lt;Outliers!$B$8,Data!O2504&gt;Outliers!$B$9),"Yes","No")</f>
        <v>No</v>
      </c>
      <c r="X2504">
        <f t="shared" si="359"/>
        <v>6</v>
      </c>
    </row>
    <row r="2505" spans="1:24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51"/>
        <v>0</v>
      </c>
      <c r="P2505" s="9">
        <f t="shared" si="352"/>
        <v>0</v>
      </c>
      <c r="Q2505" t="str">
        <f t="shared" si="353"/>
        <v>food</v>
      </c>
      <c r="R2505" t="str">
        <f t="shared" si="354"/>
        <v>restaurants</v>
      </c>
      <c r="S2505" s="22">
        <f t="shared" si="355"/>
        <v>42498.899398148147</v>
      </c>
      <c r="T2505" s="22">
        <f t="shared" si="356"/>
        <v>42528.879166666666</v>
      </c>
      <c r="U2505">
        <f t="shared" si="357"/>
        <v>2016</v>
      </c>
      <c r="V2505" t="str">
        <f t="shared" si="358"/>
        <v>unsuccessful</v>
      </c>
      <c r="W2505" t="str">
        <f>IF(OR(O2505&lt;Outliers!$B$8,Data!O2505&gt;Outliers!$B$9),"Yes","No")</f>
        <v>No</v>
      </c>
      <c r="X2505">
        <f t="shared" si="359"/>
        <v>4</v>
      </c>
    </row>
    <row r="2506" spans="1:24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51"/>
        <v>0</v>
      </c>
      <c r="P2506" s="9">
        <f t="shared" si="352"/>
        <v>0</v>
      </c>
      <c r="Q2506" t="str">
        <f t="shared" si="353"/>
        <v>food</v>
      </c>
      <c r="R2506" t="str">
        <f t="shared" si="354"/>
        <v>restaurants</v>
      </c>
      <c r="S2506" s="22">
        <f t="shared" si="355"/>
        <v>41928.015439814815</v>
      </c>
      <c r="T2506" s="22">
        <f t="shared" si="356"/>
        <v>41958.057106481487</v>
      </c>
      <c r="U2506">
        <f t="shared" si="357"/>
        <v>2014</v>
      </c>
      <c r="V2506" t="str">
        <f t="shared" si="358"/>
        <v>unsuccessful</v>
      </c>
      <c r="W2506" t="str">
        <f>IF(OR(O2506&lt;Outliers!$B$8,Data!O2506&gt;Outliers!$B$9),"Yes","No")</f>
        <v>No</v>
      </c>
      <c r="X2506">
        <f t="shared" si="359"/>
        <v>4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51"/>
        <v>0</v>
      </c>
      <c r="P2507" s="9">
        <f t="shared" si="352"/>
        <v>0</v>
      </c>
      <c r="Q2507" t="str">
        <f t="shared" si="353"/>
        <v>food</v>
      </c>
      <c r="R2507" t="str">
        <f t="shared" si="354"/>
        <v>restaurants</v>
      </c>
      <c r="S2507" s="22">
        <f t="shared" si="355"/>
        <v>42047.05574074074</v>
      </c>
      <c r="T2507" s="22">
        <f t="shared" si="356"/>
        <v>42077.014074074075</v>
      </c>
      <c r="U2507">
        <f t="shared" si="357"/>
        <v>2015</v>
      </c>
      <c r="V2507" t="str">
        <f t="shared" si="358"/>
        <v>unsuccessful</v>
      </c>
      <c r="W2507" t="str">
        <f>IF(OR(O2507&lt;Outliers!$B$8,Data!O2507&gt;Outliers!$B$9),"Yes","No")</f>
        <v>No</v>
      </c>
      <c r="X2507">
        <f t="shared" si="359"/>
        <v>4</v>
      </c>
    </row>
    <row r="2508" spans="1:24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51"/>
        <v>0</v>
      </c>
      <c r="P2508" s="9">
        <f t="shared" si="352"/>
        <v>15</v>
      </c>
      <c r="Q2508" t="str">
        <f t="shared" si="353"/>
        <v>food</v>
      </c>
      <c r="R2508" t="str">
        <f t="shared" si="354"/>
        <v>restaurants</v>
      </c>
      <c r="S2508" s="22">
        <f t="shared" si="355"/>
        <v>42258.297094907408</v>
      </c>
      <c r="T2508" s="22">
        <f t="shared" si="356"/>
        <v>42280.875</v>
      </c>
      <c r="U2508">
        <f t="shared" si="357"/>
        <v>2015</v>
      </c>
      <c r="V2508" t="str">
        <f t="shared" si="358"/>
        <v>unsuccessful</v>
      </c>
      <c r="W2508" t="str">
        <f>IF(OR(O2508&lt;Outliers!$B$8,Data!O2508&gt;Outliers!$B$9),"Yes","No")</f>
        <v>No</v>
      </c>
      <c r="X2508">
        <f t="shared" si="359"/>
        <v>3</v>
      </c>
    </row>
    <row r="2509" spans="1:2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51"/>
        <v>0</v>
      </c>
      <c r="P2509" s="9">
        <f t="shared" si="352"/>
        <v>0</v>
      </c>
      <c r="Q2509" t="str">
        <f t="shared" si="353"/>
        <v>food</v>
      </c>
      <c r="R2509" t="str">
        <f t="shared" si="354"/>
        <v>restaurants</v>
      </c>
      <c r="S2509" s="22">
        <f t="shared" si="355"/>
        <v>42105.072962962964</v>
      </c>
      <c r="T2509" s="22">
        <f t="shared" si="356"/>
        <v>42135.072962962964</v>
      </c>
      <c r="U2509">
        <f t="shared" si="357"/>
        <v>2015</v>
      </c>
      <c r="V2509" t="str">
        <f t="shared" si="358"/>
        <v>unsuccessful</v>
      </c>
      <c r="W2509" t="str">
        <f>IF(OR(O2509&lt;Outliers!$B$8,Data!O2509&gt;Outliers!$B$9),"Yes","No")</f>
        <v>No</v>
      </c>
      <c r="X2509">
        <f t="shared" si="359"/>
        <v>4</v>
      </c>
    </row>
    <row r="2510" spans="1:24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51"/>
        <v>0</v>
      </c>
      <c r="P2510" s="9">
        <f t="shared" si="352"/>
        <v>0</v>
      </c>
      <c r="Q2510" t="str">
        <f t="shared" si="353"/>
        <v>food</v>
      </c>
      <c r="R2510" t="str">
        <f t="shared" si="354"/>
        <v>restaurants</v>
      </c>
      <c r="S2510" s="22">
        <f t="shared" si="355"/>
        <v>41835.951782407406</v>
      </c>
      <c r="T2510" s="22">
        <f t="shared" si="356"/>
        <v>41865.951782407406</v>
      </c>
      <c r="U2510">
        <f t="shared" si="357"/>
        <v>2014</v>
      </c>
      <c r="V2510" t="str">
        <f t="shared" si="358"/>
        <v>unsuccessful</v>
      </c>
      <c r="W2510" t="str">
        <f>IF(OR(O2510&lt;Outliers!$B$8,Data!O2510&gt;Outliers!$B$9),"Yes","No")</f>
        <v>No</v>
      </c>
      <c r="X2510">
        <f t="shared" si="359"/>
        <v>4</v>
      </c>
    </row>
    <row r="2511" spans="1:24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51"/>
        <v>0</v>
      </c>
      <c r="P2511" s="9">
        <f t="shared" si="352"/>
        <v>35.71</v>
      </c>
      <c r="Q2511" t="str">
        <f t="shared" si="353"/>
        <v>food</v>
      </c>
      <c r="R2511" t="str">
        <f t="shared" si="354"/>
        <v>restaurants</v>
      </c>
      <c r="S2511" s="22">
        <f t="shared" si="355"/>
        <v>42058.809594907405</v>
      </c>
      <c r="T2511" s="22">
        <f t="shared" si="356"/>
        <v>42114.767928240741</v>
      </c>
      <c r="U2511">
        <f t="shared" si="357"/>
        <v>2015</v>
      </c>
      <c r="V2511" t="str">
        <f t="shared" si="358"/>
        <v>unsuccessful</v>
      </c>
      <c r="W2511" t="str">
        <f>IF(OR(O2511&lt;Outliers!$B$8,Data!O2511&gt;Outliers!$B$9),"Yes","No")</f>
        <v>No</v>
      </c>
      <c r="X2511">
        <f t="shared" si="359"/>
        <v>8</v>
      </c>
    </row>
    <row r="2512" spans="1:24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51"/>
        <v>0</v>
      </c>
      <c r="P2512" s="9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22">
        <f t="shared" si="355"/>
        <v>42078.997361111105</v>
      </c>
      <c r="T2512" s="22">
        <f t="shared" si="356"/>
        <v>42138.997361111105</v>
      </c>
      <c r="U2512">
        <f t="shared" si="357"/>
        <v>2015</v>
      </c>
      <c r="V2512" t="str">
        <f t="shared" si="358"/>
        <v>unsuccessful</v>
      </c>
      <c r="W2512" t="str">
        <f>IF(OR(O2512&lt;Outliers!$B$8,Data!O2512&gt;Outliers!$B$9),"Yes","No")</f>
        <v>No</v>
      </c>
      <c r="X2512">
        <f t="shared" si="359"/>
        <v>9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51"/>
        <v>0</v>
      </c>
      <c r="P2513" s="9">
        <f t="shared" si="352"/>
        <v>0</v>
      </c>
      <c r="Q2513" t="str">
        <f t="shared" si="353"/>
        <v>food</v>
      </c>
      <c r="R2513" t="str">
        <f t="shared" si="354"/>
        <v>restaurants</v>
      </c>
      <c r="S2513" s="22">
        <f t="shared" si="355"/>
        <v>42371.446909722217</v>
      </c>
      <c r="T2513" s="22">
        <f t="shared" si="356"/>
        <v>42401.446909722217</v>
      </c>
      <c r="U2513">
        <f t="shared" si="357"/>
        <v>2016</v>
      </c>
      <c r="V2513" t="str">
        <f t="shared" si="358"/>
        <v>unsuccessful</v>
      </c>
      <c r="W2513" t="str">
        <f>IF(OR(O2513&lt;Outliers!$B$8,Data!O2513&gt;Outliers!$B$9),"Yes","No")</f>
        <v>No</v>
      </c>
      <c r="X2513">
        <f t="shared" si="359"/>
        <v>4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51"/>
        <v>0</v>
      </c>
      <c r="P2514" s="9">
        <f t="shared" si="352"/>
        <v>0</v>
      </c>
      <c r="Q2514" t="str">
        <f t="shared" si="353"/>
        <v>food</v>
      </c>
      <c r="R2514" t="str">
        <f t="shared" si="354"/>
        <v>restaurants</v>
      </c>
      <c r="S2514" s="22">
        <f t="shared" si="355"/>
        <v>41971.876863425925</v>
      </c>
      <c r="T2514" s="22">
        <f t="shared" si="356"/>
        <v>41986.876863425925</v>
      </c>
      <c r="U2514">
        <f t="shared" si="357"/>
        <v>2014</v>
      </c>
      <c r="V2514" t="str">
        <f t="shared" si="358"/>
        <v>unsuccessful</v>
      </c>
      <c r="W2514" t="str">
        <f>IF(OR(O2514&lt;Outliers!$B$8,Data!O2514&gt;Outliers!$B$9),"Yes","No")</f>
        <v>No</v>
      </c>
      <c r="X2514">
        <f t="shared" si="359"/>
        <v>2</v>
      </c>
    </row>
    <row r="2515" spans="1:24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51"/>
        <v>0</v>
      </c>
      <c r="P2515" s="9">
        <f t="shared" si="352"/>
        <v>0</v>
      </c>
      <c r="Q2515" t="str">
        <f t="shared" si="353"/>
        <v>food</v>
      </c>
      <c r="R2515" t="str">
        <f t="shared" si="354"/>
        <v>restaurants</v>
      </c>
      <c r="S2515" s="22">
        <f t="shared" si="355"/>
        <v>42732.00681712963</v>
      </c>
      <c r="T2515" s="22">
        <f t="shared" si="356"/>
        <v>42792.00681712963</v>
      </c>
      <c r="U2515">
        <f t="shared" si="357"/>
        <v>2016</v>
      </c>
      <c r="V2515" t="str">
        <f t="shared" si="358"/>
        <v>unsuccessful</v>
      </c>
      <c r="W2515" t="str">
        <f>IF(OR(O2515&lt;Outliers!$B$8,Data!O2515&gt;Outliers!$B$9),"Yes","No")</f>
        <v>No</v>
      </c>
      <c r="X2515">
        <f t="shared" si="359"/>
        <v>9</v>
      </c>
    </row>
    <row r="2516" spans="1:24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51"/>
        <v>0</v>
      </c>
      <c r="P2516" s="9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22">
        <f t="shared" si="355"/>
        <v>41854.389780092592</v>
      </c>
      <c r="T2516" s="22">
        <f t="shared" si="356"/>
        <v>41871.389780092592</v>
      </c>
      <c r="U2516">
        <f t="shared" si="357"/>
        <v>2014</v>
      </c>
      <c r="V2516" t="str">
        <f t="shared" si="358"/>
        <v>unsuccessful</v>
      </c>
      <c r="W2516" t="str">
        <f>IF(OR(O2516&lt;Outliers!$B$8,Data!O2516&gt;Outliers!$B$9),"Yes","No")</f>
        <v>No</v>
      </c>
      <c r="X2516">
        <f t="shared" si="359"/>
        <v>2</v>
      </c>
    </row>
    <row r="2517" spans="1:24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51"/>
        <v>0</v>
      </c>
      <c r="P2517" s="9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22">
        <f t="shared" si="355"/>
        <v>42027.839733796296</v>
      </c>
      <c r="T2517" s="22">
        <f t="shared" si="356"/>
        <v>42057.839733796296</v>
      </c>
      <c r="U2517">
        <f t="shared" si="357"/>
        <v>2015</v>
      </c>
      <c r="V2517" t="str">
        <f t="shared" si="358"/>
        <v>unsuccessful</v>
      </c>
      <c r="W2517" t="str">
        <f>IF(OR(O2517&lt;Outliers!$B$8,Data!O2517&gt;Outliers!$B$9),"Yes","No")</f>
        <v>No</v>
      </c>
      <c r="X2517">
        <f t="shared" si="359"/>
        <v>4</v>
      </c>
    </row>
    <row r="2518" spans="1:24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51"/>
        <v>0</v>
      </c>
      <c r="P2518" s="9">
        <f t="shared" si="352"/>
        <v>0</v>
      </c>
      <c r="Q2518" t="str">
        <f t="shared" si="353"/>
        <v>food</v>
      </c>
      <c r="R2518" t="str">
        <f t="shared" si="354"/>
        <v>restaurants</v>
      </c>
      <c r="S2518" s="22">
        <f t="shared" si="355"/>
        <v>41942.653379629628</v>
      </c>
      <c r="T2518" s="22">
        <f t="shared" si="356"/>
        <v>41972.6950462963</v>
      </c>
      <c r="U2518">
        <f t="shared" si="357"/>
        <v>2014</v>
      </c>
      <c r="V2518" t="str">
        <f t="shared" si="358"/>
        <v>unsuccessful</v>
      </c>
      <c r="W2518" t="str">
        <f>IF(OR(O2518&lt;Outliers!$B$8,Data!O2518&gt;Outliers!$B$9),"Yes","No")</f>
        <v>No</v>
      </c>
      <c r="X2518">
        <f t="shared" si="359"/>
        <v>4</v>
      </c>
    </row>
    <row r="2519" spans="1:24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51"/>
        <v>0</v>
      </c>
      <c r="P2519" s="9">
        <f t="shared" si="352"/>
        <v>53.55</v>
      </c>
      <c r="Q2519" t="str">
        <f t="shared" si="353"/>
        <v>food</v>
      </c>
      <c r="R2519" t="str">
        <f t="shared" si="354"/>
        <v>restaurants</v>
      </c>
      <c r="S2519" s="22">
        <f t="shared" si="355"/>
        <v>42052.802430555559</v>
      </c>
      <c r="T2519" s="22">
        <f t="shared" si="356"/>
        <v>42082.760763888888</v>
      </c>
      <c r="U2519">
        <f t="shared" si="357"/>
        <v>2015</v>
      </c>
      <c r="V2519" t="str">
        <f t="shared" si="358"/>
        <v>unsuccessful</v>
      </c>
      <c r="W2519" t="str">
        <f>IF(OR(O2519&lt;Outliers!$B$8,Data!O2519&gt;Outliers!$B$9),"Yes","No")</f>
        <v>No</v>
      </c>
      <c r="X2519">
        <f t="shared" si="359"/>
        <v>4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51"/>
        <v>0</v>
      </c>
      <c r="P2520" s="9">
        <f t="shared" si="352"/>
        <v>0</v>
      </c>
      <c r="Q2520" t="str">
        <f t="shared" si="353"/>
        <v>food</v>
      </c>
      <c r="R2520" t="str">
        <f t="shared" si="354"/>
        <v>restaurants</v>
      </c>
      <c r="S2520" s="22">
        <f t="shared" si="355"/>
        <v>41926.680879629632</v>
      </c>
      <c r="T2520" s="22">
        <f t="shared" si="356"/>
        <v>41956.722546296296</v>
      </c>
      <c r="U2520">
        <f t="shared" si="357"/>
        <v>2014</v>
      </c>
      <c r="V2520" t="str">
        <f t="shared" si="358"/>
        <v>unsuccessful</v>
      </c>
      <c r="W2520" t="str">
        <f>IF(OR(O2520&lt;Outliers!$B$8,Data!O2520&gt;Outliers!$B$9),"Yes","No")</f>
        <v>No</v>
      </c>
      <c r="X2520">
        <f t="shared" si="359"/>
        <v>4</v>
      </c>
    </row>
    <row r="2521" spans="1:24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51"/>
        <v>0</v>
      </c>
      <c r="P2521" s="9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22">
        <f t="shared" si="355"/>
        <v>41809.155138888891</v>
      </c>
      <c r="T2521" s="22">
        <f t="shared" si="356"/>
        <v>41839.155138888891</v>
      </c>
      <c r="U2521">
        <f t="shared" si="357"/>
        <v>2014</v>
      </c>
      <c r="V2521" t="str">
        <f t="shared" si="358"/>
        <v>unsuccessful</v>
      </c>
      <c r="W2521" t="str">
        <f>IF(OR(O2521&lt;Outliers!$B$8,Data!O2521&gt;Outliers!$B$9),"Yes","No")</f>
        <v>No</v>
      </c>
      <c r="X2521">
        <f t="shared" si="359"/>
        <v>4</v>
      </c>
    </row>
    <row r="2522" spans="1:24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51"/>
        <v>0</v>
      </c>
      <c r="P2522" s="9">
        <f t="shared" si="352"/>
        <v>0</v>
      </c>
      <c r="Q2522" t="str">
        <f t="shared" si="353"/>
        <v>food</v>
      </c>
      <c r="R2522" t="str">
        <f t="shared" si="354"/>
        <v>restaurants</v>
      </c>
      <c r="S2522" s="22">
        <f t="shared" si="355"/>
        <v>42612.600520833337</v>
      </c>
      <c r="T2522" s="22">
        <f t="shared" si="356"/>
        <v>42658.806249999994</v>
      </c>
      <c r="U2522">
        <f t="shared" si="357"/>
        <v>2016</v>
      </c>
      <c r="V2522" t="str">
        <f t="shared" si="358"/>
        <v>unsuccessful</v>
      </c>
      <c r="W2522" t="str">
        <f>IF(OR(O2522&lt;Outliers!$B$8,Data!O2522&gt;Outliers!$B$9),"Yes","No")</f>
        <v>No</v>
      </c>
      <c r="X2522">
        <f t="shared" si="359"/>
        <v>7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51"/>
        <v>1</v>
      </c>
      <c r="P2523" s="9">
        <f t="shared" si="352"/>
        <v>103.68</v>
      </c>
      <c r="Q2523" t="str">
        <f t="shared" si="353"/>
        <v>music</v>
      </c>
      <c r="R2523" t="str">
        <f t="shared" si="354"/>
        <v>classical music</v>
      </c>
      <c r="S2523" s="22">
        <f t="shared" si="355"/>
        <v>42269.967835648145</v>
      </c>
      <c r="T2523" s="22">
        <f t="shared" si="356"/>
        <v>42290.967835648145</v>
      </c>
      <c r="U2523">
        <f t="shared" si="357"/>
        <v>2015</v>
      </c>
      <c r="V2523" t="str">
        <f t="shared" si="358"/>
        <v>successful</v>
      </c>
      <c r="W2523" t="str">
        <f>IF(OR(O2523&lt;Outliers!$B$8,Data!O2523&gt;Outliers!$B$9),"Yes","No")</f>
        <v>No</v>
      </c>
      <c r="X2523">
        <f t="shared" si="359"/>
        <v>3</v>
      </c>
    </row>
    <row r="2524" spans="1:24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51"/>
        <v>1</v>
      </c>
      <c r="P2524" s="9">
        <f t="shared" si="352"/>
        <v>185.19</v>
      </c>
      <c r="Q2524" t="str">
        <f t="shared" si="353"/>
        <v>music</v>
      </c>
      <c r="R2524" t="str">
        <f t="shared" si="354"/>
        <v>classical music</v>
      </c>
      <c r="S2524" s="22">
        <f t="shared" si="355"/>
        <v>42460.573611111111</v>
      </c>
      <c r="T2524" s="22">
        <f t="shared" si="356"/>
        <v>42482.619444444441</v>
      </c>
      <c r="U2524">
        <f t="shared" si="357"/>
        <v>2016</v>
      </c>
      <c r="V2524" t="str">
        <f t="shared" si="358"/>
        <v>successful</v>
      </c>
      <c r="W2524" t="str">
        <f>IF(OR(O2524&lt;Outliers!$B$8,Data!O2524&gt;Outliers!$B$9),"Yes","No")</f>
        <v>No</v>
      </c>
      <c r="X2524">
        <f t="shared" si="359"/>
        <v>3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51"/>
        <v>2</v>
      </c>
      <c r="P2525" s="9">
        <f t="shared" si="352"/>
        <v>54.15</v>
      </c>
      <c r="Q2525" t="str">
        <f t="shared" si="353"/>
        <v>music</v>
      </c>
      <c r="R2525" t="str">
        <f t="shared" si="354"/>
        <v>classical music</v>
      </c>
      <c r="S2525" s="22">
        <f t="shared" si="355"/>
        <v>41930.975601851853</v>
      </c>
      <c r="T2525" s="22">
        <f t="shared" si="356"/>
        <v>41961.017268518524</v>
      </c>
      <c r="U2525">
        <f t="shared" si="357"/>
        <v>2014</v>
      </c>
      <c r="V2525" t="str">
        <f t="shared" si="358"/>
        <v>successful</v>
      </c>
      <c r="W2525" t="str">
        <f>IF(OR(O2525&lt;Outliers!$B$8,Data!O2525&gt;Outliers!$B$9),"Yes","No")</f>
        <v>No</v>
      </c>
      <c r="X2525">
        <f t="shared" si="359"/>
        <v>4</v>
      </c>
    </row>
    <row r="2526" spans="1:24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51"/>
        <v>1</v>
      </c>
      <c r="P2526" s="9">
        <f t="shared" si="352"/>
        <v>177.21</v>
      </c>
      <c r="Q2526" t="str">
        <f t="shared" si="353"/>
        <v>music</v>
      </c>
      <c r="R2526" t="str">
        <f t="shared" si="354"/>
        <v>classical music</v>
      </c>
      <c r="S2526" s="22">
        <f t="shared" si="355"/>
        <v>41961.807372685187</v>
      </c>
      <c r="T2526" s="22">
        <f t="shared" si="356"/>
        <v>41994.1875</v>
      </c>
      <c r="U2526">
        <f t="shared" si="357"/>
        <v>2014</v>
      </c>
      <c r="V2526" t="str">
        <f t="shared" si="358"/>
        <v>successful</v>
      </c>
      <c r="W2526" t="str">
        <f>IF(OR(O2526&lt;Outliers!$B$8,Data!O2526&gt;Outliers!$B$9),"Yes","No")</f>
        <v>No</v>
      </c>
      <c r="X2526">
        <f t="shared" si="359"/>
        <v>5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51"/>
        <v>1</v>
      </c>
      <c r="P2527" s="9">
        <f t="shared" si="352"/>
        <v>100.33</v>
      </c>
      <c r="Q2527" t="str">
        <f t="shared" si="353"/>
        <v>music</v>
      </c>
      <c r="R2527" t="str">
        <f t="shared" si="354"/>
        <v>classical music</v>
      </c>
      <c r="S2527" s="22">
        <f t="shared" si="355"/>
        <v>41058.844571759262</v>
      </c>
      <c r="T2527" s="22">
        <f t="shared" si="356"/>
        <v>41088.844571759262</v>
      </c>
      <c r="U2527">
        <f t="shared" si="357"/>
        <v>2012</v>
      </c>
      <c r="V2527" t="str">
        <f t="shared" si="358"/>
        <v>successful</v>
      </c>
      <c r="W2527" t="str">
        <f>IF(OR(O2527&lt;Outliers!$B$8,Data!O2527&gt;Outliers!$B$9),"Yes","No")</f>
        <v>No</v>
      </c>
      <c r="X2527">
        <f t="shared" si="359"/>
        <v>4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51"/>
        <v>1</v>
      </c>
      <c r="P2528" s="9">
        <f t="shared" si="352"/>
        <v>136.91</v>
      </c>
      <c r="Q2528" t="str">
        <f t="shared" si="353"/>
        <v>music</v>
      </c>
      <c r="R2528" t="str">
        <f t="shared" si="354"/>
        <v>classical music</v>
      </c>
      <c r="S2528" s="22">
        <f t="shared" si="355"/>
        <v>41953.091134259259</v>
      </c>
      <c r="T2528" s="22">
        <f t="shared" si="356"/>
        <v>41981.207638888889</v>
      </c>
      <c r="U2528">
        <f t="shared" si="357"/>
        <v>2014</v>
      </c>
      <c r="V2528" t="str">
        <f t="shared" si="358"/>
        <v>successful</v>
      </c>
      <c r="W2528" t="str">
        <f>IF(OR(O2528&lt;Outliers!$B$8,Data!O2528&gt;Outliers!$B$9),"Yes","No")</f>
        <v>No</v>
      </c>
      <c r="X2528">
        <f t="shared" si="359"/>
        <v>4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51"/>
        <v>1</v>
      </c>
      <c r="P2529" s="9">
        <f t="shared" si="352"/>
        <v>57.54</v>
      </c>
      <c r="Q2529" t="str">
        <f t="shared" si="353"/>
        <v>music</v>
      </c>
      <c r="R2529" t="str">
        <f t="shared" si="354"/>
        <v>classical music</v>
      </c>
      <c r="S2529" s="22">
        <f t="shared" si="355"/>
        <v>41546.75105324074</v>
      </c>
      <c r="T2529" s="22">
        <f t="shared" si="356"/>
        <v>41565.165972222225</v>
      </c>
      <c r="U2529">
        <f t="shared" si="357"/>
        <v>2013</v>
      </c>
      <c r="V2529" t="str">
        <f t="shared" si="358"/>
        <v>successful</v>
      </c>
      <c r="W2529" t="str">
        <f>IF(OR(O2529&lt;Outliers!$B$8,Data!O2529&gt;Outliers!$B$9),"Yes","No")</f>
        <v>No</v>
      </c>
      <c r="X2529">
        <f t="shared" si="359"/>
        <v>3</v>
      </c>
    </row>
    <row r="2530" spans="1:24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51"/>
        <v>1</v>
      </c>
      <c r="P2530" s="9">
        <f t="shared" si="352"/>
        <v>52.96</v>
      </c>
      <c r="Q2530" t="str">
        <f t="shared" si="353"/>
        <v>music</v>
      </c>
      <c r="R2530" t="str">
        <f t="shared" si="354"/>
        <v>classical music</v>
      </c>
      <c r="S2530" s="22">
        <f t="shared" si="355"/>
        <v>42217.834525462968</v>
      </c>
      <c r="T2530" s="22">
        <f t="shared" si="356"/>
        <v>42236.458333333328</v>
      </c>
      <c r="U2530">
        <f t="shared" si="357"/>
        <v>2015</v>
      </c>
      <c r="V2530" t="str">
        <f t="shared" si="358"/>
        <v>successful</v>
      </c>
      <c r="W2530" t="str">
        <f>IF(OR(O2530&lt;Outliers!$B$8,Data!O2530&gt;Outliers!$B$9),"Yes","No")</f>
        <v>No</v>
      </c>
      <c r="X2530">
        <f t="shared" si="359"/>
        <v>3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51"/>
        <v>1</v>
      </c>
      <c r="P2531" s="9">
        <f t="shared" si="352"/>
        <v>82.33</v>
      </c>
      <c r="Q2531" t="str">
        <f t="shared" si="353"/>
        <v>music</v>
      </c>
      <c r="R2531" t="str">
        <f t="shared" si="354"/>
        <v>classical music</v>
      </c>
      <c r="S2531" s="22">
        <f t="shared" si="355"/>
        <v>40948.080729166664</v>
      </c>
      <c r="T2531" s="22">
        <f t="shared" si="356"/>
        <v>40993.0390625</v>
      </c>
      <c r="U2531">
        <f t="shared" si="357"/>
        <v>2012</v>
      </c>
      <c r="V2531" t="str">
        <f t="shared" si="358"/>
        <v>successful</v>
      </c>
      <c r="W2531" t="str">
        <f>IF(OR(O2531&lt;Outliers!$B$8,Data!O2531&gt;Outliers!$B$9),"Yes","No")</f>
        <v>No</v>
      </c>
      <c r="X2531">
        <f t="shared" si="359"/>
        <v>6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51"/>
        <v>1</v>
      </c>
      <c r="P2532" s="9">
        <f t="shared" si="352"/>
        <v>135.41999999999999</v>
      </c>
      <c r="Q2532" t="str">
        <f t="shared" si="353"/>
        <v>music</v>
      </c>
      <c r="R2532" t="str">
        <f t="shared" si="354"/>
        <v>classical music</v>
      </c>
      <c r="S2532" s="22">
        <f t="shared" si="355"/>
        <v>42081.864641203705</v>
      </c>
      <c r="T2532" s="22">
        <f t="shared" si="356"/>
        <v>42114.201388888891</v>
      </c>
      <c r="U2532">
        <f t="shared" si="357"/>
        <v>2015</v>
      </c>
      <c r="V2532" t="str">
        <f t="shared" si="358"/>
        <v>successful</v>
      </c>
      <c r="W2532" t="str">
        <f>IF(OR(O2532&lt;Outliers!$B$8,Data!O2532&gt;Outliers!$B$9),"Yes","No")</f>
        <v>No</v>
      </c>
      <c r="X2532">
        <f t="shared" si="359"/>
        <v>5</v>
      </c>
    </row>
    <row r="2533" spans="1:24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51"/>
        <v>1</v>
      </c>
      <c r="P2533" s="9">
        <f t="shared" si="352"/>
        <v>74.069999999999993</v>
      </c>
      <c r="Q2533" t="str">
        <f t="shared" si="353"/>
        <v>music</v>
      </c>
      <c r="R2533" t="str">
        <f t="shared" si="354"/>
        <v>classical music</v>
      </c>
      <c r="S2533" s="22">
        <f t="shared" si="355"/>
        <v>42208.680023148147</v>
      </c>
      <c r="T2533" s="22">
        <f t="shared" si="356"/>
        <v>42231.165972222225</v>
      </c>
      <c r="U2533">
        <f t="shared" si="357"/>
        <v>2015</v>
      </c>
      <c r="V2533" t="str">
        <f t="shared" si="358"/>
        <v>successful</v>
      </c>
      <c r="W2533" t="str">
        <f>IF(OR(O2533&lt;Outliers!$B$8,Data!O2533&gt;Outliers!$B$9),"Yes","No")</f>
        <v>No</v>
      </c>
      <c r="X2533">
        <f t="shared" si="359"/>
        <v>3</v>
      </c>
    </row>
    <row r="2534" spans="1:24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51"/>
        <v>1</v>
      </c>
      <c r="P2534" s="9">
        <f t="shared" si="352"/>
        <v>84.08</v>
      </c>
      <c r="Q2534" t="str">
        <f t="shared" si="353"/>
        <v>music</v>
      </c>
      <c r="R2534" t="str">
        <f t="shared" si="354"/>
        <v>classical music</v>
      </c>
      <c r="S2534" s="22">
        <f t="shared" si="355"/>
        <v>41107.849143518521</v>
      </c>
      <c r="T2534" s="22">
        <f t="shared" si="356"/>
        <v>41137.849143518521</v>
      </c>
      <c r="U2534">
        <f t="shared" si="357"/>
        <v>2012</v>
      </c>
      <c r="V2534" t="str">
        <f t="shared" si="358"/>
        <v>successful</v>
      </c>
      <c r="W2534" t="str">
        <f>IF(OR(O2534&lt;Outliers!$B$8,Data!O2534&gt;Outliers!$B$9),"Yes","No")</f>
        <v>No</v>
      </c>
      <c r="X2534">
        <f t="shared" si="359"/>
        <v>4</v>
      </c>
    </row>
    <row r="2535" spans="1:24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51"/>
        <v>1</v>
      </c>
      <c r="P2535" s="9">
        <f t="shared" si="352"/>
        <v>61.03</v>
      </c>
      <c r="Q2535" t="str">
        <f t="shared" si="353"/>
        <v>music</v>
      </c>
      <c r="R2535" t="str">
        <f t="shared" si="354"/>
        <v>classical music</v>
      </c>
      <c r="S2535" s="22">
        <f t="shared" si="355"/>
        <v>41304.751284722224</v>
      </c>
      <c r="T2535" s="22">
        <f t="shared" si="356"/>
        <v>41334.750787037039</v>
      </c>
      <c r="U2535">
        <f t="shared" si="357"/>
        <v>2013</v>
      </c>
      <c r="V2535" t="str">
        <f t="shared" si="358"/>
        <v>successful</v>
      </c>
      <c r="W2535" t="str">
        <f>IF(OR(O2535&lt;Outliers!$B$8,Data!O2535&gt;Outliers!$B$9),"Yes","No")</f>
        <v>No</v>
      </c>
      <c r="X2535">
        <f t="shared" si="359"/>
        <v>4</v>
      </c>
    </row>
    <row r="2536" spans="1:24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51"/>
        <v>1</v>
      </c>
      <c r="P2536" s="9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22">
        <f t="shared" si="355"/>
        <v>40127.700370370374</v>
      </c>
      <c r="T2536" s="22">
        <f t="shared" si="356"/>
        <v>40179.25</v>
      </c>
      <c r="U2536">
        <f t="shared" si="357"/>
        <v>2009</v>
      </c>
      <c r="V2536" t="str">
        <f t="shared" si="358"/>
        <v>successful</v>
      </c>
      <c r="W2536" t="str">
        <f>IF(OR(O2536&lt;Outliers!$B$8,Data!O2536&gt;Outliers!$B$9),"Yes","No")</f>
        <v>No</v>
      </c>
      <c r="X2536">
        <f t="shared" si="359"/>
        <v>7</v>
      </c>
    </row>
    <row r="2537" spans="1:2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51"/>
        <v>1</v>
      </c>
      <c r="P2537" s="9">
        <f t="shared" si="352"/>
        <v>266.08999999999997</v>
      </c>
      <c r="Q2537" t="str">
        <f t="shared" si="353"/>
        <v>music</v>
      </c>
      <c r="R2537" t="str">
        <f t="shared" si="354"/>
        <v>classical music</v>
      </c>
      <c r="S2537" s="22">
        <f t="shared" si="355"/>
        <v>41943.791030092594</v>
      </c>
      <c r="T2537" s="22">
        <f t="shared" si="356"/>
        <v>41974.832696759258</v>
      </c>
      <c r="U2537">
        <f t="shared" si="357"/>
        <v>2014</v>
      </c>
      <c r="V2537" t="str">
        <f t="shared" si="358"/>
        <v>successful</v>
      </c>
      <c r="W2537" t="str">
        <f>IF(OR(O2537&lt;Outliers!$B$8,Data!O2537&gt;Outliers!$B$9),"Yes","No")</f>
        <v>No</v>
      </c>
      <c r="X2537">
        <f t="shared" si="359"/>
        <v>4</v>
      </c>
    </row>
    <row r="2538" spans="1:24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51"/>
        <v>1</v>
      </c>
      <c r="P2538" s="9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22">
        <f t="shared" si="355"/>
        <v>41464.106087962966</v>
      </c>
      <c r="T2538" s="22">
        <f t="shared" si="356"/>
        <v>41485.106087962966</v>
      </c>
      <c r="U2538">
        <f t="shared" si="357"/>
        <v>2013</v>
      </c>
      <c r="V2538" t="str">
        <f t="shared" si="358"/>
        <v>successful</v>
      </c>
      <c r="W2538" t="str">
        <f>IF(OR(O2538&lt;Outliers!$B$8,Data!O2538&gt;Outliers!$B$9),"Yes","No")</f>
        <v>No</v>
      </c>
      <c r="X2538">
        <f t="shared" si="359"/>
        <v>3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51"/>
        <v>1</v>
      </c>
      <c r="P2539" s="9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22">
        <f t="shared" si="355"/>
        <v>40696.648784722223</v>
      </c>
      <c r="T2539" s="22">
        <f t="shared" si="356"/>
        <v>40756.648784722223</v>
      </c>
      <c r="U2539">
        <f t="shared" si="357"/>
        <v>2011</v>
      </c>
      <c r="V2539" t="str">
        <f t="shared" si="358"/>
        <v>successful</v>
      </c>
      <c r="W2539" t="str">
        <f>IF(OR(O2539&lt;Outliers!$B$8,Data!O2539&gt;Outliers!$B$9),"Yes","No")</f>
        <v>No</v>
      </c>
      <c r="X2539">
        <f t="shared" si="359"/>
        <v>9</v>
      </c>
    </row>
    <row r="2540" spans="1:24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51"/>
        <v>1</v>
      </c>
      <c r="P2540" s="9">
        <f t="shared" si="352"/>
        <v>109.96</v>
      </c>
      <c r="Q2540" t="str">
        <f t="shared" si="353"/>
        <v>music</v>
      </c>
      <c r="R2540" t="str">
        <f t="shared" si="354"/>
        <v>classical music</v>
      </c>
      <c r="S2540" s="22">
        <f t="shared" si="355"/>
        <v>41298.509965277779</v>
      </c>
      <c r="T2540" s="22">
        <f t="shared" si="356"/>
        <v>41329.207638888889</v>
      </c>
      <c r="U2540">
        <f t="shared" si="357"/>
        <v>2013</v>
      </c>
      <c r="V2540" t="str">
        <f t="shared" si="358"/>
        <v>successful</v>
      </c>
      <c r="W2540" t="str">
        <f>IF(OR(O2540&lt;Outliers!$B$8,Data!O2540&gt;Outliers!$B$9),"Yes","No")</f>
        <v>No</v>
      </c>
      <c r="X2540">
        <f t="shared" si="359"/>
        <v>4</v>
      </c>
    </row>
    <row r="2541" spans="1:24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51"/>
        <v>1</v>
      </c>
      <c r="P2541" s="9">
        <f t="shared" si="352"/>
        <v>169.92</v>
      </c>
      <c r="Q2541" t="str">
        <f t="shared" si="353"/>
        <v>music</v>
      </c>
      <c r="R2541" t="str">
        <f t="shared" si="354"/>
        <v>classical music</v>
      </c>
      <c r="S2541" s="22">
        <f t="shared" si="355"/>
        <v>41977.902222222227</v>
      </c>
      <c r="T2541" s="22">
        <f t="shared" si="356"/>
        <v>42037.902222222227</v>
      </c>
      <c r="U2541">
        <f t="shared" si="357"/>
        <v>2014</v>
      </c>
      <c r="V2541" t="str">
        <f t="shared" si="358"/>
        <v>successful</v>
      </c>
      <c r="W2541" t="str">
        <f>IF(OR(O2541&lt;Outliers!$B$8,Data!O2541&gt;Outliers!$B$9),"Yes","No")</f>
        <v>No</v>
      </c>
      <c r="X2541">
        <f t="shared" si="359"/>
        <v>9</v>
      </c>
    </row>
    <row r="2542" spans="1:24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51"/>
        <v>1</v>
      </c>
      <c r="P2542" s="9">
        <f t="shared" si="352"/>
        <v>95.74</v>
      </c>
      <c r="Q2542" t="str">
        <f t="shared" si="353"/>
        <v>music</v>
      </c>
      <c r="R2542" t="str">
        <f t="shared" si="354"/>
        <v>classical music</v>
      </c>
      <c r="S2542" s="22">
        <f t="shared" si="355"/>
        <v>40785.675011574072</v>
      </c>
      <c r="T2542" s="22">
        <f t="shared" si="356"/>
        <v>40845.675011574072</v>
      </c>
      <c r="U2542">
        <f t="shared" si="357"/>
        <v>2011</v>
      </c>
      <c r="V2542" t="str">
        <f t="shared" si="358"/>
        <v>successful</v>
      </c>
      <c r="W2542" t="str">
        <f>IF(OR(O2542&lt;Outliers!$B$8,Data!O2542&gt;Outliers!$B$9),"Yes","No")</f>
        <v>No</v>
      </c>
      <c r="X2542">
        <f t="shared" si="359"/>
        <v>9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51"/>
        <v>1</v>
      </c>
      <c r="P2543" s="9">
        <f t="shared" si="352"/>
        <v>59.46</v>
      </c>
      <c r="Q2543" t="str">
        <f t="shared" si="353"/>
        <v>music</v>
      </c>
      <c r="R2543" t="str">
        <f t="shared" si="354"/>
        <v>classical music</v>
      </c>
      <c r="S2543" s="22">
        <f t="shared" si="355"/>
        <v>41483.449282407404</v>
      </c>
      <c r="T2543" s="22">
        <f t="shared" si="356"/>
        <v>41543.449282407404</v>
      </c>
      <c r="U2543">
        <f t="shared" si="357"/>
        <v>2013</v>
      </c>
      <c r="V2543" t="str">
        <f t="shared" si="358"/>
        <v>successful</v>
      </c>
      <c r="W2543" t="str">
        <f>IF(OR(O2543&lt;Outliers!$B$8,Data!O2543&gt;Outliers!$B$9),"Yes","No")</f>
        <v>No</v>
      </c>
      <c r="X2543">
        <f t="shared" si="359"/>
        <v>9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51"/>
        <v>1</v>
      </c>
      <c r="P2544" s="9">
        <f t="shared" si="352"/>
        <v>55.77</v>
      </c>
      <c r="Q2544" t="str">
        <f t="shared" si="353"/>
        <v>music</v>
      </c>
      <c r="R2544" t="str">
        <f t="shared" si="354"/>
        <v>classical music</v>
      </c>
      <c r="S2544" s="22">
        <f t="shared" si="355"/>
        <v>41509.426585648151</v>
      </c>
      <c r="T2544" s="22">
        <f t="shared" si="356"/>
        <v>41548.165972222225</v>
      </c>
      <c r="U2544">
        <f t="shared" si="357"/>
        <v>2013</v>
      </c>
      <c r="V2544" t="str">
        <f t="shared" si="358"/>
        <v>successful</v>
      </c>
      <c r="W2544" t="str">
        <f>IF(OR(O2544&lt;Outliers!$B$8,Data!O2544&gt;Outliers!$B$9),"Yes","No")</f>
        <v>No</v>
      </c>
      <c r="X2544">
        <f t="shared" si="359"/>
        <v>6</v>
      </c>
    </row>
    <row r="2545" spans="1:24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51"/>
        <v>2</v>
      </c>
      <c r="P2545" s="9">
        <f t="shared" si="352"/>
        <v>30.08</v>
      </c>
      <c r="Q2545" t="str">
        <f t="shared" si="353"/>
        <v>music</v>
      </c>
      <c r="R2545" t="str">
        <f t="shared" si="354"/>
        <v>classical music</v>
      </c>
      <c r="S2545" s="22">
        <f t="shared" si="355"/>
        <v>40514.107615740737</v>
      </c>
      <c r="T2545" s="22">
        <f t="shared" si="356"/>
        <v>40545.125</v>
      </c>
      <c r="U2545">
        <f t="shared" si="357"/>
        <v>2010</v>
      </c>
      <c r="V2545" t="str">
        <f t="shared" si="358"/>
        <v>successful</v>
      </c>
      <c r="W2545" t="str">
        <f>IF(OR(O2545&lt;Outliers!$B$8,Data!O2545&gt;Outliers!$B$9),"Yes","No")</f>
        <v>No</v>
      </c>
      <c r="X2545">
        <f t="shared" si="359"/>
        <v>4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51"/>
        <v>1</v>
      </c>
      <c r="P2546" s="9">
        <f t="shared" si="352"/>
        <v>88.44</v>
      </c>
      <c r="Q2546" t="str">
        <f t="shared" si="353"/>
        <v>music</v>
      </c>
      <c r="R2546" t="str">
        <f t="shared" si="354"/>
        <v>classical music</v>
      </c>
      <c r="S2546" s="22">
        <f t="shared" si="355"/>
        <v>41068.520474537036</v>
      </c>
      <c r="T2546" s="22">
        <f t="shared" si="356"/>
        <v>41098.520474537036</v>
      </c>
      <c r="U2546">
        <f t="shared" si="357"/>
        <v>2012</v>
      </c>
      <c r="V2546" t="str">
        <f t="shared" si="358"/>
        <v>successful</v>
      </c>
      <c r="W2546" t="str">
        <f>IF(OR(O2546&lt;Outliers!$B$8,Data!O2546&gt;Outliers!$B$9),"Yes","No")</f>
        <v>No</v>
      </c>
      <c r="X2546">
        <f t="shared" si="359"/>
        <v>4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51"/>
        <v>2</v>
      </c>
      <c r="P2547" s="9">
        <f t="shared" si="352"/>
        <v>64.03</v>
      </c>
      <c r="Q2547" t="str">
        <f t="shared" si="353"/>
        <v>music</v>
      </c>
      <c r="R2547" t="str">
        <f t="shared" si="354"/>
        <v>classical music</v>
      </c>
      <c r="S2547" s="22">
        <f t="shared" si="355"/>
        <v>42027.13817129629</v>
      </c>
      <c r="T2547" s="22">
        <f t="shared" si="356"/>
        <v>42062.020833333328</v>
      </c>
      <c r="U2547">
        <f t="shared" si="357"/>
        <v>2015</v>
      </c>
      <c r="V2547" t="str">
        <f t="shared" si="358"/>
        <v>successful</v>
      </c>
      <c r="W2547" t="str">
        <f>IF(OR(O2547&lt;Outliers!$B$8,Data!O2547&gt;Outliers!$B$9),"Yes","No")</f>
        <v>No</v>
      </c>
      <c r="X2547">
        <f t="shared" si="359"/>
        <v>5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51"/>
        <v>1</v>
      </c>
      <c r="P2548" s="9">
        <f t="shared" si="352"/>
        <v>60.15</v>
      </c>
      <c r="Q2548" t="str">
        <f t="shared" si="353"/>
        <v>music</v>
      </c>
      <c r="R2548" t="str">
        <f t="shared" si="354"/>
        <v>classical music</v>
      </c>
      <c r="S2548" s="22">
        <f t="shared" si="355"/>
        <v>41524.858553240738</v>
      </c>
      <c r="T2548" s="22">
        <f t="shared" si="356"/>
        <v>41552.208333333336</v>
      </c>
      <c r="U2548">
        <f t="shared" si="357"/>
        <v>2013</v>
      </c>
      <c r="V2548" t="str">
        <f t="shared" si="358"/>
        <v>successful</v>
      </c>
      <c r="W2548" t="str">
        <f>IF(OR(O2548&lt;Outliers!$B$8,Data!O2548&gt;Outliers!$B$9),"Yes","No")</f>
        <v>No</v>
      </c>
      <c r="X2548">
        <f t="shared" si="359"/>
        <v>4</v>
      </c>
    </row>
    <row r="2549" spans="1:24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51"/>
        <v>1</v>
      </c>
      <c r="P2549" s="9">
        <f t="shared" si="352"/>
        <v>49.19</v>
      </c>
      <c r="Q2549" t="str">
        <f t="shared" si="353"/>
        <v>music</v>
      </c>
      <c r="R2549" t="str">
        <f t="shared" si="354"/>
        <v>classical music</v>
      </c>
      <c r="S2549" s="22">
        <f t="shared" si="355"/>
        <v>40973.773182870369</v>
      </c>
      <c r="T2549" s="22">
        <f t="shared" si="356"/>
        <v>41003.731516203705</v>
      </c>
      <c r="U2549">
        <f t="shared" si="357"/>
        <v>2012</v>
      </c>
      <c r="V2549" t="str">
        <f t="shared" si="358"/>
        <v>successful</v>
      </c>
      <c r="W2549" t="str">
        <f>IF(OR(O2549&lt;Outliers!$B$8,Data!O2549&gt;Outliers!$B$9),"Yes","No")</f>
        <v>No</v>
      </c>
      <c r="X2549">
        <f t="shared" si="359"/>
        <v>4</v>
      </c>
    </row>
    <row r="2550" spans="1:24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51"/>
        <v>1</v>
      </c>
      <c r="P2550" s="9">
        <f t="shared" si="352"/>
        <v>165.16</v>
      </c>
      <c r="Q2550" t="str">
        <f t="shared" si="353"/>
        <v>music</v>
      </c>
      <c r="R2550" t="str">
        <f t="shared" si="354"/>
        <v>classical music</v>
      </c>
      <c r="S2550" s="22">
        <f t="shared" si="355"/>
        <v>42618.625428240746</v>
      </c>
      <c r="T2550" s="22">
        <f t="shared" si="356"/>
        <v>42643.185416666667</v>
      </c>
      <c r="U2550">
        <f t="shared" si="357"/>
        <v>2016</v>
      </c>
      <c r="V2550" t="str">
        <f t="shared" si="358"/>
        <v>successful</v>
      </c>
      <c r="W2550" t="str">
        <f>IF(OR(O2550&lt;Outliers!$B$8,Data!O2550&gt;Outliers!$B$9),"Yes","No")</f>
        <v>No</v>
      </c>
      <c r="X2550">
        <f t="shared" si="359"/>
        <v>4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51"/>
        <v>1</v>
      </c>
      <c r="P2551" s="9">
        <f t="shared" si="352"/>
        <v>43.62</v>
      </c>
      <c r="Q2551" t="str">
        <f t="shared" si="353"/>
        <v>music</v>
      </c>
      <c r="R2551" t="str">
        <f t="shared" si="354"/>
        <v>classical music</v>
      </c>
      <c r="S2551" s="22">
        <f t="shared" si="355"/>
        <v>41390.757754629631</v>
      </c>
      <c r="T2551" s="22">
        <f t="shared" si="356"/>
        <v>41425.708333333336</v>
      </c>
      <c r="U2551">
        <f t="shared" si="357"/>
        <v>2013</v>
      </c>
      <c r="V2551" t="str">
        <f t="shared" si="358"/>
        <v>successful</v>
      </c>
      <c r="W2551" t="str">
        <f>IF(OR(O2551&lt;Outliers!$B$8,Data!O2551&gt;Outliers!$B$9),"Yes","No")</f>
        <v>No</v>
      </c>
      <c r="X2551">
        <f t="shared" si="359"/>
        <v>5</v>
      </c>
    </row>
    <row r="2552" spans="1:24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51"/>
        <v>1</v>
      </c>
      <c r="P2552" s="9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22">
        <f t="shared" si="355"/>
        <v>42228.634328703702</v>
      </c>
      <c r="T2552" s="22">
        <f t="shared" si="356"/>
        <v>42285.165972222225</v>
      </c>
      <c r="U2552">
        <f t="shared" si="357"/>
        <v>2015</v>
      </c>
      <c r="V2552" t="str">
        <f t="shared" si="358"/>
        <v>successful</v>
      </c>
      <c r="W2552" t="str">
        <f>IF(OR(O2552&lt;Outliers!$B$8,Data!O2552&gt;Outliers!$B$9),"Yes","No")</f>
        <v>No</v>
      </c>
      <c r="X2552">
        <f t="shared" si="359"/>
        <v>8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51"/>
        <v>1</v>
      </c>
      <c r="P2553" s="9">
        <f t="shared" si="352"/>
        <v>67.42</v>
      </c>
      <c r="Q2553" t="str">
        <f t="shared" si="353"/>
        <v>music</v>
      </c>
      <c r="R2553" t="str">
        <f t="shared" si="354"/>
        <v>classical music</v>
      </c>
      <c r="S2553" s="22">
        <f t="shared" si="355"/>
        <v>40961.252141203702</v>
      </c>
      <c r="T2553" s="22">
        <f t="shared" si="356"/>
        <v>40989.866666666669</v>
      </c>
      <c r="U2553">
        <f t="shared" si="357"/>
        <v>2012</v>
      </c>
      <c r="V2553" t="str">
        <f t="shared" si="358"/>
        <v>successful</v>
      </c>
      <c r="W2553" t="str">
        <f>IF(OR(O2553&lt;Outliers!$B$8,Data!O2553&gt;Outliers!$B$9),"Yes","No")</f>
        <v>No</v>
      </c>
      <c r="X2553">
        <f t="shared" si="359"/>
        <v>4</v>
      </c>
    </row>
    <row r="2554" spans="1:24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51"/>
        <v>1</v>
      </c>
      <c r="P2554" s="9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22">
        <f t="shared" si="355"/>
        <v>42769.809965277775</v>
      </c>
      <c r="T2554" s="22">
        <f t="shared" si="356"/>
        <v>42799.809965277775</v>
      </c>
      <c r="U2554">
        <f t="shared" si="357"/>
        <v>2017</v>
      </c>
      <c r="V2554" t="str">
        <f t="shared" si="358"/>
        <v>successful</v>
      </c>
      <c r="W2554" t="str">
        <f>IF(OR(O2554&lt;Outliers!$B$8,Data!O2554&gt;Outliers!$B$9),"Yes","No")</f>
        <v>No</v>
      </c>
      <c r="X2554">
        <f t="shared" si="359"/>
        <v>4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51"/>
        <v>2</v>
      </c>
      <c r="P2555" s="9">
        <f t="shared" si="352"/>
        <v>38.880000000000003</v>
      </c>
      <c r="Q2555" t="str">
        <f t="shared" si="353"/>
        <v>music</v>
      </c>
      <c r="R2555" t="str">
        <f t="shared" si="354"/>
        <v>classical music</v>
      </c>
      <c r="S2555" s="22">
        <f t="shared" si="355"/>
        <v>41113.199155092596</v>
      </c>
      <c r="T2555" s="22">
        <f t="shared" si="356"/>
        <v>41173.199155092596</v>
      </c>
      <c r="U2555">
        <f t="shared" si="357"/>
        <v>2012</v>
      </c>
      <c r="V2555" t="str">
        <f t="shared" si="358"/>
        <v>successful</v>
      </c>
      <c r="W2555" t="str">
        <f>IF(OR(O2555&lt;Outliers!$B$8,Data!O2555&gt;Outliers!$B$9),"Yes","No")</f>
        <v>No</v>
      </c>
      <c r="X2555">
        <f t="shared" si="359"/>
        <v>9</v>
      </c>
    </row>
    <row r="2556" spans="1:24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51"/>
        <v>1</v>
      </c>
      <c r="P2556" s="9">
        <f t="shared" si="352"/>
        <v>54.99</v>
      </c>
      <c r="Q2556" t="str">
        <f t="shared" si="353"/>
        <v>music</v>
      </c>
      <c r="R2556" t="str">
        <f t="shared" si="354"/>
        <v>classical music</v>
      </c>
      <c r="S2556" s="22">
        <f t="shared" si="355"/>
        <v>42125.078275462962</v>
      </c>
      <c r="T2556" s="22">
        <f t="shared" si="356"/>
        <v>42156.165972222225</v>
      </c>
      <c r="U2556">
        <f t="shared" si="357"/>
        <v>2015</v>
      </c>
      <c r="V2556" t="str">
        <f t="shared" si="358"/>
        <v>successful</v>
      </c>
      <c r="W2556" t="str">
        <f>IF(OR(O2556&lt;Outliers!$B$8,Data!O2556&gt;Outliers!$B$9),"Yes","No")</f>
        <v>No</v>
      </c>
      <c r="X2556">
        <f t="shared" si="359"/>
        <v>4</v>
      </c>
    </row>
    <row r="2557" spans="1:24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51"/>
        <v>1</v>
      </c>
      <c r="P2557" s="9">
        <f t="shared" si="352"/>
        <v>61.34</v>
      </c>
      <c r="Q2557" t="str">
        <f t="shared" si="353"/>
        <v>music</v>
      </c>
      <c r="R2557" t="str">
        <f t="shared" si="354"/>
        <v>classical music</v>
      </c>
      <c r="S2557" s="22">
        <f t="shared" si="355"/>
        <v>41026.655011574076</v>
      </c>
      <c r="T2557" s="22">
        <f t="shared" si="356"/>
        <v>41057.655011574076</v>
      </c>
      <c r="U2557">
        <f t="shared" si="357"/>
        <v>2012</v>
      </c>
      <c r="V2557" t="str">
        <f t="shared" si="358"/>
        <v>successful</v>
      </c>
      <c r="W2557" t="str">
        <f>IF(OR(O2557&lt;Outliers!$B$8,Data!O2557&gt;Outliers!$B$9),"Yes","No")</f>
        <v>No</v>
      </c>
      <c r="X2557">
        <f t="shared" si="359"/>
        <v>4</v>
      </c>
    </row>
    <row r="2558" spans="1:24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51"/>
        <v>1</v>
      </c>
      <c r="P2558" s="9">
        <f t="shared" si="352"/>
        <v>23.12</v>
      </c>
      <c r="Q2558" t="str">
        <f t="shared" si="353"/>
        <v>music</v>
      </c>
      <c r="R2558" t="str">
        <f t="shared" si="354"/>
        <v>classical music</v>
      </c>
      <c r="S2558" s="22">
        <f t="shared" si="355"/>
        <v>41222.991400462961</v>
      </c>
      <c r="T2558" s="22">
        <f t="shared" si="356"/>
        <v>41267.991400462961</v>
      </c>
      <c r="U2558">
        <f t="shared" si="357"/>
        <v>2012</v>
      </c>
      <c r="V2558" t="str">
        <f t="shared" si="358"/>
        <v>successful</v>
      </c>
      <c r="W2558" t="str">
        <f>IF(OR(O2558&lt;Outliers!$B$8,Data!O2558&gt;Outliers!$B$9),"Yes","No")</f>
        <v>No</v>
      </c>
      <c r="X2558">
        <f t="shared" si="359"/>
        <v>6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51"/>
        <v>1</v>
      </c>
      <c r="P2559" s="9">
        <f t="shared" si="352"/>
        <v>29.61</v>
      </c>
      <c r="Q2559" t="str">
        <f t="shared" si="353"/>
        <v>music</v>
      </c>
      <c r="R2559" t="str">
        <f t="shared" si="354"/>
        <v>classical music</v>
      </c>
      <c r="S2559" s="22">
        <f t="shared" si="355"/>
        <v>41744.745208333334</v>
      </c>
      <c r="T2559" s="22">
        <f t="shared" si="356"/>
        <v>41774.745208333334</v>
      </c>
      <c r="U2559">
        <f t="shared" si="357"/>
        <v>2014</v>
      </c>
      <c r="V2559" t="str">
        <f t="shared" si="358"/>
        <v>successful</v>
      </c>
      <c r="W2559" t="str">
        <f>IF(OR(O2559&lt;Outliers!$B$8,Data!O2559&gt;Outliers!$B$9),"Yes","No")</f>
        <v>No</v>
      </c>
      <c r="X2559">
        <f t="shared" si="359"/>
        <v>4</v>
      </c>
    </row>
    <row r="2560" spans="1:24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51"/>
        <v>1</v>
      </c>
      <c r="P2560" s="9">
        <f t="shared" si="352"/>
        <v>75.61</v>
      </c>
      <c r="Q2560" t="str">
        <f t="shared" si="353"/>
        <v>music</v>
      </c>
      <c r="R2560" t="str">
        <f t="shared" si="354"/>
        <v>classical music</v>
      </c>
      <c r="S2560" s="22">
        <f t="shared" si="355"/>
        <v>42093.860023148154</v>
      </c>
      <c r="T2560" s="22">
        <f t="shared" si="356"/>
        <v>42125.582638888889</v>
      </c>
      <c r="U2560">
        <f t="shared" si="357"/>
        <v>2015</v>
      </c>
      <c r="V2560" t="str">
        <f t="shared" si="358"/>
        <v>successful</v>
      </c>
      <c r="W2560" t="str">
        <f>IF(OR(O2560&lt;Outliers!$B$8,Data!O2560&gt;Outliers!$B$9),"Yes","No")</f>
        <v>No</v>
      </c>
      <c r="X2560">
        <f t="shared" si="359"/>
        <v>5</v>
      </c>
    </row>
    <row r="2561" spans="1:24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51"/>
        <v>1</v>
      </c>
      <c r="P2561" s="9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22">
        <f t="shared" si="355"/>
        <v>40829.873657407406</v>
      </c>
      <c r="T2561" s="22">
        <f t="shared" si="356"/>
        <v>40862.817361111112</v>
      </c>
      <c r="U2561">
        <f t="shared" si="357"/>
        <v>2011</v>
      </c>
      <c r="V2561" t="str">
        <f t="shared" si="358"/>
        <v>successful</v>
      </c>
      <c r="W2561" t="str">
        <f>IF(OR(O2561&lt;Outliers!$B$8,Data!O2561&gt;Outliers!$B$9),"Yes","No")</f>
        <v>No</v>
      </c>
      <c r="X2561">
        <f t="shared" si="359"/>
        <v>5</v>
      </c>
    </row>
    <row r="2562" spans="1:24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51"/>
        <v>1</v>
      </c>
      <c r="P2562" s="9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22">
        <f t="shared" si="355"/>
        <v>42039.951087962967</v>
      </c>
      <c r="T2562" s="22">
        <f t="shared" si="356"/>
        <v>42069.951087962967</v>
      </c>
      <c r="U2562">
        <f t="shared" si="357"/>
        <v>2015</v>
      </c>
      <c r="V2562" t="str">
        <f t="shared" si="358"/>
        <v>successful</v>
      </c>
      <c r="W2562" t="str">
        <f>IF(OR(O2562&lt;Outliers!$B$8,Data!O2562&gt;Outliers!$B$9),"Yes","No")</f>
        <v>No</v>
      </c>
      <c r="X2562">
        <f t="shared" si="359"/>
        <v>4</v>
      </c>
    </row>
    <row r="2563" spans="1:24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60">ROUND(E2563/D2563,0)</f>
        <v>0</v>
      </c>
      <c r="P2563" s="9">
        <f t="shared" ref="P2563:P2626" si="361">ROUND(IFERROR(E2563/L2563,0),2)</f>
        <v>0</v>
      </c>
      <c r="Q2563" t="str">
        <f t="shared" ref="Q2563:Q2626" si="362">LEFT(N2563,FIND("/",N2563)-1)</f>
        <v>food</v>
      </c>
      <c r="R2563" t="str">
        <f t="shared" ref="R2563:R2626" si="363">RIGHT(N2563,LEN(N2563)-FIND("/",N2563))</f>
        <v>food trucks</v>
      </c>
      <c r="S2563" s="22">
        <f t="shared" ref="S2563:S2626" si="364">(((J2563/60)/60)/24)+DATE(1970,1,1)</f>
        <v>42260.528807870374</v>
      </c>
      <c r="T2563" s="22">
        <f t="shared" ref="T2563:T2626" si="365">(((I2563/60)/60)/24)+DATE(1970,1,1)</f>
        <v>42290.528807870374</v>
      </c>
      <c r="U2563">
        <f t="shared" ref="U2563:U2626" si="366">YEAR(S2563)</f>
        <v>2015</v>
      </c>
      <c r="V2563" t="str">
        <f t="shared" ref="V2563:V2626" si="367">IF(OR(F2563="live",F2563="successful"),"successful","unsuccessful")</f>
        <v>unsuccessful</v>
      </c>
      <c r="W2563" t="str">
        <f>IF(OR(O2563&lt;Outliers!$B$8,Data!O2563&gt;Outliers!$B$9),"Yes","No")</f>
        <v>No</v>
      </c>
      <c r="X2563">
        <f t="shared" ref="X2563:X2626" si="368">ROUND(_xlfn.DAYS(T2563,S2563)/7,0)</f>
        <v>4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60"/>
        <v>0</v>
      </c>
      <c r="P2564" s="9">
        <f t="shared" si="361"/>
        <v>25</v>
      </c>
      <c r="Q2564" t="str">
        <f t="shared" si="362"/>
        <v>food</v>
      </c>
      <c r="R2564" t="str">
        <f t="shared" si="363"/>
        <v>food trucks</v>
      </c>
      <c r="S2564" s="22">
        <f t="shared" si="364"/>
        <v>42594.524756944447</v>
      </c>
      <c r="T2564" s="22">
        <f t="shared" si="365"/>
        <v>42654.524756944447</v>
      </c>
      <c r="U2564">
        <f t="shared" si="366"/>
        <v>2016</v>
      </c>
      <c r="V2564" t="str">
        <f t="shared" si="367"/>
        <v>unsuccessful</v>
      </c>
      <c r="W2564" t="str">
        <f>IF(OR(O2564&lt;Outliers!$B$8,Data!O2564&gt;Outliers!$B$9),"Yes","No")</f>
        <v>No</v>
      </c>
      <c r="X2564">
        <f t="shared" si="368"/>
        <v>9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60"/>
        <v>0</v>
      </c>
      <c r="P2565" s="9">
        <f t="shared" si="361"/>
        <v>0</v>
      </c>
      <c r="Q2565" t="str">
        <f t="shared" si="362"/>
        <v>food</v>
      </c>
      <c r="R2565" t="str">
        <f t="shared" si="363"/>
        <v>food trucks</v>
      </c>
      <c r="S2565" s="22">
        <f t="shared" si="364"/>
        <v>42155.139479166668</v>
      </c>
      <c r="T2565" s="22">
        <f t="shared" si="365"/>
        <v>42215.139479166668</v>
      </c>
      <c r="U2565">
        <f t="shared" si="366"/>
        <v>2015</v>
      </c>
      <c r="V2565" t="str">
        <f t="shared" si="367"/>
        <v>unsuccessful</v>
      </c>
      <c r="W2565" t="str">
        <f>IF(OR(O2565&lt;Outliers!$B$8,Data!O2565&gt;Outliers!$B$9),"Yes","No")</f>
        <v>No</v>
      </c>
      <c r="X2565">
        <f t="shared" si="368"/>
        <v>9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60"/>
        <v>0</v>
      </c>
      <c r="P2566" s="9">
        <f t="shared" si="361"/>
        <v>0</v>
      </c>
      <c r="Q2566" t="str">
        <f t="shared" si="362"/>
        <v>food</v>
      </c>
      <c r="R2566" t="str">
        <f t="shared" si="363"/>
        <v>food trucks</v>
      </c>
      <c r="S2566" s="22">
        <f t="shared" si="364"/>
        <v>41822.040497685186</v>
      </c>
      <c r="T2566" s="22">
        <f t="shared" si="365"/>
        <v>41852.040497685186</v>
      </c>
      <c r="U2566">
        <f t="shared" si="366"/>
        <v>2014</v>
      </c>
      <c r="V2566" t="str">
        <f t="shared" si="367"/>
        <v>unsuccessful</v>
      </c>
      <c r="W2566" t="str">
        <f>IF(OR(O2566&lt;Outliers!$B$8,Data!O2566&gt;Outliers!$B$9),"Yes","No")</f>
        <v>No</v>
      </c>
      <c r="X2566">
        <f t="shared" si="368"/>
        <v>4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60"/>
        <v>0</v>
      </c>
      <c r="P2567" s="9">
        <f t="shared" si="361"/>
        <v>100</v>
      </c>
      <c r="Q2567" t="str">
        <f t="shared" si="362"/>
        <v>food</v>
      </c>
      <c r="R2567" t="str">
        <f t="shared" si="363"/>
        <v>food trucks</v>
      </c>
      <c r="S2567" s="22">
        <f t="shared" si="364"/>
        <v>42440.650335648148</v>
      </c>
      <c r="T2567" s="22">
        <f t="shared" si="365"/>
        <v>42499.868055555555</v>
      </c>
      <c r="U2567">
        <f t="shared" si="366"/>
        <v>2016</v>
      </c>
      <c r="V2567" t="str">
        <f t="shared" si="367"/>
        <v>unsuccessful</v>
      </c>
      <c r="W2567" t="str">
        <f>IF(OR(O2567&lt;Outliers!$B$8,Data!O2567&gt;Outliers!$B$9),"Yes","No")</f>
        <v>No</v>
      </c>
      <c r="X2567">
        <f t="shared" si="368"/>
        <v>8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60"/>
        <v>0</v>
      </c>
      <c r="P2568" s="9">
        <f t="shared" si="361"/>
        <v>0</v>
      </c>
      <c r="Q2568" t="str">
        <f t="shared" si="362"/>
        <v>food</v>
      </c>
      <c r="R2568" t="str">
        <f t="shared" si="363"/>
        <v>food trucks</v>
      </c>
      <c r="S2568" s="22">
        <f t="shared" si="364"/>
        <v>41842.980879629627</v>
      </c>
      <c r="T2568" s="22">
        <f t="shared" si="365"/>
        <v>41872.980879629627</v>
      </c>
      <c r="U2568">
        <f t="shared" si="366"/>
        <v>2014</v>
      </c>
      <c r="V2568" t="str">
        <f t="shared" si="367"/>
        <v>unsuccessful</v>
      </c>
      <c r="W2568" t="str">
        <f>IF(OR(O2568&lt;Outliers!$B$8,Data!O2568&gt;Outliers!$B$9),"Yes","No")</f>
        <v>No</v>
      </c>
      <c r="X2568">
        <f t="shared" si="368"/>
        <v>4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60"/>
        <v>0</v>
      </c>
      <c r="P2569" s="9">
        <f t="shared" si="361"/>
        <v>60</v>
      </c>
      <c r="Q2569" t="str">
        <f t="shared" si="362"/>
        <v>food</v>
      </c>
      <c r="R2569" t="str">
        <f t="shared" si="363"/>
        <v>food trucks</v>
      </c>
      <c r="S2569" s="22">
        <f t="shared" si="364"/>
        <v>42087.878912037035</v>
      </c>
      <c r="T2569" s="22">
        <f t="shared" si="365"/>
        <v>42117.878912037035</v>
      </c>
      <c r="U2569">
        <f t="shared" si="366"/>
        <v>2015</v>
      </c>
      <c r="V2569" t="str">
        <f t="shared" si="367"/>
        <v>unsuccessful</v>
      </c>
      <c r="W2569" t="str">
        <f>IF(OR(O2569&lt;Outliers!$B$8,Data!O2569&gt;Outliers!$B$9),"Yes","No")</f>
        <v>No</v>
      </c>
      <c r="X2569">
        <f t="shared" si="368"/>
        <v>4</v>
      </c>
    </row>
    <row r="2570" spans="1:24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60"/>
        <v>0</v>
      </c>
      <c r="P2570" s="9">
        <f t="shared" si="361"/>
        <v>50</v>
      </c>
      <c r="Q2570" t="str">
        <f t="shared" si="362"/>
        <v>food</v>
      </c>
      <c r="R2570" t="str">
        <f t="shared" si="363"/>
        <v>food trucks</v>
      </c>
      <c r="S2570" s="22">
        <f t="shared" si="364"/>
        <v>42584.666597222225</v>
      </c>
      <c r="T2570" s="22">
        <f t="shared" si="365"/>
        <v>42614.666597222225</v>
      </c>
      <c r="U2570">
        <f t="shared" si="366"/>
        <v>2016</v>
      </c>
      <c r="V2570" t="str">
        <f t="shared" si="367"/>
        <v>unsuccessful</v>
      </c>
      <c r="W2570" t="str">
        <f>IF(OR(O2570&lt;Outliers!$B$8,Data!O2570&gt;Outliers!$B$9),"Yes","No")</f>
        <v>No</v>
      </c>
      <c r="X2570">
        <f t="shared" si="368"/>
        <v>4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60"/>
        <v>0</v>
      </c>
      <c r="P2571" s="9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22">
        <f t="shared" si="364"/>
        <v>42234.105462962965</v>
      </c>
      <c r="T2571" s="22">
        <f t="shared" si="365"/>
        <v>42264.105462962965</v>
      </c>
      <c r="U2571">
        <f t="shared" si="366"/>
        <v>2015</v>
      </c>
      <c r="V2571" t="str">
        <f t="shared" si="367"/>
        <v>unsuccessful</v>
      </c>
      <c r="W2571" t="str">
        <f>IF(OR(O2571&lt;Outliers!$B$8,Data!O2571&gt;Outliers!$B$9),"Yes","No")</f>
        <v>No</v>
      </c>
      <c r="X2571">
        <f t="shared" si="368"/>
        <v>4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60"/>
        <v>0</v>
      </c>
      <c r="P2572" s="9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22">
        <f t="shared" si="364"/>
        <v>42744.903182870374</v>
      </c>
      <c r="T2572" s="22">
        <f t="shared" si="365"/>
        <v>42774.903182870374</v>
      </c>
      <c r="U2572">
        <f t="shared" si="366"/>
        <v>2017</v>
      </c>
      <c r="V2572" t="str">
        <f t="shared" si="367"/>
        <v>unsuccessful</v>
      </c>
      <c r="W2572" t="str">
        <f>IF(OR(O2572&lt;Outliers!$B$8,Data!O2572&gt;Outliers!$B$9),"Yes","No")</f>
        <v>No</v>
      </c>
      <c r="X2572">
        <f t="shared" si="368"/>
        <v>4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60"/>
        <v>0</v>
      </c>
      <c r="P2573" s="9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22">
        <f t="shared" si="364"/>
        <v>42449.341678240744</v>
      </c>
      <c r="T2573" s="22">
        <f t="shared" si="365"/>
        <v>42509.341678240744</v>
      </c>
      <c r="U2573">
        <f t="shared" si="366"/>
        <v>2016</v>
      </c>
      <c r="V2573" t="str">
        <f t="shared" si="367"/>
        <v>unsuccessful</v>
      </c>
      <c r="W2573" t="str">
        <f>IF(OR(O2573&lt;Outliers!$B$8,Data!O2573&gt;Outliers!$B$9),"Yes","No")</f>
        <v>No</v>
      </c>
      <c r="X2573">
        <f t="shared" si="368"/>
        <v>9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60"/>
        <v>0</v>
      </c>
      <c r="P2574" s="9">
        <f t="shared" si="361"/>
        <v>0</v>
      </c>
      <c r="Q2574" t="str">
        <f t="shared" si="362"/>
        <v>food</v>
      </c>
      <c r="R2574" t="str">
        <f t="shared" si="363"/>
        <v>food trucks</v>
      </c>
      <c r="S2574" s="22">
        <f t="shared" si="364"/>
        <v>42077.119409722218</v>
      </c>
      <c r="T2574" s="22">
        <f t="shared" si="365"/>
        <v>42107.119409722218</v>
      </c>
      <c r="U2574">
        <f t="shared" si="366"/>
        <v>2015</v>
      </c>
      <c r="V2574" t="str">
        <f t="shared" si="367"/>
        <v>unsuccessful</v>
      </c>
      <c r="W2574" t="str">
        <f>IF(OR(O2574&lt;Outliers!$B$8,Data!O2574&gt;Outliers!$B$9),"Yes","No")</f>
        <v>No</v>
      </c>
      <c r="X2574">
        <f t="shared" si="368"/>
        <v>4</v>
      </c>
    </row>
    <row r="2575" spans="1:24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60"/>
        <v>0</v>
      </c>
      <c r="P2575" s="9">
        <f t="shared" si="361"/>
        <v>0</v>
      </c>
      <c r="Q2575" t="str">
        <f t="shared" si="362"/>
        <v>food</v>
      </c>
      <c r="R2575" t="str">
        <f t="shared" si="363"/>
        <v>food trucks</v>
      </c>
      <c r="S2575" s="22">
        <f t="shared" si="364"/>
        <v>41829.592002314814</v>
      </c>
      <c r="T2575" s="22">
        <f t="shared" si="365"/>
        <v>41874.592002314814</v>
      </c>
      <c r="U2575">
        <f t="shared" si="366"/>
        <v>2014</v>
      </c>
      <c r="V2575" t="str">
        <f t="shared" si="367"/>
        <v>unsuccessful</v>
      </c>
      <c r="W2575" t="str">
        <f>IF(OR(O2575&lt;Outliers!$B$8,Data!O2575&gt;Outliers!$B$9),"Yes","No")</f>
        <v>No</v>
      </c>
      <c r="X2575">
        <f t="shared" si="368"/>
        <v>6</v>
      </c>
    </row>
    <row r="2576" spans="1:24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60"/>
        <v>0</v>
      </c>
      <c r="P2576" s="9">
        <f t="shared" si="361"/>
        <v>0</v>
      </c>
      <c r="Q2576" t="str">
        <f t="shared" si="362"/>
        <v>food</v>
      </c>
      <c r="R2576" t="str">
        <f t="shared" si="363"/>
        <v>food trucks</v>
      </c>
      <c r="S2576" s="22">
        <f t="shared" si="364"/>
        <v>42487.825752314813</v>
      </c>
      <c r="T2576" s="22">
        <f t="shared" si="365"/>
        <v>42508.825752314813</v>
      </c>
      <c r="U2576">
        <f t="shared" si="366"/>
        <v>2016</v>
      </c>
      <c r="V2576" t="str">
        <f t="shared" si="367"/>
        <v>unsuccessful</v>
      </c>
      <c r="W2576" t="str">
        <f>IF(OR(O2576&lt;Outliers!$B$8,Data!O2576&gt;Outliers!$B$9),"Yes","No")</f>
        <v>No</v>
      </c>
      <c r="X2576">
        <f t="shared" si="368"/>
        <v>3</v>
      </c>
    </row>
    <row r="2577" spans="1:24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60"/>
        <v>0</v>
      </c>
      <c r="P2577" s="9">
        <f t="shared" si="361"/>
        <v>0</v>
      </c>
      <c r="Q2577" t="str">
        <f t="shared" si="362"/>
        <v>food</v>
      </c>
      <c r="R2577" t="str">
        <f t="shared" si="363"/>
        <v>food trucks</v>
      </c>
      <c r="S2577" s="22">
        <f t="shared" si="364"/>
        <v>41986.108726851846</v>
      </c>
      <c r="T2577" s="22">
        <f t="shared" si="365"/>
        <v>42016.108726851846</v>
      </c>
      <c r="U2577">
        <f t="shared" si="366"/>
        <v>2014</v>
      </c>
      <c r="V2577" t="str">
        <f t="shared" si="367"/>
        <v>unsuccessful</v>
      </c>
      <c r="W2577" t="str">
        <f>IF(OR(O2577&lt;Outliers!$B$8,Data!O2577&gt;Outliers!$B$9),"Yes","No")</f>
        <v>No</v>
      </c>
      <c r="X2577">
        <f t="shared" si="368"/>
        <v>4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60"/>
        <v>0</v>
      </c>
      <c r="P2578" s="9">
        <f t="shared" si="361"/>
        <v>0</v>
      </c>
      <c r="Q2578" t="str">
        <f t="shared" si="362"/>
        <v>food</v>
      </c>
      <c r="R2578" t="str">
        <f t="shared" si="363"/>
        <v>food trucks</v>
      </c>
      <c r="S2578" s="22">
        <f t="shared" si="364"/>
        <v>42060.00980324074</v>
      </c>
      <c r="T2578" s="22">
        <f t="shared" si="365"/>
        <v>42104.968136574069</v>
      </c>
      <c r="U2578">
        <f t="shared" si="366"/>
        <v>2015</v>
      </c>
      <c r="V2578" t="str">
        <f t="shared" si="367"/>
        <v>unsuccessful</v>
      </c>
      <c r="W2578" t="str">
        <f>IF(OR(O2578&lt;Outliers!$B$8,Data!O2578&gt;Outliers!$B$9),"Yes","No")</f>
        <v>No</v>
      </c>
      <c r="X2578">
        <f t="shared" si="368"/>
        <v>6</v>
      </c>
    </row>
    <row r="2579" spans="1:24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60"/>
        <v>0</v>
      </c>
      <c r="P2579" s="9">
        <f t="shared" si="361"/>
        <v>0</v>
      </c>
      <c r="Q2579" t="str">
        <f t="shared" si="362"/>
        <v>food</v>
      </c>
      <c r="R2579" t="str">
        <f t="shared" si="363"/>
        <v>food trucks</v>
      </c>
      <c r="S2579" s="22">
        <f t="shared" si="364"/>
        <v>41830.820567129631</v>
      </c>
      <c r="T2579" s="22">
        <f t="shared" si="365"/>
        <v>41855.820567129631</v>
      </c>
      <c r="U2579">
        <f t="shared" si="366"/>
        <v>2014</v>
      </c>
      <c r="V2579" t="str">
        <f t="shared" si="367"/>
        <v>unsuccessful</v>
      </c>
      <c r="W2579" t="str">
        <f>IF(OR(O2579&lt;Outliers!$B$8,Data!O2579&gt;Outliers!$B$9),"Yes","No")</f>
        <v>No</v>
      </c>
      <c r="X2579">
        <f t="shared" si="368"/>
        <v>4</v>
      </c>
    </row>
    <row r="2580" spans="1:24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60"/>
        <v>0</v>
      </c>
      <c r="P2580" s="9">
        <f t="shared" si="361"/>
        <v>0</v>
      </c>
      <c r="Q2580" t="str">
        <f t="shared" si="362"/>
        <v>food</v>
      </c>
      <c r="R2580" t="str">
        <f t="shared" si="363"/>
        <v>food trucks</v>
      </c>
      <c r="S2580" s="22">
        <f t="shared" si="364"/>
        <v>42238.022905092599</v>
      </c>
      <c r="T2580" s="22">
        <f t="shared" si="365"/>
        <v>42286.708333333328</v>
      </c>
      <c r="U2580">
        <f t="shared" si="366"/>
        <v>2015</v>
      </c>
      <c r="V2580" t="str">
        <f t="shared" si="367"/>
        <v>unsuccessful</v>
      </c>
      <c r="W2580" t="str">
        <f>IF(OR(O2580&lt;Outliers!$B$8,Data!O2580&gt;Outliers!$B$9),"Yes","No")</f>
        <v>No</v>
      </c>
      <c r="X2580">
        <f t="shared" si="368"/>
        <v>7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60"/>
        <v>0</v>
      </c>
      <c r="P2581" s="9">
        <f t="shared" si="361"/>
        <v>23.08</v>
      </c>
      <c r="Q2581" t="str">
        <f t="shared" si="362"/>
        <v>food</v>
      </c>
      <c r="R2581" t="str">
        <f t="shared" si="363"/>
        <v>food trucks</v>
      </c>
      <c r="S2581" s="22">
        <f t="shared" si="364"/>
        <v>41837.829895833333</v>
      </c>
      <c r="T2581" s="22">
        <f t="shared" si="365"/>
        <v>41897.829895833333</v>
      </c>
      <c r="U2581">
        <f t="shared" si="366"/>
        <v>2014</v>
      </c>
      <c r="V2581" t="str">
        <f t="shared" si="367"/>
        <v>unsuccessful</v>
      </c>
      <c r="W2581" t="str">
        <f>IF(OR(O2581&lt;Outliers!$B$8,Data!O2581&gt;Outliers!$B$9),"Yes","No")</f>
        <v>No</v>
      </c>
      <c r="X2581">
        <f t="shared" si="368"/>
        <v>9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60"/>
        <v>0</v>
      </c>
      <c r="P2582" s="9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22">
        <f t="shared" si="364"/>
        <v>42110.326423611114</v>
      </c>
      <c r="T2582" s="22">
        <f t="shared" si="365"/>
        <v>42140.125</v>
      </c>
      <c r="U2582">
        <f t="shared" si="366"/>
        <v>2015</v>
      </c>
      <c r="V2582" t="str">
        <f t="shared" si="367"/>
        <v>unsuccessful</v>
      </c>
      <c r="W2582" t="str">
        <f>IF(OR(O2582&lt;Outliers!$B$8,Data!O2582&gt;Outliers!$B$9),"Yes","No")</f>
        <v>No</v>
      </c>
      <c r="X2582">
        <f t="shared" si="368"/>
        <v>4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60"/>
        <v>0</v>
      </c>
      <c r="P2583" s="9">
        <f t="shared" si="361"/>
        <v>48.18</v>
      </c>
      <c r="Q2583" t="str">
        <f t="shared" si="362"/>
        <v>food</v>
      </c>
      <c r="R2583" t="str">
        <f t="shared" si="363"/>
        <v>food trucks</v>
      </c>
      <c r="S2583" s="22">
        <f t="shared" si="364"/>
        <v>42294.628449074073</v>
      </c>
      <c r="T2583" s="22">
        <f t="shared" si="365"/>
        <v>42324.670115740737</v>
      </c>
      <c r="U2583">
        <f t="shared" si="366"/>
        <v>2015</v>
      </c>
      <c r="V2583" t="str">
        <f t="shared" si="367"/>
        <v>unsuccessful</v>
      </c>
      <c r="W2583" t="str">
        <f>IF(OR(O2583&lt;Outliers!$B$8,Data!O2583&gt;Outliers!$B$9),"Yes","No")</f>
        <v>No</v>
      </c>
      <c r="X2583">
        <f t="shared" si="368"/>
        <v>4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60"/>
        <v>0</v>
      </c>
      <c r="P2584" s="9">
        <f t="shared" si="361"/>
        <v>1</v>
      </c>
      <c r="Q2584" t="str">
        <f t="shared" si="362"/>
        <v>food</v>
      </c>
      <c r="R2584" t="str">
        <f t="shared" si="363"/>
        <v>food trucks</v>
      </c>
      <c r="S2584" s="22">
        <f t="shared" si="364"/>
        <v>42642.988819444443</v>
      </c>
      <c r="T2584" s="22">
        <f t="shared" si="365"/>
        <v>42672.988819444443</v>
      </c>
      <c r="U2584">
        <f t="shared" si="366"/>
        <v>2016</v>
      </c>
      <c r="V2584" t="str">
        <f t="shared" si="367"/>
        <v>unsuccessful</v>
      </c>
      <c r="W2584" t="str">
        <f>IF(OR(O2584&lt;Outliers!$B$8,Data!O2584&gt;Outliers!$B$9),"Yes","No")</f>
        <v>No</v>
      </c>
      <c r="X2584">
        <f t="shared" si="368"/>
        <v>4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60"/>
        <v>0</v>
      </c>
      <c r="P2585" s="9">
        <f t="shared" si="361"/>
        <v>1</v>
      </c>
      <c r="Q2585" t="str">
        <f t="shared" si="362"/>
        <v>food</v>
      </c>
      <c r="R2585" t="str">
        <f t="shared" si="363"/>
        <v>food trucks</v>
      </c>
      <c r="S2585" s="22">
        <f t="shared" si="364"/>
        <v>42019.76944444445</v>
      </c>
      <c r="T2585" s="22">
        <f t="shared" si="365"/>
        <v>42079.727777777778</v>
      </c>
      <c r="U2585">
        <f t="shared" si="366"/>
        <v>2015</v>
      </c>
      <c r="V2585" t="str">
        <f t="shared" si="367"/>
        <v>unsuccessful</v>
      </c>
      <c r="W2585" t="str">
        <f>IF(OR(O2585&lt;Outliers!$B$8,Data!O2585&gt;Outliers!$B$9),"Yes","No")</f>
        <v>No</v>
      </c>
      <c r="X2585">
        <f t="shared" si="368"/>
        <v>9</v>
      </c>
    </row>
    <row r="2586" spans="1:24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60"/>
        <v>0</v>
      </c>
      <c r="P2586" s="9">
        <f t="shared" si="361"/>
        <v>0</v>
      </c>
      <c r="Q2586" t="str">
        <f t="shared" si="362"/>
        <v>food</v>
      </c>
      <c r="R2586" t="str">
        <f t="shared" si="363"/>
        <v>food trucks</v>
      </c>
      <c r="S2586" s="22">
        <f t="shared" si="364"/>
        <v>42140.173252314817</v>
      </c>
      <c r="T2586" s="22">
        <f t="shared" si="365"/>
        <v>42170.173252314817</v>
      </c>
      <c r="U2586">
        <f t="shared" si="366"/>
        <v>2015</v>
      </c>
      <c r="V2586" t="str">
        <f t="shared" si="367"/>
        <v>unsuccessful</v>
      </c>
      <c r="W2586" t="str">
        <f>IF(OR(O2586&lt;Outliers!$B$8,Data!O2586&gt;Outliers!$B$9),"Yes","No")</f>
        <v>No</v>
      </c>
      <c r="X2586">
        <f t="shared" si="368"/>
        <v>4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60"/>
        <v>0</v>
      </c>
      <c r="P2587" s="9">
        <f t="shared" si="361"/>
        <v>50</v>
      </c>
      <c r="Q2587" t="str">
        <f t="shared" si="362"/>
        <v>food</v>
      </c>
      <c r="R2587" t="str">
        <f t="shared" si="363"/>
        <v>food trucks</v>
      </c>
      <c r="S2587" s="22">
        <f t="shared" si="364"/>
        <v>41795.963333333333</v>
      </c>
      <c r="T2587" s="22">
        <f t="shared" si="365"/>
        <v>41825.963333333333</v>
      </c>
      <c r="U2587">
        <f t="shared" si="366"/>
        <v>2014</v>
      </c>
      <c r="V2587" t="str">
        <f t="shared" si="367"/>
        <v>unsuccessful</v>
      </c>
      <c r="W2587" t="str">
        <f>IF(OR(O2587&lt;Outliers!$B$8,Data!O2587&gt;Outliers!$B$9),"Yes","No")</f>
        <v>No</v>
      </c>
      <c r="X2587">
        <f t="shared" si="368"/>
        <v>4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60"/>
        <v>0</v>
      </c>
      <c r="P2588" s="9">
        <f t="shared" si="361"/>
        <v>5</v>
      </c>
      <c r="Q2588" t="str">
        <f t="shared" si="362"/>
        <v>food</v>
      </c>
      <c r="R2588" t="str">
        <f t="shared" si="363"/>
        <v>food trucks</v>
      </c>
      <c r="S2588" s="22">
        <f t="shared" si="364"/>
        <v>42333.330277777779</v>
      </c>
      <c r="T2588" s="22">
        <f t="shared" si="365"/>
        <v>42363.330277777779</v>
      </c>
      <c r="U2588">
        <f t="shared" si="366"/>
        <v>2015</v>
      </c>
      <c r="V2588" t="str">
        <f t="shared" si="367"/>
        <v>unsuccessful</v>
      </c>
      <c r="W2588" t="str">
        <f>IF(OR(O2588&lt;Outliers!$B$8,Data!O2588&gt;Outliers!$B$9),"Yes","No")</f>
        <v>No</v>
      </c>
      <c r="X2588">
        <f t="shared" si="368"/>
        <v>4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60"/>
        <v>0</v>
      </c>
      <c r="P2589" s="9">
        <f t="shared" si="361"/>
        <v>202.83</v>
      </c>
      <c r="Q2589" t="str">
        <f t="shared" si="362"/>
        <v>food</v>
      </c>
      <c r="R2589" t="str">
        <f t="shared" si="363"/>
        <v>food trucks</v>
      </c>
      <c r="S2589" s="22">
        <f t="shared" si="364"/>
        <v>42338.675381944442</v>
      </c>
      <c r="T2589" s="22">
        <f t="shared" si="365"/>
        <v>42368.675381944442</v>
      </c>
      <c r="U2589">
        <f t="shared" si="366"/>
        <v>2015</v>
      </c>
      <c r="V2589" t="str">
        <f t="shared" si="367"/>
        <v>unsuccessful</v>
      </c>
      <c r="W2589" t="str">
        <f>IF(OR(O2589&lt;Outliers!$B$8,Data!O2589&gt;Outliers!$B$9),"Yes","No")</f>
        <v>No</v>
      </c>
      <c r="X2589">
        <f t="shared" si="368"/>
        <v>4</v>
      </c>
    </row>
    <row r="2590" spans="1:24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60"/>
        <v>0</v>
      </c>
      <c r="P2590" s="9">
        <f t="shared" si="361"/>
        <v>29.13</v>
      </c>
      <c r="Q2590" t="str">
        <f t="shared" si="362"/>
        <v>food</v>
      </c>
      <c r="R2590" t="str">
        <f t="shared" si="363"/>
        <v>food trucks</v>
      </c>
      <c r="S2590" s="22">
        <f t="shared" si="364"/>
        <v>42042.676226851851</v>
      </c>
      <c r="T2590" s="22">
        <f t="shared" si="365"/>
        <v>42094.551388888889</v>
      </c>
      <c r="U2590">
        <f t="shared" si="366"/>
        <v>2015</v>
      </c>
      <c r="V2590" t="str">
        <f t="shared" si="367"/>
        <v>unsuccessful</v>
      </c>
      <c r="W2590" t="str">
        <f>IF(OR(O2590&lt;Outliers!$B$8,Data!O2590&gt;Outliers!$B$9),"Yes","No")</f>
        <v>No</v>
      </c>
      <c r="X2590">
        <f t="shared" si="368"/>
        <v>7</v>
      </c>
    </row>
    <row r="2591" spans="1:24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60"/>
        <v>0</v>
      </c>
      <c r="P2591" s="9">
        <f t="shared" si="361"/>
        <v>5</v>
      </c>
      <c r="Q2591" t="str">
        <f t="shared" si="362"/>
        <v>food</v>
      </c>
      <c r="R2591" t="str">
        <f t="shared" si="363"/>
        <v>food trucks</v>
      </c>
      <c r="S2591" s="22">
        <f t="shared" si="364"/>
        <v>42422.536192129628</v>
      </c>
      <c r="T2591" s="22">
        <f t="shared" si="365"/>
        <v>42452.494525462964</v>
      </c>
      <c r="U2591">
        <f t="shared" si="366"/>
        <v>2016</v>
      </c>
      <c r="V2591" t="str">
        <f t="shared" si="367"/>
        <v>unsuccessful</v>
      </c>
      <c r="W2591" t="str">
        <f>IF(OR(O2591&lt;Outliers!$B$8,Data!O2591&gt;Outliers!$B$9),"Yes","No")</f>
        <v>No</v>
      </c>
      <c r="X2591">
        <f t="shared" si="368"/>
        <v>4</v>
      </c>
    </row>
    <row r="2592" spans="1:24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60"/>
        <v>0</v>
      </c>
      <c r="P2592" s="9">
        <f t="shared" si="361"/>
        <v>0</v>
      </c>
      <c r="Q2592" t="str">
        <f t="shared" si="362"/>
        <v>food</v>
      </c>
      <c r="R2592" t="str">
        <f t="shared" si="363"/>
        <v>food trucks</v>
      </c>
      <c r="S2592" s="22">
        <f t="shared" si="364"/>
        <v>42388.589085648149</v>
      </c>
      <c r="T2592" s="22">
        <f t="shared" si="365"/>
        <v>42395.589085648149</v>
      </c>
      <c r="U2592">
        <f t="shared" si="366"/>
        <v>2016</v>
      </c>
      <c r="V2592" t="str">
        <f t="shared" si="367"/>
        <v>unsuccessful</v>
      </c>
      <c r="W2592" t="str">
        <f>IF(OR(O2592&lt;Outliers!$B$8,Data!O2592&gt;Outliers!$B$9),"Yes","No")</f>
        <v>No</v>
      </c>
      <c r="X2592">
        <f t="shared" si="368"/>
        <v>1</v>
      </c>
    </row>
    <row r="2593" spans="1:24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60"/>
        <v>0</v>
      </c>
      <c r="P2593" s="9">
        <f t="shared" si="361"/>
        <v>13</v>
      </c>
      <c r="Q2593" t="str">
        <f t="shared" si="362"/>
        <v>food</v>
      </c>
      <c r="R2593" t="str">
        <f t="shared" si="363"/>
        <v>food trucks</v>
      </c>
      <c r="S2593" s="22">
        <f t="shared" si="364"/>
        <v>42382.906527777777</v>
      </c>
      <c r="T2593" s="22">
        <f t="shared" si="365"/>
        <v>42442.864861111113</v>
      </c>
      <c r="U2593">
        <f t="shared" si="366"/>
        <v>2016</v>
      </c>
      <c r="V2593" t="str">
        <f t="shared" si="367"/>
        <v>unsuccessful</v>
      </c>
      <c r="W2593" t="str">
        <f>IF(OR(O2593&lt;Outliers!$B$8,Data!O2593&gt;Outliers!$B$9),"Yes","No")</f>
        <v>No</v>
      </c>
      <c r="X2593">
        <f t="shared" si="368"/>
        <v>9</v>
      </c>
    </row>
    <row r="2594" spans="1:24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60"/>
        <v>0</v>
      </c>
      <c r="P2594" s="9">
        <f t="shared" si="361"/>
        <v>50</v>
      </c>
      <c r="Q2594" t="str">
        <f t="shared" si="362"/>
        <v>food</v>
      </c>
      <c r="R2594" t="str">
        <f t="shared" si="363"/>
        <v>food trucks</v>
      </c>
      <c r="S2594" s="22">
        <f t="shared" si="364"/>
        <v>41887.801168981481</v>
      </c>
      <c r="T2594" s="22">
        <f t="shared" si="365"/>
        <v>41917.801168981481</v>
      </c>
      <c r="U2594">
        <f t="shared" si="366"/>
        <v>2014</v>
      </c>
      <c r="V2594" t="str">
        <f t="shared" si="367"/>
        <v>unsuccessful</v>
      </c>
      <c r="W2594" t="str">
        <f>IF(OR(O2594&lt;Outliers!$B$8,Data!O2594&gt;Outliers!$B$9),"Yes","No")</f>
        <v>No</v>
      </c>
      <c r="X2594">
        <f t="shared" si="368"/>
        <v>4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60"/>
        <v>0</v>
      </c>
      <c r="P2595" s="9">
        <f t="shared" si="361"/>
        <v>0</v>
      </c>
      <c r="Q2595" t="str">
        <f t="shared" si="362"/>
        <v>food</v>
      </c>
      <c r="R2595" t="str">
        <f t="shared" si="363"/>
        <v>food trucks</v>
      </c>
      <c r="S2595" s="22">
        <f t="shared" si="364"/>
        <v>42089.84520833334</v>
      </c>
      <c r="T2595" s="22">
        <f t="shared" si="365"/>
        <v>42119.84520833334</v>
      </c>
      <c r="U2595">
        <f t="shared" si="366"/>
        <v>2015</v>
      </c>
      <c r="V2595" t="str">
        <f t="shared" si="367"/>
        <v>unsuccessful</v>
      </c>
      <c r="W2595" t="str">
        <f>IF(OR(O2595&lt;Outliers!$B$8,Data!O2595&gt;Outliers!$B$9),"Yes","No")</f>
        <v>No</v>
      </c>
      <c r="X2595">
        <f t="shared" si="368"/>
        <v>4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60"/>
        <v>0</v>
      </c>
      <c r="P2596" s="9">
        <f t="shared" si="361"/>
        <v>1</v>
      </c>
      <c r="Q2596" t="str">
        <f t="shared" si="362"/>
        <v>food</v>
      </c>
      <c r="R2596" t="str">
        <f t="shared" si="363"/>
        <v>food trucks</v>
      </c>
      <c r="S2596" s="22">
        <f t="shared" si="364"/>
        <v>41828.967916666668</v>
      </c>
      <c r="T2596" s="22">
        <f t="shared" si="365"/>
        <v>41858.967916666668</v>
      </c>
      <c r="U2596">
        <f t="shared" si="366"/>
        <v>2014</v>
      </c>
      <c r="V2596" t="str">
        <f t="shared" si="367"/>
        <v>unsuccessful</v>
      </c>
      <c r="W2596" t="str">
        <f>IF(OR(O2596&lt;Outliers!$B$8,Data!O2596&gt;Outliers!$B$9),"Yes","No")</f>
        <v>No</v>
      </c>
      <c r="X2596">
        <f t="shared" si="368"/>
        <v>4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60"/>
        <v>0</v>
      </c>
      <c r="P2597" s="9">
        <f t="shared" si="361"/>
        <v>96.05</v>
      </c>
      <c r="Q2597" t="str">
        <f t="shared" si="362"/>
        <v>food</v>
      </c>
      <c r="R2597" t="str">
        <f t="shared" si="363"/>
        <v>food trucks</v>
      </c>
      <c r="S2597" s="22">
        <f t="shared" si="364"/>
        <v>42760.244212962964</v>
      </c>
      <c r="T2597" s="22">
        <f t="shared" si="365"/>
        <v>42790.244212962964</v>
      </c>
      <c r="U2597">
        <f t="shared" si="366"/>
        <v>2017</v>
      </c>
      <c r="V2597" t="str">
        <f t="shared" si="367"/>
        <v>unsuccessful</v>
      </c>
      <c r="W2597" t="str">
        <f>IF(OR(O2597&lt;Outliers!$B$8,Data!O2597&gt;Outliers!$B$9),"Yes","No")</f>
        <v>No</v>
      </c>
      <c r="X2597">
        <f t="shared" si="368"/>
        <v>4</v>
      </c>
    </row>
    <row r="2598" spans="1:24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60"/>
        <v>0</v>
      </c>
      <c r="P2598" s="9">
        <f t="shared" si="361"/>
        <v>305.77999999999997</v>
      </c>
      <c r="Q2598" t="str">
        <f t="shared" si="362"/>
        <v>food</v>
      </c>
      <c r="R2598" t="str">
        <f t="shared" si="363"/>
        <v>food trucks</v>
      </c>
      <c r="S2598" s="22">
        <f t="shared" si="364"/>
        <v>41828.664456018516</v>
      </c>
      <c r="T2598" s="22">
        <f t="shared" si="365"/>
        <v>41858.664456018516</v>
      </c>
      <c r="U2598">
        <f t="shared" si="366"/>
        <v>2014</v>
      </c>
      <c r="V2598" t="str">
        <f t="shared" si="367"/>
        <v>unsuccessful</v>
      </c>
      <c r="W2598" t="str">
        <f>IF(OR(O2598&lt;Outliers!$B$8,Data!O2598&gt;Outliers!$B$9),"Yes","No")</f>
        <v>No</v>
      </c>
      <c r="X2598">
        <f t="shared" si="368"/>
        <v>4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60"/>
        <v>0</v>
      </c>
      <c r="P2599" s="9">
        <f t="shared" si="361"/>
        <v>12.14</v>
      </c>
      <c r="Q2599" t="str">
        <f t="shared" si="362"/>
        <v>food</v>
      </c>
      <c r="R2599" t="str">
        <f t="shared" si="363"/>
        <v>food trucks</v>
      </c>
      <c r="S2599" s="22">
        <f t="shared" si="364"/>
        <v>42510.341631944444</v>
      </c>
      <c r="T2599" s="22">
        <f t="shared" si="365"/>
        <v>42540.341631944444</v>
      </c>
      <c r="U2599">
        <f t="shared" si="366"/>
        <v>2016</v>
      </c>
      <c r="V2599" t="str">
        <f t="shared" si="367"/>
        <v>unsuccessful</v>
      </c>
      <c r="W2599" t="str">
        <f>IF(OR(O2599&lt;Outliers!$B$8,Data!O2599&gt;Outliers!$B$9),"Yes","No")</f>
        <v>No</v>
      </c>
      <c r="X2599">
        <f t="shared" si="368"/>
        <v>4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60"/>
        <v>0</v>
      </c>
      <c r="P2600" s="9">
        <f t="shared" si="361"/>
        <v>83.57</v>
      </c>
      <c r="Q2600" t="str">
        <f t="shared" si="362"/>
        <v>food</v>
      </c>
      <c r="R2600" t="str">
        <f t="shared" si="363"/>
        <v>food trucks</v>
      </c>
      <c r="S2600" s="22">
        <f t="shared" si="364"/>
        <v>42240.840289351851</v>
      </c>
      <c r="T2600" s="22">
        <f t="shared" si="365"/>
        <v>42270.840289351851</v>
      </c>
      <c r="U2600">
        <f t="shared" si="366"/>
        <v>2015</v>
      </c>
      <c r="V2600" t="str">
        <f t="shared" si="367"/>
        <v>unsuccessful</v>
      </c>
      <c r="W2600" t="str">
        <f>IF(OR(O2600&lt;Outliers!$B$8,Data!O2600&gt;Outliers!$B$9),"Yes","No")</f>
        <v>No</v>
      </c>
      <c r="X2600">
        <f t="shared" si="368"/>
        <v>4</v>
      </c>
    </row>
    <row r="2601" spans="1:24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60"/>
        <v>0</v>
      </c>
      <c r="P2601" s="9">
        <f t="shared" si="361"/>
        <v>18</v>
      </c>
      <c r="Q2601" t="str">
        <f t="shared" si="362"/>
        <v>food</v>
      </c>
      <c r="R2601" t="str">
        <f t="shared" si="363"/>
        <v>food trucks</v>
      </c>
      <c r="S2601" s="22">
        <f t="shared" si="364"/>
        <v>41809.754016203704</v>
      </c>
      <c r="T2601" s="22">
        <f t="shared" si="365"/>
        <v>41854.754016203704</v>
      </c>
      <c r="U2601">
        <f t="shared" si="366"/>
        <v>2014</v>
      </c>
      <c r="V2601" t="str">
        <f t="shared" si="367"/>
        <v>unsuccessful</v>
      </c>
      <c r="W2601" t="str">
        <f>IF(OR(O2601&lt;Outliers!$B$8,Data!O2601&gt;Outliers!$B$9),"Yes","No")</f>
        <v>No</v>
      </c>
      <c r="X2601">
        <f t="shared" si="368"/>
        <v>6</v>
      </c>
    </row>
    <row r="2602" spans="1:24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60"/>
        <v>0</v>
      </c>
      <c r="P2602" s="9">
        <f t="shared" si="361"/>
        <v>115.53</v>
      </c>
      <c r="Q2602" t="str">
        <f t="shared" si="362"/>
        <v>food</v>
      </c>
      <c r="R2602" t="str">
        <f t="shared" si="363"/>
        <v>food trucks</v>
      </c>
      <c r="S2602" s="22">
        <f t="shared" si="364"/>
        <v>42394.900462962964</v>
      </c>
      <c r="T2602" s="22">
        <f t="shared" si="365"/>
        <v>42454.858796296292</v>
      </c>
      <c r="U2602">
        <f t="shared" si="366"/>
        <v>2016</v>
      </c>
      <c r="V2602" t="str">
        <f t="shared" si="367"/>
        <v>unsuccessful</v>
      </c>
      <c r="W2602" t="str">
        <f>IF(OR(O2602&lt;Outliers!$B$8,Data!O2602&gt;Outliers!$B$9),"Yes","No")</f>
        <v>No</v>
      </c>
      <c r="X2602">
        <f t="shared" si="368"/>
        <v>9</v>
      </c>
    </row>
    <row r="2603" spans="1:24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60"/>
        <v>7</v>
      </c>
      <c r="P2603" s="9">
        <f t="shared" si="361"/>
        <v>21.9</v>
      </c>
      <c r="Q2603" t="str">
        <f t="shared" si="362"/>
        <v>technology</v>
      </c>
      <c r="R2603" t="str">
        <f t="shared" si="363"/>
        <v>space exploration</v>
      </c>
      <c r="S2603" s="22">
        <f t="shared" si="364"/>
        <v>41150.902187499996</v>
      </c>
      <c r="T2603" s="22">
        <f t="shared" si="365"/>
        <v>41165.165972222225</v>
      </c>
      <c r="U2603">
        <f t="shared" si="366"/>
        <v>2012</v>
      </c>
      <c r="V2603" t="str">
        <f t="shared" si="367"/>
        <v>successful</v>
      </c>
      <c r="W2603" t="str">
        <f>IF(OR(O2603&lt;Outliers!$B$8,Data!O2603&gt;Outliers!$B$9),"Yes","No")</f>
        <v>Yes</v>
      </c>
      <c r="X2603">
        <f t="shared" si="368"/>
        <v>2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60"/>
        <v>3</v>
      </c>
      <c r="P2604" s="9">
        <f t="shared" si="361"/>
        <v>80.02</v>
      </c>
      <c r="Q2604" t="str">
        <f t="shared" si="362"/>
        <v>technology</v>
      </c>
      <c r="R2604" t="str">
        <f t="shared" si="363"/>
        <v>space exploration</v>
      </c>
      <c r="S2604" s="22">
        <f t="shared" si="364"/>
        <v>41915.747314814813</v>
      </c>
      <c r="T2604" s="22">
        <f t="shared" si="365"/>
        <v>41955.888888888891</v>
      </c>
      <c r="U2604">
        <f t="shared" si="366"/>
        <v>2014</v>
      </c>
      <c r="V2604" t="str">
        <f t="shared" si="367"/>
        <v>successful</v>
      </c>
      <c r="W2604" t="str">
        <f>IF(OR(O2604&lt;Outliers!$B$8,Data!O2604&gt;Outliers!$B$9),"Yes","No")</f>
        <v>Yes</v>
      </c>
      <c r="X2604">
        <f t="shared" si="368"/>
        <v>6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60"/>
        <v>1</v>
      </c>
      <c r="P2605" s="9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22">
        <f t="shared" si="364"/>
        <v>41617.912662037037</v>
      </c>
      <c r="T2605" s="22">
        <f t="shared" si="365"/>
        <v>41631.912662037037</v>
      </c>
      <c r="U2605">
        <f t="shared" si="366"/>
        <v>2013</v>
      </c>
      <c r="V2605" t="str">
        <f t="shared" si="367"/>
        <v>successful</v>
      </c>
      <c r="W2605" t="str">
        <f>IF(OR(O2605&lt;Outliers!$B$8,Data!O2605&gt;Outliers!$B$9),"Yes","No")</f>
        <v>No</v>
      </c>
      <c r="X2605">
        <f t="shared" si="368"/>
        <v>2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60"/>
        <v>1</v>
      </c>
      <c r="P2606" s="9">
        <f t="shared" si="361"/>
        <v>64.930000000000007</v>
      </c>
      <c r="Q2606" t="str">
        <f t="shared" si="362"/>
        <v>technology</v>
      </c>
      <c r="R2606" t="str">
        <f t="shared" si="363"/>
        <v>space exploration</v>
      </c>
      <c r="S2606" s="22">
        <f t="shared" si="364"/>
        <v>40998.051192129627</v>
      </c>
      <c r="T2606" s="22">
        <f t="shared" si="365"/>
        <v>41028.051192129627</v>
      </c>
      <c r="U2606">
        <f t="shared" si="366"/>
        <v>2012</v>
      </c>
      <c r="V2606" t="str">
        <f t="shared" si="367"/>
        <v>successful</v>
      </c>
      <c r="W2606" t="str">
        <f>IF(OR(O2606&lt;Outliers!$B$8,Data!O2606&gt;Outliers!$B$9),"Yes","No")</f>
        <v>No</v>
      </c>
      <c r="X2606">
        <f t="shared" si="368"/>
        <v>4</v>
      </c>
    </row>
    <row r="2607" spans="1:24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60"/>
        <v>1</v>
      </c>
      <c r="P2607" s="9">
        <f t="shared" si="361"/>
        <v>60.97</v>
      </c>
      <c r="Q2607" t="str">
        <f t="shared" si="362"/>
        <v>technology</v>
      </c>
      <c r="R2607" t="str">
        <f t="shared" si="363"/>
        <v>space exploration</v>
      </c>
      <c r="S2607" s="22">
        <f t="shared" si="364"/>
        <v>42508.541550925926</v>
      </c>
      <c r="T2607" s="22">
        <f t="shared" si="365"/>
        <v>42538.541550925926</v>
      </c>
      <c r="U2607">
        <f t="shared" si="366"/>
        <v>2016</v>
      </c>
      <c r="V2607" t="str">
        <f t="shared" si="367"/>
        <v>successful</v>
      </c>
      <c r="W2607" t="str">
        <f>IF(OR(O2607&lt;Outliers!$B$8,Data!O2607&gt;Outliers!$B$9),"Yes","No")</f>
        <v>No</v>
      </c>
      <c r="X2607">
        <f t="shared" si="368"/>
        <v>4</v>
      </c>
    </row>
    <row r="2608" spans="1:24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60"/>
        <v>1</v>
      </c>
      <c r="P2608" s="9">
        <f t="shared" si="361"/>
        <v>31.44</v>
      </c>
      <c r="Q2608" t="str">
        <f t="shared" si="362"/>
        <v>technology</v>
      </c>
      <c r="R2608" t="str">
        <f t="shared" si="363"/>
        <v>space exploration</v>
      </c>
      <c r="S2608" s="22">
        <f t="shared" si="364"/>
        <v>41726.712754629632</v>
      </c>
      <c r="T2608" s="22">
        <f t="shared" si="365"/>
        <v>41758.712754629632</v>
      </c>
      <c r="U2608">
        <f t="shared" si="366"/>
        <v>2014</v>
      </c>
      <c r="V2608" t="str">
        <f t="shared" si="367"/>
        <v>successful</v>
      </c>
      <c r="W2608" t="str">
        <f>IF(OR(O2608&lt;Outliers!$B$8,Data!O2608&gt;Outliers!$B$9),"Yes","No")</f>
        <v>No</v>
      </c>
      <c r="X2608">
        <f t="shared" si="368"/>
        <v>5</v>
      </c>
    </row>
    <row r="2609" spans="1:24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60"/>
        <v>4</v>
      </c>
      <c r="P2609" s="9">
        <f t="shared" si="361"/>
        <v>81.95</v>
      </c>
      <c r="Q2609" t="str">
        <f t="shared" si="362"/>
        <v>technology</v>
      </c>
      <c r="R2609" t="str">
        <f t="shared" si="363"/>
        <v>space exploration</v>
      </c>
      <c r="S2609" s="22">
        <f t="shared" si="364"/>
        <v>42184.874675925923</v>
      </c>
      <c r="T2609" s="22">
        <f t="shared" si="365"/>
        <v>42228.083333333328</v>
      </c>
      <c r="U2609">
        <f t="shared" si="366"/>
        <v>2015</v>
      </c>
      <c r="V2609" t="str">
        <f t="shared" si="367"/>
        <v>successful</v>
      </c>
      <c r="W2609" t="str">
        <f>IF(OR(O2609&lt;Outliers!$B$8,Data!O2609&gt;Outliers!$B$9),"Yes","No")</f>
        <v>Yes</v>
      </c>
      <c r="X2609">
        <f t="shared" si="368"/>
        <v>6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60"/>
        <v>2</v>
      </c>
      <c r="P2610" s="9">
        <f t="shared" si="361"/>
        <v>58.93</v>
      </c>
      <c r="Q2610" t="str">
        <f t="shared" si="362"/>
        <v>technology</v>
      </c>
      <c r="R2610" t="str">
        <f t="shared" si="363"/>
        <v>space exploration</v>
      </c>
      <c r="S2610" s="22">
        <f t="shared" si="364"/>
        <v>42767.801712962959</v>
      </c>
      <c r="T2610" s="22">
        <f t="shared" si="365"/>
        <v>42809</v>
      </c>
      <c r="U2610">
        <f t="shared" si="366"/>
        <v>2017</v>
      </c>
      <c r="V2610" t="str">
        <f t="shared" si="367"/>
        <v>successful</v>
      </c>
      <c r="W2610" t="str">
        <f>IF(OR(O2610&lt;Outliers!$B$8,Data!O2610&gt;Outliers!$B$9),"Yes","No")</f>
        <v>No</v>
      </c>
      <c r="X2610">
        <f t="shared" si="368"/>
        <v>6</v>
      </c>
    </row>
    <row r="2611" spans="1:24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60"/>
        <v>3</v>
      </c>
      <c r="P2611" s="9">
        <f t="shared" si="361"/>
        <v>157.29</v>
      </c>
      <c r="Q2611" t="str">
        <f t="shared" si="362"/>
        <v>technology</v>
      </c>
      <c r="R2611" t="str">
        <f t="shared" si="363"/>
        <v>space exploration</v>
      </c>
      <c r="S2611" s="22">
        <f t="shared" si="364"/>
        <v>41075.237858796296</v>
      </c>
      <c r="T2611" s="22">
        <f t="shared" si="365"/>
        <v>41105.237858796296</v>
      </c>
      <c r="U2611">
        <f t="shared" si="366"/>
        <v>2012</v>
      </c>
      <c r="V2611" t="str">
        <f t="shared" si="367"/>
        <v>successful</v>
      </c>
      <c r="W2611" t="str">
        <f>IF(OR(O2611&lt;Outliers!$B$8,Data!O2611&gt;Outliers!$B$9),"Yes","No")</f>
        <v>Yes</v>
      </c>
      <c r="X2611">
        <f t="shared" si="368"/>
        <v>4</v>
      </c>
    </row>
    <row r="2612" spans="1:24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60"/>
        <v>1</v>
      </c>
      <c r="P2612" s="9">
        <f t="shared" si="361"/>
        <v>55.76</v>
      </c>
      <c r="Q2612" t="str">
        <f t="shared" si="362"/>
        <v>technology</v>
      </c>
      <c r="R2612" t="str">
        <f t="shared" si="363"/>
        <v>space exploration</v>
      </c>
      <c r="S2612" s="22">
        <f t="shared" si="364"/>
        <v>42564.881076388891</v>
      </c>
      <c r="T2612" s="22">
        <f t="shared" si="365"/>
        <v>42604.290972222225</v>
      </c>
      <c r="U2612">
        <f t="shared" si="366"/>
        <v>2016</v>
      </c>
      <c r="V2612" t="str">
        <f t="shared" si="367"/>
        <v>successful</v>
      </c>
      <c r="W2612" t="str">
        <f>IF(OR(O2612&lt;Outliers!$B$8,Data!O2612&gt;Outliers!$B$9),"Yes","No")</f>
        <v>No</v>
      </c>
      <c r="X2612">
        <f t="shared" si="368"/>
        <v>6</v>
      </c>
    </row>
    <row r="2613" spans="1:24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60"/>
        <v>28</v>
      </c>
      <c r="P2613" s="9">
        <f t="shared" si="361"/>
        <v>83.8</v>
      </c>
      <c r="Q2613" t="str">
        <f t="shared" si="362"/>
        <v>technology</v>
      </c>
      <c r="R2613" t="str">
        <f t="shared" si="363"/>
        <v>space exploration</v>
      </c>
      <c r="S2613" s="22">
        <f t="shared" si="364"/>
        <v>42704.335810185185</v>
      </c>
      <c r="T2613" s="22">
        <f t="shared" si="365"/>
        <v>42737.957638888889</v>
      </c>
      <c r="U2613">
        <f t="shared" si="366"/>
        <v>2016</v>
      </c>
      <c r="V2613" t="str">
        <f t="shared" si="367"/>
        <v>successful</v>
      </c>
      <c r="W2613" t="str">
        <f>IF(OR(O2613&lt;Outliers!$B$8,Data!O2613&gt;Outliers!$B$9),"Yes","No")</f>
        <v>Yes</v>
      </c>
      <c r="X2613">
        <f t="shared" si="368"/>
        <v>5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60"/>
        <v>2</v>
      </c>
      <c r="P2614" s="9">
        <f t="shared" si="361"/>
        <v>58.42</v>
      </c>
      <c r="Q2614" t="str">
        <f t="shared" si="362"/>
        <v>technology</v>
      </c>
      <c r="R2614" t="str">
        <f t="shared" si="363"/>
        <v>space exploration</v>
      </c>
      <c r="S2614" s="22">
        <f t="shared" si="364"/>
        <v>41982.143171296295</v>
      </c>
      <c r="T2614" s="22">
        <f t="shared" si="365"/>
        <v>42013.143171296295</v>
      </c>
      <c r="U2614">
        <f t="shared" si="366"/>
        <v>2014</v>
      </c>
      <c r="V2614" t="str">
        <f t="shared" si="367"/>
        <v>successful</v>
      </c>
      <c r="W2614" t="str">
        <f>IF(OR(O2614&lt;Outliers!$B$8,Data!O2614&gt;Outliers!$B$9),"Yes","No")</f>
        <v>No</v>
      </c>
      <c r="X2614">
        <f t="shared" si="368"/>
        <v>4</v>
      </c>
    </row>
    <row r="2615" spans="1:24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60"/>
        <v>1</v>
      </c>
      <c r="P2615" s="9">
        <f t="shared" si="361"/>
        <v>270.57</v>
      </c>
      <c r="Q2615" t="str">
        <f t="shared" si="362"/>
        <v>technology</v>
      </c>
      <c r="R2615" t="str">
        <f t="shared" si="363"/>
        <v>space exploration</v>
      </c>
      <c r="S2615" s="22">
        <f t="shared" si="364"/>
        <v>41143.81821759259</v>
      </c>
      <c r="T2615" s="22">
        <f t="shared" si="365"/>
        <v>41173.81821759259</v>
      </c>
      <c r="U2615">
        <f t="shared" si="366"/>
        <v>2012</v>
      </c>
      <c r="V2615" t="str">
        <f t="shared" si="367"/>
        <v>successful</v>
      </c>
      <c r="W2615" t="str">
        <f>IF(OR(O2615&lt;Outliers!$B$8,Data!O2615&gt;Outliers!$B$9),"Yes","No")</f>
        <v>No</v>
      </c>
      <c r="X2615">
        <f t="shared" si="368"/>
        <v>4</v>
      </c>
    </row>
    <row r="2616" spans="1:24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60"/>
        <v>1</v>
      </c>
      <c r="P2616" s="9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22">
        <f t="shared" si="364"/>
        <v>41730.708472222221</v>
      </c>
      <c r="T2616" s="22">
        <f t="shared" si="365"/>
        <v>41759.208333333336</v>
      </c>
      <c r="U2616">
        <f t="shared" si="366"/>
        <v>2014</v>
      </c>
      <c r="V2616" t="str">
        <f t="shared" si="367"/>
        <v>successful</v>
      </c>
      <c r="W2616" t="str">
        <f>IF(OR(O2616&lt;Outliers!$B$8,Data!O2616&gt;Outliers!$B$9),"Yes","No")</f>
        <v>No</v>
      </c>
      <c r="X2616">
        <f t="shared" si="368"/>
        <v>4</v>
      </c>
    </row>
    <row r="2617" spans="1:24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60"/>
        <v>2</v>
      </c>
      <c r="P2617" s="9">
        <f t="shared" si="361"/>
        <v>47.18</v>
      </c>
      <c r="Q2617" t="str">
        <f t="shared" si="362"/>
        <v>technology</v>
      </c>
      <c r="R2617" t="str">
        <f t="shared" si="363"/>
        <v>space exploration</v>
      </c>
      <c r="S2617" s="22">
        <f t="shared" si="364"/>
        <v>42453.49726851852</v>
      </c>
      <c r="T2617" s="22">
        <f t="shared" si="365"/>
        <v>42490.5</v>
      </c>
      <c r="U2617">
        <f t="shared" si="366"/>
        <v>2016</v>
      </c>
      <c r="V2617" t="str">
        <f t="shared" si="367"/>
        <v>successful</v>
      </c>
      <c r="W2617" t="str">
        <f>IF(OR(O2617&lt;Outliers!$B$8,Data!O2617&gt;Outliers!$B$9),"Yes","No")</f>
        <v>No</v>
      </c>
      <c r="X2617">
        <f t="shared" si="368"/>
        <v>5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60"/>
        <v>1</v>
      </c>
      <c r="P2618" s="9">
        <f t="shared" si="361"/>
        <v>120.31</v>
      </c>
      <c r="Q2618" t="str">
        <f t="shared" si="362"/>
        <v>technology</v>
      </c>
      <c r="R2618" t="str">
        <f t="shared" si="363"/>
        <v>space exploration</v>
      </c>
      <c r="S2618" s="22">
        <f t="shared" si="364"/>
        <v>42211.99454861111</v>
      </c>
      <c r="T2618" s="22">
        <f t="shared" si="365"/>
        <v>42241.99454861111</v>
      </c>
      <c r="U2618">
        <f t="shared" si="366"/>
        <v>2015</v>
      </c>
      <c r="V2618" t="str">
        <f t="shared" si="367"/>
        <v>successful</v>
      </c>
      <c r="W2618" t="str">
        <f>IF(OR(O2618&lt;Outliers!$B$8,Data!O2618&gt;Outliers!$B$9),"Yes","No")</f>
        <v>No</v>
      </c>
      <c r="X2618">
        <f t="shared" si="368"/>
        <v>4</v>
      </c>
    </row>
    <row r="2619" spans="1:24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60"/>
        <v>9</v>
      </c>
      <c r="P2619" s="9">
        <f t="shared" si="361"/>
        <v>27.6</v>
      </c>
      <c r="Q2619" t="str">
        <f t="shared" si="362"/>
        <v>technology</v>
      </c>
      <c r="R2619" t="str">
        <f t="shared" si="363"/>
        <v>space exploration</v>
      </c>
      <c r="S2619" s="22">
        <f t="shared" si="364"/>
        <v>41902.874432870369</v>
      </c>
      <c r="T2619" s="22">
        <f t="shared" si="365"/>
        <v>41932.874432870369</v>
      </c>
      <c r="U2619">
        <f t="shared" si="366"/>
        <v>2014</v>
      </c>
      <c r="V2619" t="str">
        <f t="shared" si="367"/>
        <v>successful</v>
      </c>
      <c r="W2619" t="str">
        <f>IF(OR(O2619&lt;Outliers!$B$8,Data!O2619&gt;Outliers!$B$9),"Yes","No")</f>
        <v>Yes</v>
      </c>
      <c r="X2619">
        <f t="shared" si="368"/>
        <v>4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60"/>
        <v>1</v>
      </c>
      <c r="P2620" s="9">
        <f t="shared" si="361"/>
        <v>205.3</v>
      </c>
      <c r="Q2620" t="str">
        <f t="shared" si="362"/>
        <v>technology</v>
      </c>
      <c r="R2620" t="str">
        <f t="shared" si="363"/>
        <v>space exploration</v>
      </c>
      <c r="S2620" s="22">
        <f t="shared" si="364"/>
        <v>42279.792372685188</v>
      </c>
      <c r="T2620" s="22">
        <f t="shared" si="365"/>
        <v>42339.834039351852</v>
      </c>
      <c r="U2620">
        <f t="shared" si="366"/>
        <v>2015</v>
      </c>
      <c r="V2620" t="str">
        <f t="shared" si="367"/>
        <v>successful</v>
      </c>
      <c r="W2620" t="str">
        <f>IF(OR(O2620&lt;Outliers!$B$8,Data!O2620&gt;Outliers!$B$9),"Yes","No")</f>
        <v>No</v>
      </c>
      <c r="X2620">
        <f t="shared" si="368"/>
        <v>9</v>
      </c>
    </row>
    <row r="2621" spans="1:24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60"/>
        <v>2</v>
      </c>
      <c r="P2621" s="9">
        <f t="shared" si="361"/>
        <v>35.549999999999997</v>
      </c>
      <c r="Q2621" t="str">
        <f t="shared" si="362"/>
        <v>technology</v>
      </c>
      <c r="R2621" t="str">
        <f t="shared" si="363"/>
        <v>space exploration</v>
      </c>
      <c r="S2621" s="22">
        <f t="shared" si="364"/>
        <v>42273.884305555555</v>
      </c>
      <c r="T2621" s="22">
        <f t="shared" si="365"/>
        <v>42300.458333333328</v>
      </c>
      <c r="U2621">
        <f t="shared" si="366"/>
        <v>2015</v>
      </c>
      <c r="V2621" t="str">
        <f t="shared" si="367"/>
        <v>successful</v>
      </c>
      <c r="W2621" t="str">
        <f>IF(OR(O2621&lt;Outliers!$B$8,Data!O2621&gt;Outliers!$B$9),"Yes","No")</f>
        <v>No</v>
      </c>
      <c r="X2621">
        <f t="shared" si="368"/>
        <v>4</v>
      </c>
    </row>
    <row r="2622" spans="1:24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60"/>
        <v>1</v>
      </c>
      <c r="P2622" s="9">
        <f t="shared" si="361"/>
        <v>74.64</v>
      </c>
      <c r="Q2622" t="str">
        <f t="shared" si="362"/>
        <v>technology</v>
      </c>
      <c r="R2622" t="str">
        <f t="shared" si="363"/>
        <v>space exploration</v>
      </c>
      <c r="S2622" s="22">
        <f t="shared" si="364"/>
        <v>42251.16715277778</v>
      </c>
      <c r="T2622" s="22">
        <f t="shared" si="365"/>
        <v>42288.041666666672</v>
      </c>
      <c r="U2622">
        <f t="shared" si="366"/>
        <v>2015</v>
      </c>
      <c r="V2622" t="str">
        <f t="shared" si="367"/>
        <v>successful</v>
      </c>
      <c r="W2622" t="str">
        <f>IF(OR(O2622&lt;Outliers!$B$8,Data!O2622&gt;Outliers!$B$9),"Yes","No")</f>
        <v>No</v>
      </c>
      <c r="X2622">
        <f t="shared" si="368"/>
        <v>5</v>
      </c>
    </row>
    <row r="2623" spans="1:24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60"/>
        <v>1</v>
      </c>
      <c r="P2623" s="9">
        <f t="shared" si="361"/>
        <v>47.06</v>
      </c>
      <c r="Q2623" t="str">
        <f t="shared" si="362"/>
        <v>technology</v>
      </c>
      <c r="R2623" t="str">
        <f t="shared" si="363"/>
        <v>space exploration</v>
      </c>
      <c r="S2623" s="22">
        <f t="shared" si="364"/>
        <v>42115.74754629629</v>
      </c>
      <c r="T2623" s="22">
        <f t="shared" si="365"/>
        <v>42145.74754629629</v>
      </c>
      <c r="U2623">
        <f t="shared" si="366"/>
        <v>2015</v>
      </c>
      <c r="V2623" t="str">
        <f t="shared" si="367"/>
        <v>successful</v>
      </c>
      <c r="W2623" t="str">
        <f>IF(OR(O2623&lt;Outliers!$B$8,Data!O2623&gt;Outliers!$B$9),"Yes","No")</f>
        <v>No</v>
      </c>
      <c r="X2623">
        <f t="shared" si="368"/>
        <v>4</v>
      </c>
    </row>
    <row r="2624" spans="1:24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60"/>
        <v>1</v>
      </c>
      <c r="P2624" s="9">
        <f t="shared" si="361"/>
        <v>26.59</v>
      </c>
      <c r="Q2624" t="str">
        <f t="shared" si="362"/>
        <v>technology</v>
      </c>
      <c r="R2624" t="str">
        <f t="shared" si="363"/>
        <v>space exploration</v>
      </c>
      <c r="S2624" s="22">
        <f t="shared" si="364"/>
        <v>42689.74324074074</v>
      </c>
      <c r="T2624" s="22">
        <f t="shared" si="365"/>
        <v>42734.74324074074</v>
      </c>
      <c r="U2624">
        <f t="shared" si="366"/>
        <v>2016</v>
      </c>
      <c r="V2624" t="str">
        <f t="shared" si="367"/>
        <v>successful</v>
      </c>
      <c r="W2624" t="str">
        <f>IF(OR(O2624&lt;Outliers!$B$8,Data!O2624&gt;Outliers!$B$9),"Yes","No")</f>
        <v>No</v>
      </c>
      <c r="X2624">
        <f t="shared" si="368"/>
        <v>6</v>
      </c>
    </row>
    <row r="2625" spans="1:24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60"/>
        <v>1</v>
      </c>
      <c r="P2625" s="9">
        <f t="shared" si="361"/>
        <v>36.770000000000003</v>
      </c>
      <c r="Q2625" t="str">
        <f t="shared" si="362"/>
        <v>technology</v>
      </c>
      <c r="R2625" t="str">
        <f t="shared" si="363"/>
        <v>space exploration</v>
      </c>
      <c r="S2625" s="22">
        <f t="shared" si="364"/>
        <v>42692.256550925929</v>
      </c>
      <c r="T2625" s="22">
        <f t="shared" si="365"/>
        <v>42706.256550925929</v>
      </c>
      <c r="U2625">
        <f t="shared" si="366"/>
        <v>2016</v>
      </c>
      <c r="V2625" t="str">
        <f t="shared" si="367"/>
        <v>successful</v>
      </c>
      <c r="W2625" t="str">
        <f>IF(OR(O2625&lt;Outliers!$B$8,Data!O2625&gt;Outliers!$B$9),"Yes","No")</f>
        <v>No</v>
      </c>
      <c r="X2625">
        <f t="shared" si="368"/>
        <v>2</v>
      </c>
    </row>
    <row r="2626" spans="1:24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60"/>
        <v>14</v>
      </c>
      <c r="P2626" s="9">
        <f t="shared" si="361"/>
        <v>31.82</v>
      </c>
      <c r="Q2626" t="str">
        <f t="shared" si="362"/>
        <v>technology</v>
      </c>
      <c r="R2626" t="str">
        <f t="shared" si="363"/>
        <v>space exploration</v>
      </c>
      <c r="S2626" s="22">
        <f t="shared" si="364"/>
        <v>41144.42155092593</v>
      </c>
      <c r="T2626" s="22">
        <f t="shared" si="365"/>
        <v>41165.42155092593</v>
      </c>
      <c r="U2626">
        <f t="shared" si="366"/>
        <v>2012</v>
      </c>
      <c r="V2626" t="str">
        <f t="shared" si="367"/>
        <v>successful</v>
      </c>
      <c r="W2626" t="str">
        <f>IF(OR(O2626&lt;Outliers!$B$8,Data!O2626&gt;Outliers!$B$9),"Yes","No")</f>
        <v>Yes</v>
      </c>
      <c r="X2626">
        <f t="shared" si="368"/>
        <v>3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69">ROUND(E2627/D2627,0)</f>
        <v>10</v>
      </c>
      <c r="P2627" s="9">
        <f t="shared" ref="P2627:P2690" si="370">ROUND(IFERROR(E2627/L2627,0),2)</f>
        <v>27.58</v>
      </c>
      <c r="Q2627" t="str">
        <f t="shared" ref="Q2627:Q2690" si="371">LEFT(N2627,FIND("/",N2627)-1)</f>
        <v>technology</v>
      </c>
      <c r="R2627" t="str">
        <f t="shared" ref="R2627:R2690" si="372">RIGHT(N2627,LEN(N2627)-FIND("/",N2627))</f>
        <v>space exploration</v>
      </c>
      <c r="S2627" s="22">
        <f t="shared" ref="S2627:S2690" si="373">(((J2627/60)/60)/24)+DATE(1970,1,1)</f>
        <v>42658.810277777782</v>
      </c>
      <c r="T2627" s="22">
        <f t="shared" ref="T2627:T2690" si="374">(((I2627/60)/60)/24)+DATE(1970,1,1)</f>
        <v>42683.851944444439</v>
      </c>
      <c r="U2627">
        <f t="shared" ref="U2627:U2690" si="375">YEAR(S2627)</f>
        <v>2016</v>
      </c>
      <c r="V2627" t="str">
        <f t="shared" ref="V2627:V2690" si="376">IF(OR(F2627="live",F2627="successful"),"successful","unsuccessful")</f>
        <v>successful</v>
      </c>
      <c r="W2627" t="str">
        <f>IF(OR(O2627&lt;Outliers!$B$8,Data!O2627&gt;Outliers!$B$9),"Yes","No")</f>
        <v>Yes</v>
      </c>
      <c r="X2627">
        <f t="shared" ref="X2627:X2690" si="377">ROUND(_xlfn.DAYS(T2627,S2627)/7,0)</f>
        <v>4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69"/>
        <v>1</v>
      </c>
      <c r="P2628" s="9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22">
        <f t="shared" si="373"/>
        <v>42128.628113425926</v>
      </c>
      <c r="T2628" s="22">
        <f t="shared" si="374"/>
        <v>42158.628113425926</v>
      </c>
      <c r="U2628">
        <f t="shared" si="375"/>
        <v>2015</v>
      </c>
      <c r="V2628" t="str">
        <f t="shared" si="376"/>
        <v>successful</v>
      </c>
      <c r="W2628" t="str">
        <f>IF(OR(O2628&lt;Outliers!$B$8,Data!O2628&gt;Outliers!$B$9),"Yes","No")</f>
        <v>No</v>
      </c>
      <c r="X2628">
        <f t="shared" si="377"/>
        <v>4</v>
      </c>
    </row>
    <row r="2629" spans="1:24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69"/>
        <v>6</v>
      </c>
      <c r="P2629" s="9">
        <f t="shared" si="370"/>
        <v>21.56</v>
      </c>
      <c r="Q2629" t="str">
        <f t="shared" si="371"/>
        <v>technology</v>
      </c>
      <c r="R2629" t="str">
        <f t="shared" si="372"/>
        <v>space exploration</v>
      </c>
      <c r="S2629" s="22">
        <f t="shared" si="373"/>
        <v>42304.829409722224</v>
      </c>
      <c r="T2629" s="22">
        <f t="shared" si="374"/>
        <v>42334.871076388896</v>
      </c>
      <c r="U2629">
        <f t="shared" si="375"/>
        <v>2015</v>
      </c>
      <c r="V2629" t="str">
        <f t="shared" si="376"/>
        <v>successful</v>
      </c>
      <c r="W2629" t="str">
        <f>IF(OR(O2629&lt;Outliers!$B$8,Data!O2629&gt;Outliers!$B$9),"Yes","No")</f>
        <v>Yes</v>
      </c>
      <c r="X2629">
        <f t="shared" si="377"/>
        <v>4</v>
      </c>
    </row>
    <row r="2630" spans="1:24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69"/>
        <v>1</v>
      </c>
      <c r="P2630" s="9">
        <f t="shared" si="370"/>
        <v>44.1</v>
      </c>
      <c r="Q2630" t="str">
        <f t="shared" si="371"/>
        <v>technology</v>
      </c>
      <c r="R2630" t="str">
        <f t="shared" si="372"/>
        <v>space exploration</v>
      </c>
      <c r="S2630" s="22">
        <f t="shared" si="373"/>
        <v>41953.966053240743</v>
      </c>
      <c r="T2630" s="22">
        <f t="shared" si="374"/>
        <v>41973.966053240743</v>
      </c>
      <c r="U2630">
        <f t="shared" si="375"/>
        <v>2014</v>
      </c>
      <c r="V2630" t="str">
        <f t="shared" si="376"/>
        <v>successful</v>
      </c>
      <c r="W2630" t="str">
        <f>IF(OR(O2630&lt;Outliers!$B$8,Data!O2630&gt;Outliers!$B$9),"Yes","No")</f>
        <v>No</v>
      </c>
      <c r="X2630">
        <f t="shared" si="377"/>
        <v>3</v>
      </c>
    </row>
    <row r="2631" spans="1:24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69"/>
        <v>1</v>
      </c>
      <c r="P2631" s="9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22">
        <f t="shared" si="373"/>
        <v>42108.538449074069</v>
      </c>
      <c r="T2631" s="22">
        <f t="shared" si="374"/>
        <v>42138.538449074069</v>
      </c>
      <c r="U2631">
        <f t="shared" si="375"/>
        <v>2015</v>
      </c>
      <c r="V2631" t="str">
        <f t="shared" si="376"/>
        <v>successful</v>
      </c>
      <c r="W2631" t="str">
        <f>IF(OR(O2631&lt;Outliers!$B$8,Data!O2631&gt;Outliers!$B$9),"Yes","No")</f>
        <v>No</v>
      </c>
      <c r="X2631">
        <f t="shared" si="377"/>
        <v>4</v>
      </c>
    </row>
    <row r="2632" spans="1:24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69"/>
        <v>2</v>
      </c>
      <c r="P2632" s="9">
        <f t="shared" si="370"/>
        <v>38.99</v>
      </c>
      <c r="Q2632" t="str">
        <f t="shared" si="371"/>
        <v>technology</v>
      </c>
      <c r="R2632" t="str">
        <f t="shared" si="372"/>
        <v>space exploration</v>
      </c>
      <c r="S2632" s="22">
        <f t="shared" si="373"/>
        <v>42524.105462962965</v>
      </c>
      <c r="T2632" s="22">
        <f t="shared" si="374"/>
        <v>42551.416666666672</v>
      </c>
      <c r="U2632">
        <f t="shared" si="375"/>
        <v>2016</v>
      </c>
      <c r="V2632" t="str">
        <f t="shared" si="376"/>
        <v>successful</v>
      </c>
      <c r="W2632" t="str">
        <f>IF(OR(O2632&lt;Outliers!$B$8,Data!O2632&gt;Outliers!$B$9),"Yes","No")</f>
        <v>No</v>
      </c>
      <c r="X2632">
        <f t="shared" si="377"/>
        <v>4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69"/>
        <v>1</v>
      </c>
      <c r="P2633" s="9">
        <f t="shared" si="370"/>
        <v>80.19</v>
      </c>
      <c r="Q2633" t="str">
        <f t="shared" si="371"/>
        <v>technology</v>
      </c>
      <c r="R2633" t="str">
        <f t="shared" si="372"/>
        <v>space exploration</v>
      </c>
      <c r="S2633" s="22">
        <f t="shared" si="373"/>
        <v>42218.169293981482</v>
      </c>
      <c r="T2633" s="22">
        <f t="shared" si="374"/>
        <v>42246.169293981482</v>
      </c>
      <c r="U2633">
        <f t="shared" si="375"/>
        <v>2015</v>
      </c>
      <c r="V2633" t="str">
        <f t="shared" si="376"/>
        <v>successful</v>
      </c>
      <c r="W2633" t="str">
        <f>IF(OR(O2633&lt;Outliers!$B$8,Data!O2633&gt;Outliers!$B$9),"Yes","No")</f>
        <v>No</v>
      </c>
      <c r="X2633">
        <f t="shared" si="377"/>
        <v>4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69"/>
        <v>1</v>
      </c>
      <c r="P2634" s="9">
        <f t="shared" si="370"/>
        <v>34.9</v>
      </c>
      <c r="Q2634" t="str">
        <f t="shared" si="371"/>
        <v>technology</v>
      </c>
      <c r="R2634" t="str">
        <f t="shared" si="372"/>
        <v>space exploration</v>
      </c>
      <c r="S2634" s="22">
        <f t="shared" si="373"/>
        <v>42494.061793981484</v>
      </c>
      <c r="T2634" s="22">
        <f t="shared" si="374"/>
        <v>42519.061793981484</v>
      </c>
      <c r="U2634">
        <f t="shared" si="375"/>
        <v>2016</v>
      </c>
      <c r="V2634" t="str">
        <f t="shared" si="376"/>
        <v>successful</v>
      </c>
      <c r="W2634" t="str">
        <f>IF(OR(O2634&lt;Outliers!$B$8,Data!O2634&gt;Outliers!$B$9),"Yes","No")</f>
        <v>No</v>
      </c>
      <c r="X2634">
        <f t="shared" si="377"/>
        <v>4</v>
      </c>
    </row>
    <row r="2635" spans="1:24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69"/>
        <v>4</v>
      </c>
      <c r="P2635" s="9">
        <f t="shared" si="370"/>
        <v>89.1</v>
      </c>
      <c r="Q2635" t="str">
        <f t="shared" si="371"/>
        <v>technology</v>
      </c>
      <c r="R2635" t="str">
        <f t="shared" si="372"/>
        <v>space exploration</v>
      </c>
      <c r="S2635" s="22">
        <f t="shared" si="373"/>
        <v>41667.823287037041</v>
      </c>
      <c r="T2635" s="22">
        <f t="shared" si="374"/>
        <v>41697.958333333336</v>
      </c>
      <c r="U2635">
        <f t="shared" si="375"/>
        <v>2014</v>
      </c>
      <c r="V2635" t="str">
        <f t="shared" si="376"/>
        <v>successful</v>
      </c>
      <c r="W2635" t="str">
        <f>IF(OR(O2635&lt;Outliers!$B$8,Data!O2635&gt;Outliers!$B$9),"Yes","No")</f>
        <v>Yes</v>
      </c>
      <c r="X2635">
        <f t="shared" si="377"/>
        <v>4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69"/>
        <v>1</v>
      </c>
      <c r="P2636" s="9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22">
        <f t="shared" si="373"/>
        <v>42612.656493055561</v>
      </c>
      <c r="T2636" s="22">
        <f t="shared" si="374"/>
        <v>42642.656493055561</v>
      </c>
      <c r="U2636">
        <f t="shared" si="375"/>
        <v>2016</v>
      </c>
      <c r="V2636" t="str">
        <f t="shared" si="376"/>
        <v>successful</v>
      </c>
      <c r="W2636" t="str">
        <f>IF(OR(O2636&lt;Outliers!$B$8,Data!O2636&gt;Outliers!$B$9),"Yes","No")</f>
        <v>No</v>
      </c>
      <c r="X2636">
        <f t="shared" si="377"/>
        <v>4</v>
      </c>
    </row>
    <row r="2637" spans="1:24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69"/>
        <v>1</v>
      </c>
      <c r="P2637" s="9">
        <f t="shared" si="370"/>
        <v>136.9</v>
      </c>
      <c r="Q2637" t="str">
        <f t="shared" si="371"/>
        <v>technology</v>
      </c>
      <c r="R2637" t="str">
        <f t="shared" si="372"/>
        <v>space exploration</v>
      </c>
      <c r="S2637" s="22">
        <f t="shared" si="373"/>
        <v>42037.950937500005</v>
      </c>
      <c r="T2637" s="22">
        <f t="shared" si="374"/>
        <v>42072.909270833334</v>
      </c>
      <c r="U2637">
        <f t="shared" si="375"/>
        <v>2015</v>
      </c>
      <c r="V2637" t="str">
        <f t="shared" si="376"/>
        <v>successful</v>
      </c>
      <c r="W2637" t="str">
        <f>IF(OR(O2637&lt;Outliers!$B$8,Data!O2637&gt;Outliers!$B$9),"Yes","No")</f>
        <v>No</v>
      </c>
      <c r="X2637">
        <f t="shared" si="377"/>
        <v>5</v>
      </c>
    </row>
    <row r="2638" spans="1:24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69"/>
        <v>2</v>
      </c>
      <c r="P2638" s="9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22">
        <f t="shared" si="373"/>
        <v>42636.614745370374</v>
      </c>
      <c r="T2638" s="22">
        <f t="shared" si="374"/>
        <v>42659.041666666672</v>
      </c>
      <c r="U2638">
        <f t="shared" si="375"/>
        <v>2016</v>
      </c>
      <c r="V2638" t="str">
        <f t="shared" si="376"/>
        <v>successful</v>
      </c>
      <c r="W2638" t="str">
        <f>IF(OR(O2638&lt;Outliers!$B$8,Data!O2638&gt;Outliers!$B$9),"Yes","No")</f>
        <v>No</v>
      </c>
      <c r="X2638">
        <f t="shared" si="377"/>
        <v>3</v>
      </c>
    </row>
    <row r="2639" spans="1:24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69"/>
        <v>2</v>
      </c>
      <c r="P2639" s="9">
        <f t="shared" si="370"/>
        <v>31.96</v>
      </c>
      <c r="Q2639" t="str">
        <f t="shared" si="371"/>
        <v>technology</v>
      </c>
      <c r="R2639" t="str">
        <f t="shared" si="372"/>
        <v>space exploration</v>
      </c>
      <c r="S2639" s="22">
        <f t="shared" si="373"/>
        <v>42639.549479166672</v>
      </c>
      <c r="T2639" s="22">
        <f t="shared" si="374"/>
        <v>42655.549479166672</v>
      </c>
      <c r="U2639">
        <f t="shared" si="375"/>
        <v>2016</v>
      </c>
      <c r="V2639" t="str">
        <f t="shared" si="376"/>
        <v>successful</v>
      </c>
      <c r="W2639" t="str">
        <f>IF(OR(O2639&lt;Outliers!$B$8,Data!O2639&gt;Outliers!$B$9),"Yes","No")</f>
        <v>No</v>
      </c>
      <c r="X2639">
        <f t="shared" si="377"/>
        <v>2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69"/>
        <v>1</v>
      </c>
      <c r="P2640" s="9">
        <f t="shared" si="370"/>
        <v>25.21</v>
      </c>
      <c r="Q2640" t="str">
        <f t="shared" si="371"/>
        <v>technology</v>
      </c>
      <c r="R2640" t="str">
        <f t="shared" si="372"/>
        <v>space exploration</v>
      </c>
      <c r="S2640" s="22">
        <f t="shared" si="373"/>
        <v>41989.913136574076</v>
      </c>
      <c r="T2640" s="22">
        <f t="shared" si="374"/>
        <v>42019.913136574076</v>
      </c>
      <c r="U2640">
        <f t="shared" si="375"/>
        <v>2014</v>
      </c>
      <c r="V2640" t="str">
        <f t="shared" si="376"/>
        <v>successful</v>
      </c>
      <c r="W2640" t="str">
        <f>IF(OR(O2640&lt;Outliers!$B$8,Data!O2640&gt;Outliers!$B$9),"Yes","No")</f>
        <v>No</v>
      </c>
      <c r="X2640">
        <f t="shared" si="377"/>
        <v>4</v>
      </c>
    </row>
    <row r="2641" spans="1:24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69"/>
        <v>2</v>
      </c>
      <c r="P2641" s="9">
        <f t="shared" si="370"/>
        <v>10.039999999999999</v>
      </c>
      <c r="Q2641" t="str">
        <f t="shared" si="371"/>
        <v>technology</v>
      </c>
      <c r="R2641" t="str">
        <f t="shared" si="372"/>
        <v>space exploration</v>
      </c>
      <c r="S2641" s="22">
        <f t="shared" si="373"/>
        <v>42024.86513888889</v>
      </c>
      <c r="T2641" s="22">
        <f t="shared" si="374"/>
        <v>42054.86513888889</v>
      </c>
      <c r="U2641">
        <f t="shared" si="375"/>
        <v>2015</v>
      </c>
      <c r="V2641" t="str">
        <f t="shared" si="376"/>
        <v>successful</v>
      </c>
      <c r="W2641" t="str">
        <f>IF(OR(O2641&lt;Outliers!$B$8,Data!O2641&gt;Outliers!$B$9),"Yes","No")</f>
        <v>No</v>
      </c>
      <c r="X2641">
        <f t="shared" si="377"/>
        <v>4</v>
      </c>
    </row>
    <row r="2642" spans="1:24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69"/>
        <v>1</v>
      </c>
      <c r="P2642" s="9">
        <f t="shared" si="370"/>
        <v>45.94</v>
      </c>
      <c r="Q2642" t="str">
        <f t="shared" si="371"/>
        <v>technology</v>
      </c>
      <c r="R2642" t="str">
        <f t="shared" si="372"/>
        <v>space exploration</v>
      </c>
      <c r="S2642" s="22">
        <f t="shared" si="373"/>
        <v>42103.160578703704</v>
      </c>
      <c r="T2642" s="22">
        <f t="shared" si="374"/>
        <v>42163.160578703704</v>
      </c>
      <c r="U2642">
        <f t="shared" si="375"/>
        <v>2015</v>
      </c>
      <c r="V2642" t="str">
        <f t="shared" si="376"/>
        <v>successful</v>
      </c>
      <c r="W2642" t="str">
        <f>IF(OR(O2642&lt;Outliers!$B$8,Data!O2642&gt;Outliers!$B$9),"Yes","No")</f>
        <v>No</v>
      </c>
      <c r="X2642">
        <f t="shared" si="377"/>
        <v>9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69"/>
        <v>0</v>
      </c>
      <c r="P2643" s="9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22">
        <f t="shared" si="373"/>
        <v>41880.827118055553</v>
      </c>
      <c r="T2643" s="22">
        <f t="shared" si="374"/>
        <v>41897.839583333334</v>
      </c>
      <c r="U2643">
        <f t="shared" si="375"/>
        <v>2014</v>
      </c>
      <c r="V2643" t="str">
        <f t="shared" si="376"/>
        <v>unsuccessful</v>
      </c>
      <c r="W2643" t="str">
        <f>IF(OR(O2643&lt;Outliers!$B$8,Data!O2643&gt;Outliers!$B$9),"Yes","No")</f>
        <v>No</v>
      </c>
      <c r="X2643">
        <f t="shared" si="377"/>
        <v>2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69"/>
        <v>0</v>
      </c>
      <c r="P2644" s="9">
        <f t="shared" si="370"/>
        <v>0</v>
      </c>
      <c r="Q2644" t="str">
        <f t="shared" si="371"/>
        <v>technology</v>
      </c>
      <c r="R2644" t="str">
        <f t="shared" si="372"/>
        <v>space exploration</v>
      </c>
      <c r="S2644" s="22">
        <f t="shared" si="373"/>
        <v>42536.246620370366</v>
      </c>
      <c r="T2644" s="22">
        <f t="shared" si="374"/>
        <v>42566.289583333331</v>
      </c>
      <c r="U2644">
        <f t="shared" si="375"/>
        <v>2016</v>
      </c>
      <c r="V2644" t="str">
        <f t="shared" si="376"/>
        <v>unsuccessful</v>
      </c>
      <c r="W2644" t="str">
        <f>IF(OR(O2644&lt;Outliers!$B$8,Data!O2644&gt;Outliers!$B$9),"Yes","No")</f>
        <v>No</v>
      </c>
      <c r="X2644">
        <f t="shared" si="377"/>
        <v>4</v>
      </c>
    </row>
    <row r="2645" spans="1:24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69"/>
        <v>0</v>
      </c>
      <c r="P2645" s="9">
        <f t="shared" si="370"/>
        <v>223.58</v>
      </c>
      <c r="Q2645" t="str">
        <f t="shared" si="371"/>
        <v>technology</v>
      </c>
      <c r="R2645" t="str">
        <f t="shared" si="372"/>
        <v>space exploration</v>
      </c>
      <c r="S2645" s="22">
        <f t="shared" si="373"/>
        <v>42689.582349537035</v>
      </c>
      <c r="T2645" s="22">
        <f t="shared" si="374"/>
        <v>42725.332638888889</v>
      </c>
      <c r="U2645">
        <f t="shared" si="375"/>
        <v>2016</v>
      </c>
      <c r="V2645" t="str">
        <f t="shared" si="376"/>
        <v>unsuccessful</v>
      </c>
      <c r="W2645" t="str">
        <f>IF(OR(O2645&lt;Outliers!$B$8,Data!O2645&gt;Outliers!$B$9),"Yes","No")</f>
        <v>No</v>
      </c>
      <c r="X2645">
        <f t="shared" si="377"/>
        <v>5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69"/>
        <v>0</v>
      </c>
      <c r="P2646" s="9">
        <f t="shared" si="370"/>
        <v>39.479999999999997</v>
      </c>
      <c r="Q2646" t="str">
        <f t="shared" si="371"/>
        <v>technology</v>
      </c>
      <c r="R2646" t="str">
        <f t="shared" si="372"/>
        <v>space exploration</v>
      </c>
      <c r="S2646" s="22">
        <f t="shared" si="373"/>
        <v>42774.792071759264</v>
      </c>
      <c r="T2646" s="22">
        <f t="shared" si="374"/>
        <v>42804.792071759264</v>
      </c>
      <c r="U2646">
        <f t="shared" si="375"/>
        <v>2017</v>
      </c>
      <c r="V2646" t="str">
        <f t="shared" si="376"/>
        <v>unsuccessful</v>
      </c>
      <c r="W2646" t="str">
        <f>IF(OR(O2646&lt;Outliers!$B$8,Data!O2646&gt;Outliers!$B$9),"Yes","No")</f>
        <v>No</v>
      </c>
      <c r="X2646">
        <f t="shared" si="377"/>
        <v>4</v>
      </c>
    </row>
    <row r="2647" spans="1:24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69"/>
        <v>0</v>
      </c>
      <c r="P2647" s="9">
        <f t="shared" si="370"/>
        <v>91.3</v>
      </c>
      <c r="Q2647" t="str">
        <f t="shared" si="371"/>
        <v>technology</v>
      </c>
      <c r="R2647" t="str">
        <f t="shared" si="372"/>
        <v>space exploration</v>
      </c>
      <c r="S2647" s="22">
        <f t="shared" si="373"/>
        <v>41921.842627314814</v>
      </c>
      <c r="T2647" s="22">
        <f t="shared" si="374"/>
        <v>41951.884293981479</v>
      </c>
      <c r="U2647">
        <f t="shared" si="375"/>
        <v>2014</v>
      </c>
      <c r="V2647" t="str">
        <f t="shared" si="376"/>
        <v>unsuccessful</v>
      </c>
      <c r="W2647" t="str">
        <f>IF(OR(O2647&lt;Outliers!$B$8,Data!O2647&gt;Outliers!$B$9),"Yes","No")</f>
        <v>No</v>
      </c>
      <c r="X2647">
        <f t="shared" si="377"/>
        <v>4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69"/>
        <v>0</v>
      </c>
      <c r="P2648" s="9">
        <f t="shared" si="370"/>
        <v>78.67</v>
      </c>
      <c r="Q2648" t="str">
        <f t="shared" si="371"/>
        <v>technology</v>
      </c>
      <c r="R2648" t="str">
        <f t="shared" si="372"/>
        <v>space exploration</v>
      </c>
      <c r="S2648" s="22">
        <f t="shared" si="373"/>
        <v>42226.313298611116</v>
      </c>
      <c r="T2648" s="22">
        <f t="shared" si="374"/>
        <v>42256.313298611116</v>
      </c>
      <c r="U2648">
        <f t="shared" si="375"/>
        <v>2015</v>
      </c>
      <c r="V2648" t="str">
        <f t="shared" si="376"/>
        <v>unsuccessful</v>
      </c>
      <c r="W2648" t="str">
        <f>IF(OR(O2648&lt;Outliers!$B$8,Data!O2648&gt;Outliers!$B$9),"Yes","No")</f>
        <v>No</v>
      </c>
      <c r="X2648">
        <f t="shared" si="377"/>
        <v>4</v>
      </c>
    </row>
    <row r="2649" spans="1:24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69"/>
        <v>0</v>
      </c>
      <c r="P2649" s="9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22">
        <f t="shared" si="373"/>
        <v>42200.261793981481</v>
      </c>
      <c r="T2649" s="22">
        <f t="shared" si="374"/>
        <v>42230.261793981481</v>
      </c>
      <c r="U2649">
        <f t="shared" si="375"/>
        <v>2015</v>
      </c>
      <c r="V2649" t="str">
        <f t="shared" si="376"/>
        <v>unsuccessful</v>
      </c>
      <c r="W2649" t="str">
        <f>IF(OR(O2649&lt;Outliers!$B$8,Data!O2649&gt;Outliers!$B$9),"Yes","No")</f>
        <v>No</v>
      </c>
      <c r="X2649">
        <f t="shared" si="377"/>
        <v>4</v>
      </c>
    </row>
    <row r="2650" spans="1:24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69"/>
        <v>0</v>
      </c>
      <c r="P2650" s="9">
        <f t="shared" si="370"/>
        <v>17.670000000000002</v>
      </c>
      <c r="Q2650" t="str">
        <f t="shared" si="371"/>
        <v>technology</v>
      </c>
      <c r="R2650" t="str">
        <f t="shared" si="372"/>
        <v>space exploration</v>
      </c>
      <c r="S2650" s="22">
        <f t="shared" si="373"/>
        <v>42408.714814814812</v>
      </c>
      <c r="T2650" s="22">
        <f t="shared" si="374"/>
        <v>42438.714814814812</v>
      </c>
      <c r="U2650">
        <f t="shared" si="375"/>
        <v>2016</v>
      </c>
      <c r="V2650" t="str">
        <f t="shared" si="376"/>
        <v>unsuccessful</v>
      </c>
      <c r="W2650" t="str">
        <f>IF(OR(O2650&lt;Outliers!$B$8,Data!O2650&gt;Outliers!$B$9),"Yes","No")</f>
        <v>No</v>
      </c>
      <c r="X2650">
        <f t="shared" si="377"/>
        <v>4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69"/>
        <v>0</v>
      </c>
      <c r="P2651" s="9">
        <f t="shared" si="370"/>
        <v>41.33</v>
      </c>
      <c r="Q2651" t="str">
        <f t="shared" si="371"/>
        <v>technology</v>
      </c>
      <c r="R2651" t="str">
        <f t="shared" si="372"/>
        <v>space exploration</v>
      </c>
      <c r="S2651" s="22">
        <f t="shared" si="373"/>
        <v>42341.99700231482</v>
      </c>
      <c r="T2651" s="22">
        <f t="shared" si="374"/>
        <v>42401.99700231482</v>
      </c>
      <c r="U2651">
        <f t="shared" si="375"/>
        <v>2015</v>
      </c>
      <c r="V2651" t="str">
        <f t="shared" si="376"/>
        <v>unsuccessful</v>
      </c>
      <c r="W2651" t="str">
        <f>IF(OR(O2651&lt;Outliers!$B$8,Data!O2651&gt;Outliers!$B$9),"Yes","No")</f>
        <v>No</v>
      </c>
      <c r="X2651">
        <f t="shared" si="377"/>
        <v>9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69"/>
        <v>0</v>
      </c>
      <c r="P2652" s="9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22">
        <f t="shared" si="373"/>
        <v>42695.624340277776</v>
      </c>
      <c r="T2652" s="22">
        <f t="shared" si="374"/>
        <v>42725.624340277776</v>
      </c>
      <c r="U2652">
        <f t="shared" si="375"/>
        <v>2016</v>
      </c>
      <c r="V2652" t="str">
        <f t="shared" si="376"/>
        <v>unsuccessful</v>
      </c>
      <c r="W2652" t="str">
        <f>IF(OR(O2652&lt;Outliers!$B$8,Data!O2652&gt;Outliers!$B$9),"Yes","No")</f>
        <v>No</v>
      </c>
      <c r="X2652">
        <f t="shared" si="377"/>
        <v>4</v>
      </c>
    </row>
    <row r="2653" spans="1:24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69"/>
        <v>0</v>
      </c>
      <c r="P2653" s="9">
        <f t="shared" si="370"/>
        <v>307.82</v>
      </c>
      <c r="Q2653" t="str">
        <f t="shared" si="371"/>
        <v>technology</v>
      </c>
      <c r="R2653" t="str">
        <f t="shared" si="372"/>
        <v>space exploration</v>
      </c>
      <c r="S2653" s="22">
        <f t="shared" si="373"/>
        <v>42327.805659722217</v>
      </c>
      <c r="T2653" s="22">
        <f t="shared" si="374"/>
        <v>42355.805659722217</v>
      </c>
      <c r="U2653">
        <f t="shared" si="375"/>
        <v>2015</v>
      </c>
      <c r="V2653" t="str">
        <f t="shared" si="376"/>
        <v>unsuccessful</v>
      </c>
      <c r="W2653" t="str">
        <f>IF(OR(O2653&lt;Outliers!$B$8,Data!O2653&gt;Outliers!$B$9),"Yes","No")</f>
        <v>No</v>
      </c>
      <c r="X2653">
        <f t="shared" si="377"/>
        <v>4</v>
      </c>
    </row>
    <row r="2654" spans="1:24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69"/>
        <v>0</v>
      </c>
      <c r="P2654" s="9">
        <f t="shared" si="370"/>
        <v>80.45</v>
      </c>
      <c r="Q2654" t="str">
        <f t="shared" si="371"/>
        <v>technology</v>
      </c>
      <c r="R2654" t="str">
        <f t="shared" si="372"/>
        <v>space exploration</v>
      </c>
      <c r="S2654" s="22">
        <f t="shared" si="373"/>
        <v>41953.158854166672</v>
      </c>
      <c r="T2654" s="22">
        <f t="shared" si="374"/>
        <v>41983.158854166672</v>
      </c>
      <c r="U2654">
        <f t="shared" si="375"/>
        <v>2014</v>
      </c>
      <c r="V2654" t="str">
        <f t="shared" si="376"/>
        <v>unsuccessful</v>
      </c>
      <c r="W2654" t="str">
        <f>IF(OR(O2654&lt;Outliers!$B$8,Data!O2654&gt;Outliers!$B$9),"Yes","No")</f>
        <v>No</v>
      </c>
      <c r="X2654">
        <f t="shared" si="377"/>
        <v>4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69"/>
        <v>0</v>
      </c>
      <c r="P2655" s="9">
        <f t="shared" si="370"/>
        <v>83.94</v>
      </c>
      <c r="Q2655" t="str">
        <f t="shared" si="371"/>
        <v>technology</v>
      </c>
      <c r="R2655" t="str">
        <f t="shared" si="372"/>
        <v>space exploration</v>
      </c>
      <c r="S2655" s="22">
        <f t="shared" si="373"/>
        <v>41771.651932870373</v>
      </c>
      <c r="T2655" s="22">
        <f t="shared" si="374"/>
        <v>41803.166666666664</v>
      </c>
      <c r="U2655">
        <f t="shared" si="375"/>
        <v>2014</v>
      </c>
      <c r="V2655" t="str">
        <f t="shared" si="376"/>
        <v>unsuccessful</v>
      </c>
      <c r="W2655" t="str">
        <f>IF(OR(O2655&lt;Outliers!$B$8,Data!O2655&gt;Outliers!$B$9),"Yes","No")</f>
        <v>No</v>
      </c>
      <c r="X2655">
        <f t="shared" si="377"/>
        <v>5</v>
      </c>
    </row>
    <row r="2656" spans="1:24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69"/>
        <v>0</v>
      </c>
      <c r="P2656" s="9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22">
        <f t="shared" si="373"/>
        <v>42055.600995370376</v>
      </c>
      <c r="T2656" s="22">
        <f t="shared" si="374"/>
        <v>42115.559328703705</v>
      </c>
      <c r="U2656">
        <f t="shared" si="375"/>
        <v>2015</v>
      </c>
      <c r="V2656" t="str">
        <f t="shared" si="376"/>
        <v>unsuccessful</v>
      </c>
      <c r="W2656" t="str">
        <f>IF(OR(O2656&lt;Outliers!$B$8,Data!O2656&gt;Outliers!$B$9),"Yes","No")</f>
        <v>No</v>
      </c>
      <c r="X2656">
        <f t="shared" si="377"/>
        <v>9</v>
      </c>
    </row>
    <row r="2657" spans="1:2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69"/>
        <v>0</v>
      </c>
      <c r="P2657" s="9">
        <f t="shared" si="370"/>
        <v>73.37</v>
      </c>
      <c r="Q2657" t="str">
        <f t="shared" si="371"/>
        <v>technology</v>
      </c>
      <c r="R2657" t="str">
        <f t="shared" si="372"/>
        <v>space exploration</v>
      </c>
      <c r="S2657" s="22">
        <f t="shared" si="373"/>
        <v>42381.866284722222</v>
      </c>
      <c r="T2657" s="22">
        <f t="shared" si="374"/>
        <v>42409.833333333328</v>
      </c>
      <c r="U2657">
        <f t="shared" si="375"/>
        <v>2016</v>
      </c>
      <c r="V2657" t="str">
        <f t="shared" si="376"/>
        <v>unsuccessful</v>
      </c>
      <c r="W2657" t="str">
        <f>IF(OR(O2657&lt;Outliers!$B$8,Data!O2657&gt;Outliers!$B$9),"Yes","No")</f>
        <v>No</v>
      </c>
      <c r="X2657">
        <f t="shared" si="377"/>
        <v>4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69"/>
        <v>0</v>
      </c>
      <c r="P2658" s="9">
        <f t="shared" si="370"/>
        <v>112.86</v>
      </c>
      <c r="Q2658" t="str">
        <f t="shared" si="371"/>
        <v>technology</v>
      </c>
      <c r="R2658" t="str">
        <f t="shared" si="372"/>
        <v>space exploration</v>
      </c>
      <c r="S2658" s="22">
        <f t="shared" si="373"/>
        <v>42767.688518518517</v>
      </c>
      <c r="T2658" s="22">
        <f t="shared" si="374"/>
        <v>42806.791666666672</v>
      </c>
      <c r="U2658">
        <f t="shared" si="375"/>
        <v>2017</v>
      </c>
      <c r="V2658" t="str">
        <f t="shared" si="376"/>
        <v>unsuccessful</v>
      </c>
      <c r="W2658" t="str">
        <f>IF(OR(O2658&lt;Outliers!$B$8,Data!O2658&gt;Outliers!$B$9),"Yes","No")</f>
        <v>No</v>
      </c>
      <c r="X2658">
        <f t="shared" si="377"/>
        <v>6</v>
      </c>
    </row>
    <row r="2659" spans="1:24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69"/>
        <v>0</v>
      </c>
      <c r="P2659" s="9">
        <f t="shared" si="370"/>
        <v>95.28</v>
      </c>
      <c r="Q2659" t="str">
        <f t="shared" si="371"/>
        <v>technology</v>
      </c>
      <c r="R2659" t="str">
        <f t="shared" si="372"/>
        <v>space exploration</v>
      </c>
      <c r="S2659" s="22">
        <f t="shared" si="373"/>
        <v>42551.928854166668</v>
      </c>
      <c r="T2659" s="22">
        <f t="shared" si="374"/>
        <v>42585.0625</v>
      </c>
      <c r="U2659">
        <f t="shared" si="375"/>
        <v>2016</v>
      </c>
      <c r="V2659" t="str">
        <f t="shared" si="376"/>
        <v>unsuccessful</v>
      </c>
      <c r="W2659" t="str">
        <f>IF(OR(O2659&lt;Outliers!$B$8,Data!O2659&gt;Outliers!$B$9),"Yes","No")</f>
        <v>No</v>
      </c>
      <c r="X2659">
        <f t="shared" si="377"/>
        <v>5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69"/>
        <v>0</v>
      </c>
      <c r="P2660" s="9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22">
        <f t="shared" si="373"/>
        <v>42551.884189814817</v>
      </c>
      <c r="T2660" s="22">
        <f t="shared" si="374"/>
        <v>42581.884189814817</v>
      </c>
      <c r="U2660">
        <f t="shared" si="375"/>
        <v>2016</v>
      </c>
      <c r="V2660" t="str">
        <f t="shared" si="376"/>
        <v>unsuccessful</v>
      </c>
      <c r="W2660" t="str">
        <f>IF(OR(O2660&lt;Outliers!$B$8,Data!O2660&gt;Outliers!$B$9),"Yes","No")</f>
        <v>No</v>
      </c>
      <c r="X2660">
        <f t="shared" si="377"/>
        <v>4</v>
      </c>
    </row>
    <row r="2661" spans="1:2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69"/>
        <v>0</v>
      </c>
      <c r="P2661" s="9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22">
        <f t="shared" si="373"/>
        <v>42082.069560185191</v>
      </c>
      <c r="T2661" s="22">
        <f t="shared" si="374"/>
        <v>42112.069560185191</v>
      </c>
      <c r="U2661">
        <f t="shared" si="375"/>
        <v>2015</v>
      </c>
      <c r="V2661" t="str">
        <f t="shared" si="376"/>
        <v>unsuccessful</v>
      </c>
      <c r="W2661" t="str">
        <f>IF(OR(O2661&lt;Outliers!$B$8,Data!O2661&gt;Outliers!$B$9),"Yes","No")</f>
        <v>No</v>
      </c>
      <c r="X2661">
        <f t="shared" si="377"/>
        <v>4</v>
      </c>
    </row>
    <row r="2662" spans="1:24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69"/>
        <v>0</v>
      </c>
      <c r="P2662" s="9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22">
        <f t="shared" si="373"/>
        <v>42272.713171296295</v>
      </c>
      <c r="T2662" s="22">
        <f t="shared" si="374"/>
        <v>42332.754837962959</v>
      </c>
      <c r="U2662">
        <f t="shared" si="375"/>
        <v>2015</v>
      </c>
      <c r="V2662" t="str">
        <f t="shared" si="376"/>
        <v>unsuccessful</v>
      </c>
      <c r="W2662" t="str">
        <f>IF(OR(O2662&lt;Outliers!$B$8,Data!O2662&gt;Outliers!$B$9),"Yes","No")</f>
        <v>No</v>
      </c>
      <c r="X2662">
        <f t="shared" si="377"/>
        <v>9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69"/>
        <v>1</v>
      </c>
      <c r="P2663" s="9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22">
        <f t="shared" si="373"/>
        <v>41542.958449074074</v>
      </c>
      <c r="T2663" s="22">
        <f t="shared" si="374"/>
        <v>41572.958449074074</v>
      </c>
      <c r="U2663">
        <f t="shared" si="375"/>
        <v>2013</v>
      </c>
      <c r="V2663" t="str">
        <f t="shared" si="376"/>
        <v>successful</v>
      </c>
      <c r="W2663" t="str">
        <f>IF(OR(O2663&lt;Outliers!$B$8,Data!O2663&gt;Outliers!$B$9),"Yes","No")</f>
        <v>No</v>
      </c>
      <c r="X2663">
        <f t="shared" si="377"/>
        <v>4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69"/>
        <v>1</v>
      </c>
      <c r="P2664" s="9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22">
        <f t="shared" si="373"/>
        <v>42207.746678240743</v>
      </c>
      <c r="T2664" s="22">
        <f t="shared" si="374"/>
        <v>42237.746678240743</v>
      </c>
      <c r="U2664">
        <f t="shared" si="375"/>
        <v>2015</v>
      </c>
      <c r="V2664" t="str">
        <f t="shared" si="376"/>
        <v>successful</v>
      </c>
      <c r="W2664" t="str">
        <f>IF(OR(O2664&lt;Outliers!$B$8,Data!O2664&gt;Outliers!$B$9),"Yes","No")</f>
        <v>No</v>
      </c>
      <c r="X2664">
        <f t="shared" si="377"/>
        <v>4</v>
      </c>
    </row>
    <row r="2665" spans="1:24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69"/>
        <v>1</v>
      </c>
      <c r="P2665" s="9">
        <f t="shared" si="370"/>
        <v>373.56</v>
      </c>
      <c r="Q2665" t="str">
        <f t="shared" si="371"/>
        <v>technology</v>
      </c>
      <c r="R2665" t="str">
        <f t="shared" si="372"/>
        <v>makerspaces</v>
      </c>
      <c r="S2665" s="22">
        <f t="shared" si="373"/>
        <v>42222.622766203705</v>
      </c>
      <c r="T2665" s="22">
        <f t="shared" si="374"/>
        <v>42251.625</v>
      </c>
      <c r="U2665">
        <f t="shared" si="375"/>
        <v>2015</v>
      </c>
      <c r="V2665" t="str">
        <f t="shared" si="376"/>
        <v>successful</v>
      </c>
      <c r="W2665" t="str">
        <f>IF(OR(O2665&lt;Outliers!$B$8,Data!O2665&gt;Outliers!$B$9),"Yes","No")</f>
        <v>No</v>
      </c>
      <c r="X2665">
        <f t="shared" si="377"/>
        <v>4</v>
      </c>
    </row>
    <row r="2666" spans="1:24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69"/>
        <v>1</v>
      </c>
      <c r="P2666" s="9">
        <f t="shared" si="370"/>
        <v>174.04</v>
      </c>
      <c r="Q2666" t="str">
        <f t="shared" si="371"/>
        <v>technology</v>
      </c>
      <c r="R2666" t="str">
        <f t="shared" si="372"/>
        <v>makerspaces</v>
      </c>
      <c r="S2666" s="22">
        <f t="shared" si="373"/>
        <v>42313.02542824074</v>
      </c>
      <c r="T2666" s="22">
        <f t="shared" si="374"/>
        <v>42347.290972222225</v>
      </c>
      <c r="U2666">
        <f t="shared" si="375"/>
        <v>2015</v>
      </c>
      <c r="V2666" t="str">
        <f t="shared" si="376"/>
        <v>successful</v>
      </c>
      <c r="W2666" t="str">
        <f>IF(OR(O2666&lt;Outliers!$B$8,Data!O2666&gt;Outliers!$B$9),"Yes","No")</f>
        <v>No</v>
      </c>
      <c r="X2666">
        <f t="shared" si="377"/>
        <v>5</v>
      </c>
    </row>
    <row r="2667" spans="1:24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69"/>
        <v>1</v>
      </c>
      <c r="P2667" s="9">
        <f t="shared" si="370"/>
        <v>93.7</v>
      </c>
      <c r="Q2667" t="str">
        <f t="shared" si="371"/>
        <v>technology</v>
      </c>
      <c r="R2667" t="str">
        <f t="shared" si="372"/>
        <v>makerspaces</v>
      </c>
      <c r="S2667" s="22">
        <f t="shared" si="373"/>
        <v>42083.895532407405</v>
      </c>
      <c r="T2667" s="22">
        <f t="shared" si="374"/>
        <v>42128.895532407405</v>
      </c>
      <c r="U2667">
        <f t="shared" si="375"/>
        <v>2015</v>
      </c>
      <c r="V2667" t="str">
        <f t="shared" si="376"/>
        <v>successful</v>
      </c>
      <c r="W2667" t="str">
        <f>IF(OR(O2667&lt;Outliers!$B$8,Data!O2667&gt;Outliers!$B$9),"Yes","No")</f>
        <v>No</v>
      </c>
      <c r="X2667">
        <f t="shared" si="377"/>
        <v>6</v>
      </c>
    </row>
    <row r="2668" spans="1:24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69"/>
        <v>2</v>
      </c>
      <c r="P2668" s="9">
        <f t="shared" si="370"/>
        <v>77.33</v>
      </c>
      <c r="Q2668" t="str">
        <f t="shared" si="371"/>
        <v>technology</v>
      </c>
      <c r="R2668" t="str">
        <f t="shared" si="372"/>
        <v>makerspaces</v>
      </c>
      <c r="S2668" s="22">
        <f t="shared" si="373"/>
        <v>42235.764340277776</v>
      </c>
      <c r="T2668" s="22">
        <f t="shared" si="374"/>
        <v>42272.875</v>
      </c>
      <c r="U2668">
        <f t="shared" si="375"/>
        <v>2015</v>
      </c>
      <c r="V2668" t="str">
        <f t="shared" si="376"/>
        <v>successful</v>
      </c>
      <c r="W2668" t="str">
        <f>IF(OR(O2668&lt;Outliers!$B$8,Data!O2668&gt;Outliers!$B$9),"Yes","No")</f>
        <v>No</v>
      </c>
      <c r="X2668">
        <f t="shared" si="377"/>
        <v>5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69"/>
        <v>1</v>
      </c>
      <c r="P2669" s="9">
        <f t="shared" si="370"/>
        <v>92.22</v>
      </c>
      <c r="Q2669" t="str">
        <f t="shared" si="371"/>
        <v>technology</v>
      </c>
      <c r="R2669" t="str">
        <f t="shared" si="372"/>
        <v>makerspaces</v>
      </c>
      <c r="S2669" s="22">
        <f t="shared" si="373"/>
        <v>42380.926111111112</v>
      </c>
      <c r="T2669" s="22">
        <f t="shared" si="374"/>
        <v>42410.926111111112</v>
      </c>
      <c r="U2669">
        <f t="shared" si="375"/>
        <v>2016</v>
      </c>
      <c r="V2669" t="str">
        <f t="shared" si="376"/>
        <v>successful</v>
      </c>
      <c r="W2669" t="str">
        <f>IF(OR(O2669&lt;Outliers!$B$8,Data!O2669&gt;Outliers!$B$9),"Yes","No")</f>
        <v>No</v>
      </c>
      <c r="X2669">
        <f t="shared" si="377"/>
        <v>4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69"/>
        <v>2</v>
      </c>
      <c r="P2670" s="9">
        <f t="shared" si="370"/>
        <v>60.96</v>
      </c>
      <c r="Q2670" t="str">
        <f t="shared" si="371"/>
        <v>technology</v>
      </c>
      <c r="R2670" t="str">
        <f t="shared" si="372"/>
        <v>makerspaces</v>
      </c>
      <c r="S2670" s="22">
        <f t="shared" si="373"/>
        <v>42275.588715277772</v>
      </c>
      <c r="T2670" s="22">
        <f t="shared" si="374"/>
        <v>42317.60555555555</v>
      </c>
      <c r="U2670">
        <f t="shared" si="375"/>
        <v>2015</v>
      </c>
      <c r="V2670" t="str">
        <f t="shared" si="376"/>
        <v>successful</v>
      </c>
      <c r="W2670" t="str">
        <f>IF(OR(O2670&lt;Outliers!$B$8,Data!O2670&gt;Outliers!$B$9),"Yes","No")</f>
        <v>No</v>
      </c>
      <c r="X2670">
        <f t="shared" si="377"/>
        <v>6</v>
      </c>
    </row>
    <row r="2671" spans="1:24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69"/>
        <v>1</v>
      </c>
      <c r="P2671" s="9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22">
        <f t="shared" si="373"/>
        <v>42319.035833333335</v>
      </c>
      <c r="T2671" s="22">
        <f t="shared" si="374"/>
        <v>42379.035833333335</v>
      </c>
      <c r="U2671">
        <f t="shared" si="375"/>
        <v>2015</v>
      </c>
      <c r="V2671" t="str">
        <f t="shared" si="376"/>
        <v>successful</v>
      </c>
      <c r="W2671" t="str">
        <f>IF(OR(O2671&lt;Outliers!$B$8,Data!O2671&gt;Outliers!$B$9),"Yes","No")</f>
        <v>No</v>
      </c>
      <c r="X2671">
        <f t="shared" si="377"/>
        <v>9</v>
      </c>
    </row>
    <row r="2672" spans="1:24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69"/>
        <v>0</v>
      </c>
      <c r="P2672" s="9">
        <f t="shared" si="370"/>
        <v>41.58</v>
      </c>
      <c r="Q2672" t="str">
        <f t="shared" si="371"/>
        <v>technology</v>
      </c>
      <c r="R2672" t="str">
        <f t="shared" si="372"/>
        <v>makerspaces</v>
      </c>
      <c r="S2672" s="22">
        <f t="shared" si="373"/>
        <v>41821.020601851851</v>
      </c>
      <c r="T2672" s="22">
        <f t="shared" si="374"/>
        <v>41849.020601851851</v>
      </c>
      <c r="U2672">
        <f t="shared" si="375"/>
        <v>2014</v>
      </c>
      <c r="V2672" t="str">
        <f t="shared" si="376"/>
        <v>unsuccessful</v>
      </c>
      <c r="W2672" t="str">
        <f>IF(OR(O2672&lt;Outliers!$B$8,Data!O2672&gt;Outliers!$B$9),"Yes","No")</f>
        <v>No</v>
      </c>
      <c r="X2672">
        <f t="shared" si="377"/>
        <v>4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69"/>
        <v>0</v>
      </c>
      <c r="P2673" s="9">
        <f t="shared" si="370"/>
        <v>33.76</v>
      </c>
      <c r="Q2673" t="str">
        <f t="shared" si="371"/>
        <v>technology</v>
      </c>
      <c r="R2673" t="str">
        <f t="shared" si="372"/>
        <v>makerspaces</v>
      </c>
      <c r="S2673" s="22">
        <f t="shared" si="373"/>
        <v>41962.749027777783</v>
      </c>
      <c r="T2673" s="22">
        <f t="shared" si="374"/>
        <v>41992.818055555559</v>
      </c>
      <c r="U2673">
        <f t="shared" si="375"/>
        <v>2014</v>
      </c>
      <c r="V2673" t="str">
        <f t="shared" si="376"/>
        <v>unsuccessful</v>
      </c>
      <c r="W2673" t="str">
        <f>IF(OR(O2673&lt;Outliers!$B$8,Data!O2673&gt;Outliers!$B$9),"Yes","No")</f>
        <v>No</v>
      </c>
      <c r="X2673">
        <f t="shared" si="377"/>
        <v>4</v>
      </c>
    </row>
    <row r="2674" spans="1:24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69"/>
        <v>0</v>
      </c>
      <c r="P2674" s="9">
        <f t="shared" si="370"/>
        <v>70.62</v>
      </c>
      <c r="Q2674" t="str">
        <f t="shared" si="371"/>
        <v>technology</v>
      </c>
      <c r="R2674" t="str">
        <f t="shared" si="372"/>
        <v>makerspaces</v>
      </c>
      <c r="S2674" s="22">
        <f t="shared" si="373"/>
        <v>42344.884143518517</v>
      </c>
      <c r="T2674" s="22">
        <f t="shared" si="374"/>
        <v>42366.25</v>
      </c>
      <c r="U2674">
        <f t="shared" si="375"/>
        <v>2015</v>
      </c>
      <c r="V2674" t="str">
        <f t="shared" si="376"/>
        <v>unsuccessful</v>
      </c>
      <c r="W2674" t="str">
        <f>IF(OR(O2674&lt;Outliers!$B$8,Data!O2674&gt;Outliers!$B$9),"Yes","No")</f>
        <v>No</v>
      </c>
      <c r="X2674">
        <f t="shared" si="377"/>
        <v>3</v>
      </c>
    </row>
    <row r="2675" spans="1:24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69"/>
        <v>0</v>
      </c>
      <c r="P2675" s="9">
        <f t="shared" si="370"/>
        <v>167.15</v>
      </c>
      <c r="Q2675" t="str">
        <f t="shared" si="371"/>
        <v>technology</v>
      </c>
      <c r="R2675" t="str">
        <f t="shared" si="372"/>
        <v>makerspaces</v>
      </c>
      <c r="S2675" s="22">
        <f t="shared" si="373"/>
        <v>41912.541655092595</v>
      </c>
      <c r="T2675" s="22">
        <f t="shared" si="374"/>
        <v>41941.947916666664</v>
      </c>
      <c r="U2675">
        <f t="shared" si="375"/>
        <v>2014</v>
      </c>
      <c r="V2675" t="str">
        <f t="shared" si="376"/>
        <v>unsuccessful</v>
      </c>
      <c r="W2675" t="str">
        <f>IF(OR(O2675&lt;Outliers!$B$8,Data!O2675&gt;Outliers!$B$9),"Yes","No")</f>
        <v>No</v>
      </c>
      <c r="X2675">
        <f t="shared" si="377"/>
        <v>4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69"/>
        <v>1</v>
      </c>
      <c r="P2676" s="9">
        <f t="shared" si="370"/>
        <v>128.62</v>
      </c>
      <c r="Q2676" t="str">
        <f t="shared" si="371"/>
        <v>technology</v>
      </c>
      <c r="R2676" t="str">
        <f t="shared" si="372"/>
        <v>makerspaces</v>
      </c>
      <c r="S2676" s="22">
        <f t="shared" si="373"/>
        <v>42529.632754629631</v>
      </c>
      <c r="T2676" s="22">
        <f t="shared" si="374"/>
        <v>42556.207638888889</v>
      </c>
      <c r="U2676">
        <f t="shared" si="375"/>
        <v>2016</v>
      </c>
      <c r="V2676" t="str">
        <f t="shared" si="376"/>
        <v>unsuccessful</v>
      </c>
      <c r="W2676" t="str">
        <f>IF(OR(O2676&lt;Outliers!$B$8,Data!O2676&gt;Outliers!$B$9),"Yes","No")</f>
        <v>No</v>
      </c>
      <c r="X2676">
        <f t="shared" si="377"/>
        <v>4</v>
      </c>
    </row>
    <row r="2677" spans="1:24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69"/>
        <v>0</v>
      </c>
      <c r="P2677" s="9">
        <f t="shared" si="370"/>
        <v>65.41</v>
      </c>
      <c r="Q2677" t="str">
        <f t="shared" si="371"/>
        <v>technology</v>
      </c>
      <c r="R2677" t="str">
        <f t="shared" si="372"/>
        <v>makerspaces</v>
      </c>
      <c r="S2677" s="22">
        <f t="shared" si="373"/>
        <v>41923.857511574075</v>
      </c>
      <c r="T2677" s="22">
        <f t="shared" si="374"/>
        <v>41953.899178240739</v>
      </c>
      <c r="U2677">
        <f t="shared" si="375"/>
        <v>2014</v>
      </c>
      <c r="V2677" t="str">
        <f t="shared" si="376"/>
        <v>unsuccessful</v>
      </c>
      <c r="W2677" t="str">
        <f>IF(OR(O2677&lt;Outliers!$B$8,Data!O2677&gt;Outliers!$B$9),"Yes","No")</f>
        <v>No</v>
      </c>
      <c r="X2677">
        <f t="shared" si="377"/>
        <v>4</v>
      </c>
    </row>
    <row r="2678" spans="1:24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69"/>
        <v>1</v>
      </c>
      <c r="P2678" s="9">
        <f t="shared" si="370"/>
        <v>117.56</v>
      </c>
      <c r="Q2678" t="str">
        <f t="shared" si="371"/>
        <v>technology</v>
      </c>
      <c r="R2678" t="str">
        <f t="shared" si="372"/>
        <v>makerspaces</v>
      </c>
      <c r="S2678" s="22">
        <f t="shared" si="373"/>
        <v>42482.624699074076</v>
      </c>
      <c r="T2678" s="22">
        <f t="shared" si="374"/>
        <v>42512.624699074076</v>
      </c>
      <c r="U2678">
        <f t="shared" si="375"/>
        <v>2016</v>
      </c>
      <c r="V2678" t="str">
        <f t="shared" si="376"/>
        <v>unsuccessful</v>
      </c>
      <c r="W2678" t="str">
        <f>IF(OR(O2678&lt;Outliers!$B$8,Data!O2678&gt;Outliers!$B$9),"Yes","No")</f>
        <v>No</v>
      </c>
      <c r="X2678">
        <f t="shared" si="377"/>
        <v>4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69"/>
        <v>0</v>
      </c>
      <c r="P2679" s="9">
        <f t="shared" si="370"/>
        <v>126.48</v>
      </c>
      <c r="Q2679" t="str">
        <f t="shared" si="371"/>
        <v>technology</v>
      </c>
      <c r="R2679" t="str">
        <f t="shared" si="372"/>
        <v>makerspaces</v>
      </c>
      <c r="S2679" s="22">
        <f t="shared" si="373"/>
        <v>41793.029432870368</v>
      </c>
      <c r="T2679" s="22">
        <f t="shared" si="374"/>
        <v>41823.029432870368</v>
      </c>
      <c r="U2679">
        <f t="shared" si="375"/>
        <v>2014</v>
      </c>
      <c r="V2679" t="str">
        <f t="shared" si="376"/>
        <v>unsuccessful</v>
      </c>
      <c r="W2679" t="str">
        <f>IF(OR(O2679&lt;Outliers!$B$8,Data!O2679&gt;Outliers!$B$9),"Yes","No")</f>
        <v>No</v>
      </c>
      <c r="X2679">
        <f t="shared" si="377"/>
        <v>4</v>
      </c>
    </row>
    <row r="2680" spans="1:24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69"/>
        <v>0</v>
      </c>
      <c r="P2680" s="9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22">
        <f t="shared" si="373"/>
        <v>42241.798206018517</v>
      </c>
      <c r="T2680" s="22">
        <f t="shared" si="374"/>
        <v>42271.798206018517</v>
      </c>
      <c r="U2680">
        <f t="shared" si="375"/>
        <v>2015</v>
      </c>
      <c r="V2680" t="str">
        <f t="shared" si="376"/>
        <v>unsuccessful</v>
      </c>
      <c r="W2680" t="str">
        <f>IF(OR(O2680&lt;Outliers!$B$8,Data!O2680&gt;Outliers!$B$9),"Yes","No")</f>
        <v>No</v>
      </c>
      <c r="X2680">
        <f t="shared" si="377"/>
        <v>4</v>
      </c>
    </row>
    <row r="2681" spans="1:24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69"/>
        <v>0</v>
      </c>
      <c r="P2681" s="9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22">
        <f t="shared" si="373"/>
        <v>42033.001087962963</v>
      </c>
      <c r="T2681" s="22">
        <f t="shared" si="374"/>
        <v>42063.001087962963</v>
      </c>
      <c r="U2681">
        <f t="shared" si="375"/>
        <v>2015</v>
      </c>
      <c r="V2681" t="str">
        <f t="shared" si="376"/>
        <v>unsuccessful</v>
      </c>
      <c r="W2681" t="str">
        <f>IF(OR(O2681&lt;Outliers!$B$8,Data!O2681&gt;Outliers!$B$9),"Yes","No")</f>
        <v>No</v>
      </c>
      <c r="X2681">
        <f t="shared" si="377"/>
        <v>4</v>
      </c>
    </row>
    <row r="2682" spans="1:2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69"/>
        <v>0</v>
      </c>
      <c r="P2682" s="9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22">
        <f t="shared" si="373"/>
        <v>42436.211701388893</v>
      </c>
      <c r="T2682" s="22">
        <f t="shared" si="374"/>
        <v>42466.170034722221</v>
      </c>
      <c r="U2682">
        <f t="shared" si="375"/>
        <v>2016</v>
      </c>
      <c r="V2682" t="str">
        <f t="shared" si="376"/>
        <v>unsuccessful</v>
      </c>
      <c r="W2682" t="str">
        <f>IF(OR(O2682&lt;Outliers!$B$8,Data!O2682&gt;Outliers!$B$9),"Yes","No")</f>
        <v>No</v>
      </c>
      <c r="X2682">
        <f t="shared" si="377"/>
        <v>4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69"/>
        <v>0</v>
      </c>
      <c r="P2683" s="9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22">
        <f t="shared" si="373"/>
        <v>41805.895254629628</v>
      </c>
      <c r="T2683" s="22">
        <f t="shared" si="374"/>
        <v>41830.895254629628</v>
      </c>
      <c r="U2683">
        <f t="shared" si="375"/>
        <v>2014</v>
      </c>
      <c r="V2683" t="str">
        <f t="shared" si="376"/>
        <v>unsuccessful</v>
      </c>
      <c r="W2683" t="str">
        <f>IF(OR(O2683&lt;Outliers!$B$8,Data!O2683&gt;Outliers!$B$9),"Yes","No")</f>
        <v>No</v>
      </c>
      <c r="X2683">
        <f t="shared" si="377"/>
        <v>4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69"/>
        <v>0</v>
      </c>
      <c r="P2684" s="9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22">
        <f t="shared" si="373"/>
        <v>41932.871990740743</v>
      </c>
      <c r="T2684" s="22">
        <f t="shared" si="374"/>
        <v>41965.249305555553</v>
      </c>
      <c r="U2684">
        <f t="shared" si="375"/>
        <v>2014</v>
      </c>
      <c r="V2684" t="str">
        <f t="shared" si="376"/>
        <v>unsuccessful</v>
      </c>
      <c r="W2684" t="str">
        <f>IF(OR(O2684&lt;Outliers!$B$8,Data!O2684&gt;Outliers!$B$9),"Yes","No")</f>
        <v>No</v>
      </c>
      <c r="X2684">
        <f t="shared" si="377"/>
        <v>5</v>
      </c>
    </row>
    <row r="2685" spans="1:24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69"/>
        <v>0</v>
      </c>
      <c r="P2685" s="9">
        <f t="shared" si="370"/>
        <v>12</v>
      </c>
      <c r="Q2685" t="str">
        <f t="shared" si="371"/>
        <v>food</v>
      </c>
      <c r="R2685" t="str">
        <f t="shared" si="372"/>
        <v>food trucks</v>
      </c>
      <c r="S2685" s="22">
        <f t="shared" si="373"/>
        <v>42034.75509259259</v>
      </c>
      <c r="T2685" s="22">
        <f t="shared" si="374"/>
        <v>42064.75509259259</v>
      </c>
      <c r="U2685">
        <f t="shared" si="375"/>
        <v>2015</v>
      </c>
      <c r="V2685" t="str">
        <f t="shared" si="376"/>
        <v>unsuccessful</v>
      </c>
      <c r="W2685" t="str">
        <f>IF(OR(O2685&lt;Outliers!$B$8,Data!O2685&gt;Outliers!$B$9),"Yes","No")</f>
        <v>No</v>
      </c>
      <c r="X2685">
        <f t="shared" si="377"/>
        <v>4</v>
      </c>
    </row>
    <row r="2686" spans="1:24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69"/>
        <v>0</v>
      </c>
      <c r="P2686" s="9">
        <f t="shared" si="370"/>
        <v>200</v>
      </c>
      <c r="Q2686" t="str">
        <f t="shared" si="371"/>
        <v>food</v>
      </c>
      <c r="R2686" t="str">
        <f t="shared" si="372"/>
        <v>food trucks</v>
      </c>
      <c r="S2686" s="22">
        <f t="shared" si="373"/>
        <v>41820.914641203701</v>
      </c>
      <c r="T2686" s="22">
        <f t="shared" si="374"/>
        <v>41860.914641203701</v>
      </c>
      <c r="U2686">
        <f t="shared" si="375"/>
        <v>2014</v>
      </c>
      <c r="V2686" t="str">
        <f t="shared" si="376"/>
        <v>unsuccessful</v>
      </c>
      <c r="W2686" t="str">
        <f>IF(OR(O2686&lt;Outliers!$B$8,Data!O2686&gt;Outliers!$B$9),"Yes","No")</f>
        <v>No</v>
      </c>
      <c r="X2686">
        <f t="shared" si="377"/>
        <v>6</v>
      </c>
    </row>
    <row r="2687" spans="1:24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69"/>
        <v>0</v>
      </c>
      <c r="P2687" s="9">
        <f t="shared" si="370"/>
        <v>10</v>
      </c>
      <c r="Q2687" t="str">
        <f t="shared" si="371"/>
        <v>food</v>
      </c>
      <c r="R2687" t="str">
        <f t="shared" si="372"/>
        <v>food trucks</v>
      </c>
      <c r="S2687" s="22">
        <f t="shared" si="373"/>
        <v>42061.69594907407</v>
      </c>
      <c r="T2687" s="22">
        <f t="shared" si="374"/>
        <v>42121.654282407413</v>
      </c>
      <c r="U2687">
        <f t="shared" si="375"/>
        <v>2015</v>
      </c>
      <c r="V2687" t="str">
        <f t="shared" si="376"/>
        <v>unsuccessful</v>
      </c>
      <c r="W2687" t="str">
        <f>IF(OR(O2687&lt;Outliers!$B$8,Data!O2687&gt;Outliers!$B$9),"Yes","No")</f>
        <v>No</v>
      </c>
      <c r="X2687">
        <f t="shared" si="377"/>
        <v>9</v>
      </c>
    </row>
    <row r="2688" spans="1:24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69"/>
        <v>0</v>
      </c>
      <c r="P2688" s="9">
        <f t="shared" si="370"/>
        <v>0</v>
      </c>
      <c r="Q2688" t="str">
        <f t="shared" si="371"/>
        <v>food</v>
      </c>
      <c r="R2688" t="str">
        <f t="shared" si="372"/>
        <v>food trucks</v>
      </c>
      <c r="S2688" s="22">
        <f t="shared" si="373"/>
        <v>41892.974803240737</v>
      </c>
      <c r="T2688" s="22">
        <f t="shared" si="374"/>
        <v>41912.974803240737</v>
      </c>
      <c r="U2688">
        <f t="shared" si="375"/>
        <v>2014</v>
      </c>
      <c r="V2688" t="str">
        <f t="shared" si="376"/>
        <v>unsuccessful</v>
      </c>
      <c r="W2688" t="str">
        <f>IF(OR(O2688&lt;Outliers!$B$8,Data!O2688&gt;Outliers!$B$9),"Yes","No")</f>
        <v>No</v>
      </c>
      <c r="X2688">
        <f t="shared" si="377"/>
        <v>3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69"/>
        <v>0</v>
      </c>
      <c r="P2689" s="9">
        <f t="shared" si="370"/>
        <v>0</v>
      </c>
      <c r="Q2689" t="str">
        <f t="shared" si="371"/>
        <v>food</v>
      </c>
      <c r="R2689" t="str">
        <f t="shared" si="372"/>
        <v>food trucks</v>
      </c>
      <c r="S2689" s="22">
        <f t="shared" si="373"/>
        <v>42154.64025462963</v>
      </c>
      <c r="T2689" s="22">
        <f t="shared" si="374"/>
        <v>42184.64025462963</v>
      </c>
      <c r="U2689">
        <f t="shared" si="375"/>
        <v>2015</v>
      </c>
      <c r="V2689" t="str">
        <f t="shared" si="376"/>
        <v>unsuccessful</v>
      </c>
      <c r="W2689" t="str">
        <f>IF(OR(O2689&lt;Outliers!$B$8,Data!O2689&gt;Outliers!$B$9),"Yes","No")</f>
        <v>No</v>
      </c>
      <c r="X2689">
        <f t="shared" si="377"/>
        <v>4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69"/>
        <v>0</v>
      </c>
      <c r="P2690" s="9">
        <f t="shared" si="370"/>
        <v>5.29</v>
      </c>
      <c r="Q2690" t="str">
        <f t="shared" si="371"/>
        <v>food</v>
      </c>
      <c r="R2690" t="str">
        <f t="shared" si="372"/>
        <v>food trucks</v>
      </c>
      <c r="S2690" s="22">
        <f t="shared" si="373"/>
        <v>42028.118865740747</v>
      </c>
      <c r="T2690" s="22">
        <f t="shared" si="374"/>
        <v>42059.125</v>
      </c>
      <c r="U2690">
        <f t="shared" si="375"/>
        <v>2015</v>
      </c>
      <c r="V2690" t="str">
        <f t="shared" si="376"/>
        <v>unsuccessful</v>
      </c>
      <c r="W2690" t="str">
        <f>IF(OR(O2690&lt;Outliers!$B$8,Data!O2690&gt;Outliers!$B$9),"Yes","No")</f>
        <v>No</v>
      </c>
      <c r="X2690">
        <f t="shared" si="377"/>
        <v>4</v>
      </c>
    </row>
    <row r="2691" spans="1:24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78">ROUND(E2691/D2691,0)</f>
        <v>0</v>
      </c>
      <c r="P2691" s="9">
        <f t="shared" ref="P2691:P2754" si="379">ROUND(IFERROR(E2691/L2691,0),2)</f>
        <v>1</v>
      </c>
      <c r="Q2691" t="str">
        <f t="shared" ref="Q2691:Q2754" si="380">LEFT(N2691,FIND("/",N2691)-1)</f>
        <v>food</v>
      </c>
      <c r="R2691" t="str">
        <f t="shared" ref="R2691:R2754" si="381">RIGHT(N2691,LEN(N2691)-FIND("/",N2691))</f>
        <v>food trucks</v>
      </c>
      <c r="S2691" s="22">
        <f t="shared" ref="S2691:S2754" si="382">(((J2691/60)/60)/24)+DATE(1970,1,1)</f>
        <v>42551.961689814809</v>
      </c>
      <c r="T2691" s="22">
        <f t="shared" ref="T2691:T2754" si="383">(((I2691/60)/60)/24)+DATE(1970,1,1)</f>
        <v>42581.961689814809</v>
      </c>
      <c r="U2691">
        <f t="shared" ref="U2691:U2754" si="384">YEAR(S2691)</f>
        <v>2016</v>
      </c>
      <c r="V2691" t="str">
        <f t="shared" ref="V2691:V2754" si="385">IF(OR(F2691="live",F2691="successful"),"successful","unsuccessful")</f>
        <v>unsuccessful</v>
      </c>
      <c r="W2691" t="str">
        <f>IF(OR(O2691&lt;Outliers!$B$8,Data!O2691&gt;Outliers!$B$9),"Yes","No")</f>
        <v>No</v>
      </c>
      <c r="X2691">
        <f t="shared" ref="X2691:X2754" si="386">ROUND(_xlfn.DAYS(T2691,S2691)/7,0)</f>
        <v>4</v>
      </c>
    </row>
    <row r="2692" spans="1:24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78"/>
        <v>0</v>
      </c>
      <c r="P2692" s="9">
        <f t="shared" si="379"/>
        <v>72.760000000000005</v>
      </c>
      <c r="Q2692" t="str">
        <f t="shared" si="380"/>
        <v>food</v>
      </c>
      <c r="R2692" t="str">
        <f t="shared" si="381"/>
        <v>food trucks</v>
      </c>
      <c r="S2692" s="22">
        <f t="shared" si="382"/>
        <v>42113.105046296296</v>
      </c>
      <c r="T2692" s="22">
        <f t="shared" si="383"/>
        <v>42158.105046296296</v>
      </c>
      <c r="U2692">
        <f t="shared" si="384"/>
        <v>2015</v>
      </c>
      <c r="V2692" t="str">
        <f t="shared" si="385"/>
        <v>unsuccessful</v>
      </c>
      <c r="W2692" t="str">
        <f>IF(OR(O2692&lt;Outliers!$B$8,Data!O2692&gt;Outliers!$B$9),"Yes","No")</f>
        <v>No</v>
      </c>
      <c r="X2692">
        <f t="shared" si="386"/>
        <v>6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78"/>
        <v>0</v>
      </c>
      <c r="P2693" s="9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22">
        <f t="shared" si="382"/>
        <v>42089.724039351851</v>
      </c>
      <c r="T2693" s="22">
        <f t="shared" si="383"/>
        <v>42134.724039351851</v>
      </c>
      <c r="U2693">
        <f t="shared" si="384"/>
        <v>2015</v>
      </c>
      <c r="V2693" t="str">
        <f t="shared" si="385"/>
        <v>unsuccessful</v>
      </c>
      <c r="W2693" t="str">
        <f>IF(OR(O2693&lt;Outliers!$B$8,Data!O2693&gt;Outliers!$B$9),"Yes","No")</f>
        <v>No</v>
      </c>
      <c r="X2693">
        <f t="shared" si="386"/>
        <v>6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78"/>
        <v>0</v>
      </c>
      <c r="P2694" s="9">
        <f t="shared" si="379"/>
        <v>25</v>
      </c>
      <c r="Q2694" t="str">
        <f t="shared" si="380"/>
        <v>food</v>
      </c>
      <c r="R2694" t="str">
        <f t="shared" si="381"/>
        <v>food trucks</v>
      </c>
      <c r="S2694" s="22">
        <f t="shared" si="382"/>
        <v>42058.334027777775</v>
      </c>
      <c r="T2694" s="22">
        <f t="shared" si="383"/>
        <v>42088.292361111111</v>
      </c>
      <c r="U2694">
        <f t="shared" si="384"/>
        <v>2015</v>
      </c>
      <c r="V2694" t="str">
        <f t="shared" si="385"/>
        <v>unsuccessful</v>
      </c>
      <c r="W2694" t="str">
        <f>IF(OR(O2694&lt;Outliers!$B$8,Data!O2694&gt;Outliers!$B$9),"Yes","No")</f>
        <v>No</v>
      </c>
      <c r="X2694">
        <f t="shared" si="386"/>
        <v>4</v>
      </c>
    </row>
    <row r="2695" spans="1:24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78"/>
        <v>0</v>
      </c>
      <c r="P2695" s="9">
        <f t="shared" si="379"/>
        <v>13.33</v>
      </c>
      <c r="Q2695" t="str">
        <f t="shared" si="380"/>
        <v>food</v>
      </c>
      <c r="R2695" t="str">
        <f t="shared" si="381"/>
        <v>food trucks</v>
      </c>
      <c r="S2695" s="22">
        <f t="shared" si="382"/>
        <v>41834.138495370367</v>
      </c>
      <c r="T2695" s="22">
        <f t="shared" si="383"/>
        <v>41864.138495370367</v>
      </c>
      <c r="U2695">
        <f t="shared" si="384"/>
        <v>2014</v>
      </c>
      <c r="V2695" t="str">
        <f t="shared" si="385"/>
        <v>unsuccessful</v>
      </c>
      <c r="W2695" t="str">
        <f>IF(OR(O2695&lt;Outliers!$B$8,Data!O2695&gt;Outliers!$B$9),"Yes","No")</f>
        <v>No</v>
      </c>
      <c r="X2695">
        <f t="shared" si="386"/>
        <v>4</v>
      </c>
    </row>
    <row r="2696" spans="1:24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78"/>
        <v>0</v>
      </c>
      <c r="P2696" s="9">
        <f t="shared" si="379"/>
        <v>1</v>
      </c>
      <c r="Q2696" t="str">
        <f t="shared" si="380"/>
        <v>food</v>
      </c>
      <c r="R2696" t="str">
        <f t="shared" si="381"/>
        <v>food trucks</v>
      </c>
      <c r="S2696" s="22">
        <f t="shared" si="382"/>
        <v>41878.140497685185</v>
      </c>
      <c r="T2696" s="22">
        <f t="shared" si="383"/>
        <v>41908.140497685185</v>
      </c>
      <c r="U2696">
        <f t="shared" si="384"/>
        <v>2014</v>
      </c>
      <c r="V2696" t="str">
        <f t="shared" si="385"/>
        <v>unsuccessful</v>
      </c>
      <c r="W2696" t="str">
        <f>IF(OR(O2696&lt;Outliers!$B$8,Data!O2696&gt;Outliers!$B$9),"Yes","No")</f>
        <v>No</v>
      </c>
      <c r="X2696">
        <f t="shared" si="386"/>
        <v>4</v>
      </c>
    </row>
    <row r="2697" spans="1:24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78"/>
        <v>0</v>
      </c>
      <c r="P2697" s="9">
        <f t="shared" si="379"/>
        <v>23.67</v>
      </c>
      <c r="Q2697" t="str">
        <f t="shared" si="380"/>
        <v>food</v>
      </c>
      <c r="R2697" t="str">
        <f t="shared" si="381"/>
        <v>food trucks</v>
      </c>
      <c r="S2697" s="22">
        <f t="shared" si="382"/>
        <v>42048.181921296295</v>
      </c>
      <c r="T2697" s="22">
        <f t="shared" si="383"/>
        <v>42108.14025462963</v>
      </c>
      <c r="U2697">
        <f t="shared" si="384"/>
        <v>2015</v>
      </c>
      <c r="V2697" t="str">
        <f t="shared" si="385"/>
        <v>unsuccessful</v>
      </c>
      <c r="W2697" t="str">
        <f>IF(OR(O2697&lt;Outliers!$B$8,Data!O2697&gt;Outliers!$B$9),"Yes","No")</f>
        <v>No</v>
      </c>
      <c r="X2697">
        <f t="shared" si="386"/>
        <v>9</v>
      </c>
    </row>
    <row r="2698" spans="1:24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78"/>
        <v>0</v>
      </c>
      <c r="P2698" s="9">
        <f t="shared" si="379"/>
        <v>89.21</v>
      </c>
      <c r="Q2698" t="str">
        <f t="shared" si="380"/>
        <v>food</v>
      </c>
      <c r="R2698" t="str">
        <f t="shared" si="381"/>
        <v>food trucks</v>
      </c>
      <c r="S2698" s="22">
        <f t="shared" si="382"/>
        <v>41964.844444444447</v>
      </c>
      <c r="T2698" s="22">
        <f t="shared" si="383"/>
        <v>41998.844444444447</v>
      </c>
      <c r="U2698">
        <f t="shared" si="384"/>
        <v>2014</v>
      </c>
      <c r="V2698" t="str">
        <f t="shared" si="385"/>
        <v>unsuccessful</v>
      </c>
      <c r="W2698" t="str">
        <f>IF(OR(O2698&lt;Outliers!$B$8,Data!O2698&gt;Outliers!$B$9),"Yes","No")</f>
        <v>No</v>
      </c>
      <c r="X2698">
        <f t="shared" si="386"/>
        <v>5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78"/>
        <v>0</v>
      </c>
      <c r="P2699" s="9">
        <f t="shared" si="379"/>
        <v>116.56</v>
      </c>
      <c r="Q2699" t="str">
        <f t="shared" si="380"/>
        <v>food</v>
      </c>
      <c r="R2699" t="str">
        <f t="shared" si="381"/>
        <v>food trucks</v>
      </c>
      <c r="S2699" s="22">
        <f t="shared" si="382"/>
        <v>42187.940081018518</v>
      </c>
      <c r="T2699" s="22">
        <f t="shared" si="383"/>
        <v>42218.916666666672</v>
      </c>
      <c r="U2699">
        <f t="shared" si="384"/>
        <v>2015</v>
      </c>
      <c r="V2699" t="str">
        <f t="shared" si="385"/>
        <v>unsuccessful</v>
      </c>
      <c r="W2699" t="str">
        <f>IF(OR(O2699&lt;Outliers!$B$8,Data!O2699&gt;Outliers!$B$9),"Yes","No")</f>
        <v>No</v>
      </c>
      <c r="X2699">
        <f t="shared" si="386"/>
        <v>4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78"/>
        <v>0</v>
      </c>
      <c r="P2700" s="9">
        <f t="shared" si="379"/>
        <v>13.01</v>
      </c>
      <c r="Q2700" t="str">
        <f t="shared" si="380"/>
        <v>food</v>
      </c>
      <c r="R2700" t="str">
        <f t="shared" si="381"/>
        <v>food trucks</v>
      </c>
      <c r="S2700" s="22">
        <f t="shared" si="382"/>
        <v>41787.898240740738</v>
      </c>
      <c r="T2700" s="22">
        <f t="shared" si="383"/>
        <v>41817.898240740738</v>
      </c>
      <c r="U2700">
        <f t="shared" si="384"/>
        <v>2014</v>
      </c>
      <c r="V2700" t="str">
        <f t="shared" si="385"/>
        <v>unsuccessful</v>
      </c>
      <c r="W2700" t="str">
        <f>IF(OR(O2700&lt;Outliers!$B$8,Data!O2700&gt;Outliers!$B$9),"Yes","No")</f>
        <v>No</v>
      </c>
      <c r="X2700">
        <f t="shared" si="386"/>
        <v>4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78"/>
        <v>0</v>
      </c>
      <c r="P2701" s="9">
        <f t="shared" si="379"/>
        <v>0</v>
      </c>
      <c r="Q2701" t="str">
        <f t="shared" si="380"/>
        <v>food</v>
      </c>
      <c r="R2701" t="str">
        <f t="shared" si="381"/>
        <v>food trucks</v>
      </c>
      <c r="S2701" s="22">
        <f t="shared" si="382"/>
        <v>41829.896562499998</v>
      </c>
      <c r="T2701" s="22">
        <f t="shared" si="383"/>
        <v>41859.896562499998</v>
      </c>
      <c r="U2701">
        <f t="shared" si="384"/>
        <v>2014</v>
      </c>
      <c r="V2701" t="str">
        <f t="shared" si="385"/>
        <v>unsuccessful</v>
      </c>
      <c r="W2701" t="str">
        <f>IF(OR(O2701&lt;Outliers!$B$8,Data!O2701&gt;Outliers!$B$9),"Yes","No")</f>
        <v>No</v>
      </c>
      <c r="X2701">
        <f t="shared" si="386"/>
        <v>4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78"/>
        <v>0</v>
      </c>
      <c r="P2702" s="9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22">
        <f t="shared" si="382"/>
        <v>41870.87467592593</v>
      </c>
      <c r="T2702" s="22">
        <f t="shared" si="383"/>
        <v>41900.87467592593</v>
      </c>
      <c r="U2702">
        <f t="shared" si="384"/>
        <v>2014</v>
      </c>
      <c r="V2702" t="str">
        <f t="shared" si="385"/>
        <v>unsuccessful</v>
      </c>
      <c r="W2702" t="str">
        <f>IF(OR(O2702&lt;Outliers!$B$8,Data!O2702&gt;Outliers!$B$9),"Yes","No")</f>
        <v>No</v>
      </c>
      <c r="X2702">
        <f t="shared" si="386"/>
        <v>4</v>
      </c>
    </row>
    <row r="2703" spans="1:24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78"/>
        <v>0</v>
      </c>
      <c r="P2703" s="9">
        <f t="shared" si="379"/>
        <v>34.130000000000003</v>
      </c>
      <c r="Q2703" t="str">
        <f t="shared" si="380"/>
        <v>theater</v>
      </c>
      <c r="R2703" t="str">
        <f t="shared" si="381"/>
        <v>spaces</v>
      </c>
      <c r="S2703" s="22">
        <f t="shared" si="382"/>
        <v>42801.774699074071</v>
      </c>
      <c r="T2703" s="22">
        <f t="shared" si="383"/>
        <v>42832.733032407406</v>
      </c>
      <c r="U2703">
        <f t="shared" si="384"/>
        <v>2017</v>
      </c>
      <c r="V2703" t="str">
        <f t="shared" si="385"/>
        <v>successful</v>
      </c>
      <c r="W2703" t="str">
        <f>IF(OR(O2703&lt;Outliers!$B$8,Data!O2703&gt;Outliers!$B$9),"Yes","No")</f>
        <v>No</v>
      </c>
      <c r="X2703">
        <f t="shared" si="386"/>
        <v>4</v>
      </c>
    </row>
    <row r="2704" spans="1:24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78"/>
        <v>0</v>
      </c>
      <c r="P2704" s="9">
        <f t="shared" si="379"/>
        <v>132.35</v>
      </c>
      <c r="Q2704" t="str">
        <f t="shared" si="380"/>
        <v>theater</v>
      </c>
      <c r="R2704" t="str">
        <f t="shared" si="381"/>
        <v>spaces</v>
      </c>
      <c r="S2704" s="22">
        <f t="shared" si="382"/>
        <v>42800.801817129628</v>
      </c>
      <c r="T2704" s="22">
        <f t="shared" si="383"/>
        <v>42830.760150462964</v>
      </c>
      <c r="U2704">
        <f t="shared" si="384"/>
        <v>2017</v>
      </c>
      <c r="V2704" t="str">
        <f t="shared" si="385"/>
        <v>successful</v>
      </c>
      <c r="W2704" t="str">
        <f>IF(OR(O2704&lt;Outliers!$B$8,Data!O2704&gt;Outliers!$B$9),"Yes","No")</f>
        <v>No</v>
      </c>
      <c r="X2704">
        <f t="shared" si="386"/>
        <v>4</v>
      </c>
    </row>
    <row r="2705" spans="1:24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78"/>
        <v>1</v>
      </c>
      <c r="P2705" s="9">
        <f t="shared" si="379"/>
        <v>922.22</v>
      </c>
      <c r="Q2705" t="str">
        <f t="shared" si="380"/>
        <v>theater</v>
      </c>
      <c r="R2705" t="str">
        <f t="shared" si="381"/>
        <v>spaces</v>
      </c>
      <c r="S2705" s="22">
        <f t="shared" si="382"/>
        <v>42756.690162037034</v>
      </c>
      <c r="T2705" s="22">
        <f t="shared" si="383"/>
        <v>42816.648495370369</v>
      </c>
      <c r="U2705">
        <f t="shared" si="384"/>
        <v>2017</v>
      </c>
      <c r="V2705" t="str">
        <f t="shared" si="385"/>
        <v>successful</v>
      </c>
      <c r="W2705" t="str">
        <f>IF(OR(O2705&lt;Outliers!$B$8,Data!O2705&gt;Outliers!$B$9),"Yes","No")</f>
        <v>No</v>
      </c>
      <c r="X2705">
        <f t="shared" si="386"/>
        <v>9</v>
      </c>
    </row>
    <row r="2706" spans="1:24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78"/>
        <v>0</v>
      </c>
      <c r="P2706" s="9">
        <f t="shared" si="379"/>
        <v>163.57</v>
      </c>
      <c r="Q2706" t="str">
        <f t="shared" si="380"/>
        <v>theater</v>
      </c>
      <c r="R2706" t="str">
        <f t="shared" si="381"/>
        <v>spaces</v>
      </c>
      <c r="S2706" s="22">
        <f t="shared" si="382"/>
        <v>42787.862430555557</v>
      </c>
      <c r="T2706" s="22">
        <f t="shared" si="383"/>
        <v>42830.820763888885</v>
      </c>
      <c r="U2706">
        <f t="shared" si="384"/>
        <v>2017</v>
      </c>
      <c r="V2706" t="str">
        <f t="shared" si="385"/>
        <v>successful</v>
      </c>
      <c r="W2706" t="str">
        <f>IF(OR(O2706&lt;Outliers!$B$8,Data!O2706&gt;Outliers!$B$9),"Yes","No")</f>
        <v>No</v>
      </c>
      <c r="X2706">
        <f t="shared" si="386"/>
        <v>6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78"/>
        <v>0</v>
      </c>
      <c r="P2707" s="9">
        <f t="shared" si="379"/>
        <v>217.38</v>
      </c>
      <c r="Q2707" t="str">
        <f t="shared" si="380"/>
        <v>theater</v>
      </c>
      <c r="R2707" t="str">
        <f t="shared" si="381"/>
        <v>spaces</v>
      </c>
      <c r="S2707" s="22">
        <f t="shared" si="382"/>
        <v>42773.916180555556</v>
      </c>
      <c r="T2707" s="22">
        <f t="shared" si="383"/>
        <v>42818.874513888892</v>
      </c>
      <c r="U2707">
        <f t="shared" si="384"/>
        <v>2017</v>
      </c>
      <c r="V2707" t="str">
        <f t="shared" si="385"/>
        <v>successful</v>
      </c>
      <c r="W2707" t="str">
        <f>IF(OR(O2707&lt;Outliers!$B$8,Data!O2707&gt;Outliers!$B$9),"Yes","No")</f>
        <v>No</v>
      </c>
      <c r="X2707">
        <f t="shared" si="386"/>
        <v>6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78"/>
        <v>1</v>
      </c>
      <c r="P2708" s="9">
        <f t="shared" si="379"/>
        <v>149.44</v>
      </c>
      <c r="Q2708" t="str">
        <f t="shared" si="380"/>
        <v>theater</v>
      </c>
      <c r="R2708" t="str">
        <f t="shared" si="381"/>
        <v>spaces</v>
      </c>
      <c r="S2708" s="22">
        <f t="shared" si="382"/>
        <v>41899.294942129629</v>
      </c>
      <c r="T2708" s="22">
        <f t="shared" si="383"/>
        <v>41928.290972222225</v>
      </c>
      <c r="U2708">
        <f t="shared" si="384"/>
        <v>2014</v>
      </c>
      <c r="V2708" t="str">
        <f t="shared" si="385"/>
        <v>successful</v>
      </c>
      <c r="W2708" t="str">
        <f>IF(OR(O2708&lt;Outliers!$B$8,Data!O2708&gt;Outliers!$B$9),"Yes","No")</f>
        <v>No</v>
      </c>
      <c r="X2708">
        <f t="shared" si="386"/>
        <v>4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78"/>
        <v>4</v>
      </c>
      <c r="P2709" s="9">
        <f t="shared" si="379"/>
        <v>71.239999999999995</v>
      </c>
      <c r="Q2709" t="str">
        <f t="shared" si="380"/>
        <v>theater</v>
      </c>
      <c r="R2709" t="str">
        <f t="shared" si="381"/>
        <v>spaces</v>
      </c>
      <c r="S2709" s="22">
        <f t="shared" si="382"/>
        <v>41391.782905092594</v>
      </c>
      <c r="T2709" s="22">
        <f t="shared" si="383"/>
        <v>41421.290972222225</v>
      </c>
      <c r="U2709">
        <f t="shared" si="384"/>
        <v>2013</v>
      </c>
      <c r="V2709" t="str">
        <f t="shared" si="385"/>
        <v>successful</v>
      </c>
      <c r="W2709" t="str">
        <f>IF(OR(O2709&lt;Outliers!$B$8,Data!O2709&gt;Outliers!$B$9),"Yes","No")</f>
        <v>Yes</v>
      </c>
      <c r="X2709">
        <f t="shared" si="386"/>
        <v>4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78"/>
        <v>2</v>
      </c>
      <c r="P2710" s="9">
        <f t="shared" si="379"/>
        <v>44.46</v>
      </c>
      <c r="Q2710" t="str">
        <f t="shared" si="380"/>
        <v>theater</v>
      </c>
      <c r="R2710" t="str">
        <f t="shared" si="381"/>
        <v>spaces</v>
      </c>
      <c r="S2710" s="22">
        <f t="shared" si="382"/>
        <v>42512.698217592595</v>
      </c>
      <c r="T2710" s="22">
        <f t="shared" si="383"/>
        <v>42572.698217592595</v>
      </c>
      <c r="U2710">
        <f t="shared" si="384"/>
        <v>2016</v>
      </c>
      <c r="V2710" t="str">
        <f t="shared" si="385"/>
        <v>successful</v>
      </c>
      <c r="W2710" t="str">
        <f>IF(OR(O2710&lt;Outliers!$B$8,Data!O2710&gt;Outliers!$B$9),"Yes","No")</f>
        <v>No</v>
      </c>
      <c r="X2710">
        <f t="shared" si="386"/>
        <v>9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78"/>
        <v>1</v>
      </c>
      <c r="P2711" s="9">
        <f t="shared" si="379"/>
        <v>164.94</v>
      </c>
      <c r="Q2711" t="str">
        <f t="shared" si="380"/>
        <v>theater</v>
      </c>
      <c r="R2711" t="str">
        <f t="shared" si="381"/>
        <v>spaces</v>
      </c>
      <c r="S2711" s="22">
        <f t="shared" si="382"/>
        <v>42612.149780092594</v>
      </c>
      <c r="T2711" s="22">
        <f t="shared" si="383"/>
        <v>42647.165972222225</v>
      </c>
      <c r="U2711">
        <f t="shared" si="384"/>
        <v>2016</v>
      </c>
      <c r="V2711" t="str">
        <f t="shared" si="385"/>
        <v>successful</v>
      </c>
      <c r="W2711" t="str">
        <f>IF(OR(O2711&lt;Outliers!$B$8,Data!O2711&gt;Outliers!$B$9),"Yes","No")</f>
        <v>No</v>
      </c>
      <c r="X2711">
        <f t="shared" si="386"/>
        <v>5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78"/>
        <v>2</v>
      </c>
      <c r="P2712" s="9">
        <f t="shared" si="379"/>
        <v>84.87</v>
      </c>
      <c r="Q2712" t="str">
        <f t="shared" si="380"/>
        <v>theater</v>
      </c>
      <c r="R2712" t="str">
        <f t="shared" si="381"/>
        <v>spaces</v>
      </c>
      <c r="S2712" s="22">
        <f t="shared" si="382"/>
        <v>41828.229490740741</v>
      </c>
      <c r="T2712" s="22">
        <f t="shared" si="383"/>
        <v>41860.083333333336</v>
      </c>
      <c r="U2712">
        <f t="shared" si="384"/>
        <v>2014</v>
      </c>
      <c r="V2712" t="str">
        <f t="shared" si="385"/>
        <v>successful</v>
      </c>
      <c r="W2712" t="str">
        <f>IF(OR(O2712&lt;Outliers!$B$8,Data!O2712&gt;Outliers!$B$9),"Yes","No")</f>
        <v>No</v>
      </c>
      <c r="X2712">
        <f t="shared" si="386"/>
        <v>5</v>
      </c>
    </row>
    <row r="2713" spans="1:24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78"/>
        <v>1</v>
      </c>
      <c r="P2713" s="9">
        <f t="shared" si="379"/>
        <v>53.95</v>
      </c>
      <c r="Q2713" t="str">
        <f t="shared" si="380"/>
        <v>theater</v>
      </c>
      <c r="R2713" t="str">
        <f t="shared" si="381"/>
        <v>spaces</v>
      </c>
      <c r="S2713" s="22">
        <f t="shared" si="382"/>
        <v>41780.745254629634</v>
      </c>
      <c r="T2713" s="22">
        <f t="shared" si="383"/>
        <v>41810.917361111111</v>
      </c>
      <c r="U2713">
        <f t="shared" si="384"/>
        <v>2014</v>
      </c>
      <c r="V2713" t="str">
        <f t="shared" si="385"/>
        <v>successful</v>
      </c>
      <c r="W2713" t="str">
        <f>IF(OR(O2713&lt;Outliers!$B$8,Data!O2713&gt;Outliers!$B$9),"Yes","No")</f>
        <v>No</v>
      </c>
      <c r="X2713">
        <f t="shared" si="386"/>
        <v>4</v>
      </c>
    </row>
    <row r="2714" spans="1:24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78"/>
        <v>1</v>
      </c>
      <c r="P2714" s="9">
        <f t="shared" si="379"/>
        <v>50.53</v>
      </c>
      <c r="Q2714" t="str">
        <f t="shared" si="380"/>
        <v>theater</v>
      </c>
      <c r="R2714" t="str">
        <f t="shared" si="381"/>
        <v>spaces</v>
      </c>
      <c r="S2714" s="22">
        <f t="shared" si="382"/>
        <v>41432.062037037038</v>
      </c>
      <c r="T2714" s="22">
        <f t="shared" si="383"/>
        <v>41468.75</v>
      </c>
      <c r="U2714">
        <f t="shared" si="384"/>
        <v>2013</v>
      </c>
      <c r="V2714" t="str">
        <f t="shared" si="385"/>
        <v>successful</v>
      </c>
      <c r="W2714" t="str">
        <f>IF(OR(O2714&lt;Outliers!$B$8,Data!O2714&gt;Outliers!$B$9),"Yes","No")</f>
        <v>No</v>
      </c>
      <c r="X2714">
        <f t="shared" si="386"/>
        <v>5</v>
      </c>
    </row>
    <row r="2715" spans="1:24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78"/>
        <v>1</v>
      </c>
      <c r="P2715" s="9">
        <f t="shared" si="379"/>
        <v>108</v>
      </c>
      <c r="Q2715" t="str">
        <f t="shared" si="380"/>
        <v>theater</v>
      </c>
      <c r="R2715" t="str">
        <f t="shared" si="381"/>
        <v>spaces</v>
      </c>
      <c r="S2715" s="22">
        <f t="shared" si="382"/>
        <v>42322.653749999998</v>
      </c>
      <c r="T2715" s="22">
        <f t="shared" si="383"/>
        <v>42362.653749999998</v>
      </c>
      <c r="U2715">
        <f t="shared" si="384"/>
        <v>2015</v>
      </c>
      <c r="V2715" t="str">
        <f t="shared" si="385"/>
        <v>successful</v>
      </c>
      <c r="W2715" t="str">
        <f>IF(OR(O2715&lt;Outliers!$B$8,Data!O2715&gt;Outliers!$B$9),"Yes","No")</f>
        <v>No</v>
      </c>
      <c r="X2715">
        <f t="shared" si="386"/>
        <v>6</v>
      </c>
    </row>
    <row r="2716" spans="1:24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78"/>
        <v>1</v>
      </c>
      <c r="P2716" s="9">
        <f t="shared" si="379"/>
        <v>95.37</v>
      </c>
      <c r="Q2716" t="str">
        <f t="shared" si="380"/>
        <v>theater</v>
      </c>
      <c r="R2716" t="str">
        <f t="shared" si="381"/>
        <v>spaces</v>
      </c>
      <c r="S2716" s="22">
        <f t="shared" si="382"/>
        <v>42629.655046296291</v>
      </c>
      <c r="T2716" s="22">
        <f t="shared" si="383"/>
        <v>42657.958333333328</v>
      </c>
      <c r="U2716">
        <f t="shared" si="384"/>
        <v>2016</v>
      </c>
      <c r="V2716" t="str">
        <f t="shared" si="385"/>
        <v>successful</v>
      </c>
      <c r="W2716" t="str">
        <f>IF(OR(O2716&lt;Outliers!$B$8,Data!O2716&gt;Outliers!$B$9),"Yes","No")</f>
        <v>No</v>
      </c>
      <c r="X2716">
        <f t="shared" si="386"/>
        <v>4</v>
      </c>
    </row>
    <row r="2717" spans="1:24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78"/>
        <v>3</v>
      </c>
      <c r="P2717" s="9">
        <f t="shared" si="379"/>
        <v>57.63</v>
      </c>
      <c r="Q2717" t="str">
        <f t="shared" si="380"/>
        <v>theater</v>
      </c>
      <c r="R2717" t="str">
        <f t="shared" si="381"/>
        <v>spaces</v>
      </c>
      <c r="S2717" s="22">
        <f t="shared" si="382"/>
        <v>42387.398472222223</v>
      </c>
      <c r="T2717" s="22">
        <f t="shared" si="383"/>
        <v>42421.398472222223</v>
      </c>
      <c r="U2717">
        <f t="shared" si="384"/>
        <v>2016</v>
      </c>
      <c r="V2717" t="str">
        <f t="shared" si="385"/>
        <v>successful</v>
      </c>
      <c r="W2717" t="str">
        <f>IF(OR(O2717&lt;Outliers!$B$8,Data!O2717&gt;Outliers!$B$9),"Yes","No")</f>
        <v>Yes</v>
      </c>
      <c r="X2717">
        <f t="shared" si="386"/>
        <v>5</v>
      </c>
    </row>
    <row r="2718" spans="1:24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78"/>
        <v>1</v>
      </c>
      <c r="P2718" s="9">
        <f t="shared" si="379"/>
        <v>64.16</v>
      </c>
      <c r="Q2718" t="str">
        <f t="shared" si="380"/>
        <v>theater</v>
      </c>
      <c r="R2718" t="str">
        <f t="shared" si="381"/>
        <v>spaces</v>
      </c>
      <c r="S2718" s="22">
        <f t="shared" si="382"/>
        <v>42255.333252314813</v>
      </c>
      <c r="T2718" s="22">
        <f t="shared" si="383"/>
        <v>42285.333252314813</v>
      </c>
      <c r="U2718">
        <f t="shared" si="384"/>
        <v>2015</v>
      </c>
      <c r="V2718" t="str">
        <f t="shared" si="385"/>
        <v>successful</v>
      </c>
      <c r="W2718" t="str">
        <f>IF(OR(O2718&lt;Outliers!$B$8,Data!O2718&gt;Outliers!$B$9),"Yes","No")</f>
        <v>No</v>
      </c>
      <c r="X2718">
        <f t="shared" si="386"/>
        <v>4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78"/>
        <v>1</v>
      </c>
      <c r="P2719" s="9">
        <f t="shared" si="379"/>
        <v>92.39</v>
      </c>
      <c r="Q2719" t="str">
        <f t="shared" si="380"/>
        <v>theater</v>
      </c>
      <c r="R2719" t="str">
        <f t="shared" si="381"/>
        <v>spaces</v>
      </c>
      <c r="S2719" s="22">
        <f t="shared" si="382"/>
        <v>41934.914918981485</v>
      </c>
      <c r="T2719" s="22">
        <f t="shared" si="383"/>
        <v>41979.956585648149</v>
      </c>
      <c r="U2719">
        <f t="shared" si="384"/>
        <v>2014</v>
      </c>
      <c r="V2719" t="str">
        <f t="shared" si="385"/>
        <v>successful</v>
      </c>
      <c r="W2719" t="str">
        <f>IF(OR(O2719&lt;Outliers!$B$8,Data!O2719&gt;Outliers!$B$9),"Yes","No")</f>
        <v>No</v>
      </c>
      <c r="X2719">
        <f t="shared" si="386"/>
        <v>6</v>
      </c>
    </row>
    <row r="2720" spans="1:24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78"/>
        <v>1</v>
      </c>
      <c r="P2720" s="9">
        <f t="shared" si="379"/>
        <v>125.98</v>
      </c>
      <c r="Q2720" t="str">
        <f t="shared" si="380"/>
        <v>theater</v>
      </c>
      <c r="R2720" t="str">
        <f t="shared" si="381"/>
        <v>spaces</v>
      </c>
      <c r="S2720" s="22">
        <f t="shared" si="382"/>
        <v>42465.596585648149</v>
      </c>
      <c r="T2720" s="22">
        <f t="shared" si="383"/>
        <v>42493.958333333328</v>
      </c>
      <c r="U2720">
        <f t="shared" si="384"/>
        <v>2016</v>
      </c>
      <c r="V2720" t="str">
        <f t="shared" si="385"/>
        <v>successful</v>
      </c>
      <c r="W2720" t="str">
        <f>IF(OR(O2720&lt;Outliers!$B$8,Data!O2720&gt;Outliers!$B$9),"Yes","No")</f>
        <v>No</v>
      </c>
      <c r="X2720">
        <f t="shared" si="386"/>
        <v>4</v>
      </c>
    </row>
    <row r="2721" spans="1:24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78"/>
        <v>1</v>
      </c>
      <c r="P2721" s="9">
        <f t="shared" si="379"/>
        <v>94.64</v>
      </c>
      <c r="Q2721" t="str">
        <f t="shared" si="380"/>
        <v>theater</v>
      </c>
      <c r="R2721" t="str">
        <f t="shared" si="381"/>
        <v>spaces</v>
      </c>
      <c r="S2721" s="22">
        <f t="shared" si="382"/>
        <v>42418.031180555554</v>
      </c>
      <c r="T2721" s="22">
        <f t="shared" si="383"/>
        <v>42477.989513888882</v>
      </c>
      <c r="U2721">
        <f t="shared" si="384"/>
        <v>2016</v>
      </c>
      <c r="V2721" t="str">
        <f t="shared" si="385"/>
        <v>successful</v>
      </c>
      <c r="W2721" t="str">
        <f>IF(OR(O2721&lt;Outliers!$B$8,Data!O2721&gt;Outliers!$B$9),"Yes","No")</f>
        <v>No</v>
      </c>
      <c r="X2721">
        <f t="shared" si="386"/>
        <v>8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78"/>
        <v>1</v>
      </c>
      <c r="P2722" s="9">
        <f t="shared" si="379"/>
        <v>170.7</v>
      </c>
      <c r="Q2722" t="str">
        <f t="shared" si="380"/>
        <v>theater</v>
      </c>
      <c r="R2722" t="str">
        <f t="shared" si="381"/>
        <v>spaces</v>
      </c>
      <c r="S2722" s="22">
        <f t="shared" si="382"/>
        <v>42655.465891203698</v>
      </c>
      <c r="T2722" s="22">
        <f t="shared" si="383"/>
        <v>42685.507557870369</v>
      </c>
      <c r="U2722">
        <f t="shared" si="384"/>
        <v>2016</v>
      </c>
      <c r="V2722" t="str">
        <f t="shared" si="385"/>
        <v>successful</v>
      </c>
      <c r="W2722" t="str">
        <f>IF(OR(O2722&lt;Outliers!$B$8,Data!O2722&gt;Outliers!$B$9),"Yes","No")</f>
        <v>No</v>
      </c>
      <c r="X2722">
        <f t="shared" si="386"/>
        <v>4</v>
      </c>
    </row>
    <row r="2723" spans="1:24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78"/>
        <v>15</v>
      </c>
      <c r="P2723" s="9">
        <f t="shared" si="379"/>
        <v>40.76</v>
      </c>
      <c r="Q2723" t="str">
        <f t="shared" si="380"/>
        <v>technology</v>
      </c>
      <c r="R2723" t="str">
        <f t="shared" si="381"/>
        <v>hardware</v>
      </c>
      <c r="S2723" s="22">
        <f t="shared" si="382"/>
        <v>41493.543958333335</v>
      </c>
      <c r="T2723" s="22">
        <f t="shared" si="383"/>
        <v>41523.791666666664</v>
      </c>
      <c r="U2723">
        <f t="shared" si="384"/>
        <v>2013</v>
      </c>
      <c r="V2723" t="str">
        <f t="shared" si="385"/>
        <v>successful</v>
      </c>
      <c r="W2723" t="str">
        <f>IF(OR(O2723&lt;Outliers!$B$8,Data!O2723&gt;Outliers!$B$9),"Yes","No")</f>
        <v>Yes</v>
      </c>
      <c r="X2723">
        <f t="shared" si="386"/>
        <v>4</v>
      </c>
    </row>
    <row r="2724" spans="1:24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78"/>
        <v>3</v>
      </c>
      <c r="P2724" s="9">
        <f t="shared" si="379"/>
        <v>68.25</v>
      </c>
      <c r="Q2724" t="str">
        <f t="shared" si="380"/>
        <v>technology</v>
      </c>
      <c r="R2724" t="str">
        <f t="shared" si="381"/>
        <v>hardware</v>
      </c>
      <c r="S2724" s="22">
        <f t="shared" si="382"/>
        <v>42704.857094907406</v>
      </c>
      <c r="T2724" s="22">
        <f t="shared" si="383"/>
        <v>42764.857094907406</v>
      </c>
      <c r="U2724">
        <f t="shared" si="384"/>
        <v>2016</v>
      </c>
      <c r="V2724" t="str">
        <f t="shared" si="385"/>
        <v>successful</v>
      </c>
      <c r="W2724" t="str">
        <f>IF(OR(O2724&lt;Outliers!$B$8,Data!O2724&gt;Outliers!$B$9),"Yes","No")</f>
        <v>Yes</v>
      </c>
      <c r="X2724">
        <f t="shared" si="386"/>
        <v>9</v>
      </c>
    </row>
    <row r="2725" spans="1:24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78"/>
        <v>1</v>
      </c>
      <c r="P2725" s="9">
        <f t="shared" si="379"/>
        <v>95.49</v>
      </c>
      <c r="Q2725" t="str">
        <f t="shared" si="380"/>
        <v>technology</v>
      </c>
      <c r="R2725" t="str">
        <f t="shared" si="381"/>
        <v>hardware</v>
      </c>
      <c r="S2725" s="22">
        <f t="shared" si="382"/>
        <v>41944.83898148148</v>
      </c>
      <c r="T2725" s="22">
        <f t="shared" si="383"/>
        <v>42004.880648148144</v>
      </c>
      <c r="U2725">
        <f t="shared" si="384"/>
        <v>2014</v>
      </c>
      <c r="V2725" t="str">
        <f t="shared" si="385"/>
        <v>successful</v>
      </c>
      <c r="W2725" t="str">
        <f>IF(OR(O2725&lt;Outliers!$B$8,Data!O2725&gt;Outliers!$B$9),"Yes","No")</f>
        <v>No</v>
      </c>
      <c r="X2725">
        <f t="shared" si="386"/>
        <v>9</v>
      </c>
    </row>
    <row r="2726" spans="1:24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78"/>
        <v>3</v>
      </c>
      <c r="P2726" s="9">
        <f t="shared" si="379"/>
        <v>7.19</v>
      </c>
      <c r="Q2726" t="str">
        <f t="shared" si="380"/>
        <v>technology</v>
      </c>
      <c r="R2726" t="str">
        <f t="shared" si="381"/>
        <v>hardware</v>
      </c>
      <c r="S2726" s="22">
        <f t="shared" si="382"/>
        <v>42199.32707175926</v>
      </c>
      <c r="T2726" s="22">
        <f t="shared" si="383"/>
        <v>42231.32707175926</v>
      </c>
      <c r="U2726">
        <f t="shared" si="384"/>
        <v>2015</v>
      </c>
      <c r="V2726" t="str">
        <f t="shared" si="385"/>
        <v>successful</v>
      </c>
      <c r="W2726" t="str">
        <f>IF(OR(O2726&lt;Outliers!$B$8,Data!O2726&gt;Outliers!$B$9),"Yes","No")</f>
        <v>Yes</v>
      </c>
      <c r="X2726">
        <f t="shared" si="386"/>
        <v>5</v>
      </c>
    </row>
    <row r="2727" spans="1:24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78"/>
        <v>1</v>
      </c>
      <c r="P2727" s="9">
        <f t="shared" si="379"/>
        <v>511.65</v>
      </c>
      <c r="Q2727" t="str">
        <f t="shared" si="380"/>
        <v>technology</v>
      </c>
      <c r="R2727" t="str">
        <f t="shared" si="381"/>
        <v>hardware</v>
      </c>
      <c r="S2727" s="22">
        <f t="shared" si="382"/>
        <v>42745.744618055556</v>
      </c>
      <c r="T2727" s="22">
        <f t="shared" si="383"/>
        <v>42795.744618055556</v>
      </c>
      <c r="U2727">
        <f t="shared" si="384"/>
        <v>2017</v>
      </c>
      <c r="V2727" t="str">
        <f t="shared" si="385"/>
        <v>successful</v>
      </c>
      <c r="W2727" t="str">
        <f>IF(OR(O2727&lt;Outliers!$B$8,Data!O2727&gt;Outliers!$B$9),"Yes","No")</f>
        <v>No</v>
      </c>
      <c r="X2727">
        <f t="shared" si="386"/>
        <v>7</v>
      </c>
    </row>
    <row r="2728" spans="1:2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78"/>
        <v>1</v>
      </c>
      <c r="P2728" s="9">
        <f t="shared" si="379"/>
        <v>261.75</v>
      </c>
      <c r="Q2728" t="str">
        <f t="shared" si="380"/>
        <v>technology</v>
      </c>
      <c r="R2728" t="str">
        <f t="shared" si="381"/>
        <v>hardware</v>
      </c>
      <c r="S2728" s="22">
        <f t="shared" si="382"/>
        <v>42452.579988425925</v>
      </c>
      <c r="T2728" s="22">
        <f t="shared" si="383"/>
        <v>42482.579988425925</v>
      </c>
      <c r="U2728">
        <f t="shared" si="384"/>
        <v>2016</v>
      </c>
      <c r="V2728" t="str">
        <f t="shared" si="385"/>
        <v>successful</v>
      </c>
      <c r="W2728" t="str">
        <f>IF(OR(O2728&lt;Outliers!$B$8,Data!O2728&gt;Outliers!$B$9),"Yes","No")</f>
        <v>No</v>
      </c>
      <c r="X2728">
        <f t="shared" si="386"/>
        <v>4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78"/>
        <v>5</v>
      </c>
      <c r="P2729" s="9">
        <f t="shared" si="379"/>
        <v>69.760000000000005</v>
      </c>
      <c r="Q2729" t="str">
        <f t="shared" si="380"/>
        <v>technology</v>
      </c>
      <c r="R2729" t="str">
        <f t="shared" si="381"/>
        <v>hardware</v>
      </c>
      <c r="S2729" s="22">
        <f t="shared" si="382"/>
        <v>42198.676655092597</v>
      </c>
      <c r="T2729" s="22">
        <f t="shared" si="383"/>
        <v>42223.676655092597</v>
      </c>
      <c r="U2729">
        <f t="shared" si="384"/>
        <v>2015</v>
      </c>
      <c r="V2729" t="str">
        <f t="shared" si="385"/>
        <v>successful</v>
      </c>
      <c r="W2729" t="str">
        <f>IF(OR(O2729&lt;Outliers!$B$8,Data!O2729&gt;Outliers!$B$9),"Yes","No")</f>
        <v>Yes</v>
      </c>
      <c r="X2729">
        <f t="shared" si="386"/>
        <v>4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78"/>
        <v>2</v>
      </c>
      <c r="P2730" s="9">
        <f t="shared" si="379"/>
        <v>77.23</v>
      </c>
      <c r="Q2730" t="str">
        <f t="shared" si="380"/>
        <v>technology</v>
      </c>
      <c r="R2730" t="str">
        <f t="shared" si="381"/>
        <v>hardware</v>
      </c>
      <c r="S2730" s="22">
        <f t="shared" si="382"/>
        <v>42333.59993055556</v>
      </c>
      <c r="T2730" s="22">
        <f t="shared" si="383"/>
        <v>42368.59993055556</v>
      </c>
      <c r="U2730">
        <f t="shared" si="384"/>
        <v>2015</v>
      </c>
      <c r="V2730" t="str">
        <f t="shared" si="385"/>
        <v>successful</v>
      </c>
      <c r="W2730" t="str">
        <f>IF(OR(O2730&lt;Outliers!$B$8,Data!O2730&gt;Outliers!$B$9),"Yes","No")</f>
        <v>No</v>
      </c>
      <c r="X2730">
        <f t="shared" si="386"/>
        <v>5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78"/>
        <v>1</v>
      </c>
      <c r="P2731" s="9">
        <f t="shared" si="379"/>
        <v>340.57</v>
      </c>
      <c r="Q2731" t="str">
        <f t="shared" si="380"/>
        <v>technology</v>
      </c>
      <c r="R2731" t="str">
        <f t="shared" si="381"/>
        <v>hardware</v>
      </c>
      <c r="S2731" s="22">
        <f t="shared" si="382"/>
        <v>42095.240706018521</v>
      </c>
      <c r="T2731" s="22">
        <f t="shared" si="383"/>
        <v>42125.240706018521</v>
      </c>
      <c r="U2731">
        <f t="shared" si="384"/>
        <v>2015</v>
      </c>
      <c r="V2731" t="str">
        <f t="shared" si="385"/>
        <v>successful</v>
      </c>
      <c r="W2731" t="str">
        <f>IF(OR(O2731&lt;Outliers!$B$8,Data!O2731&gt;Outliers!$B$9),"Yes","No")</f>
        <v>No</v>
      </c>
      <c r="X2731">
        <f t="shared" si="386"/>
        <v>4</v>
      </c>
    </row>
    <row r="2732" spans="1:24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78"/>
        <v>2</v>
      </c>
      <c r="P2732" s="9">
        <f t="shared" si="379"/>
        <v>67.42</v>
      </c>
      <c r="Q2732" t="str">
        <f t="shared" si="380"/>
        <v>technology</v>
      </c>
      <c r="R2732" t="str">
        <f t="shared" si="381"/>
        <v>hardware</v>
      </c>
      <c r="S2732" s="22">
        <f t="shared" si="382"/>
        <v>41351.541377314818</v>
      </c>
      <c r="T2732" s="22">
        <f t="shared" si="383"/>
        <v>41386.541377314818</v>
      </c>
      <c r="U2732">
        <f t="shared" si="384"/>
        <v>2013</v>
      </c>
      <c r="V2732" t="str">
        <f t="shared" si="385"/>
        <v>successful</v>
      </c>
      <c r="W2732" t="str">
        <f>IF(OR(O2732&lt;Outliers!$B$8,Data!O2732&gt;Outliers!$B$9),"Yes","No")</f>
        <v>No</v>
      </c>
      <c r="X2732">
        <f t="shared" si="386"/>
        <v>5</v>
      </c>
    </row>
    <row r="2733" spans="1:24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78"/>
        <v>1</v>
      </c>
      <c r="P2733" s="9">
        <f t="shared" si="379"/>
        <v>845.7</v>
      </c>
      <c r="Q2733" t="str">
        <f t="shared" si="380"/>
        <v>technology</v>
      </c>
      <c r="R2733" t="str">
        <f t="shared" si="381"/>
        <v>hardware</v>
      </c>
      <c r="S2733" s="22">
        <f t="shared" si="382"/>
        <v>41872.525717592594</v>
      </c>
      <c r="T2733" s="22">
        <f t="shared" si="383"/>
        <v>41930.166666666664</v>
      </c>
      <c r="U2733">
        <f t="shared" si="384"/>
        <v>2014</v>
      </c>
      <c r="V2733" t="str">
        <f t="shared" si="385"/>
        <v>successful</v>
      </c>
      <c r="W2733" t="str">
        <f>IF(OR(O2733&lt;Outliers!$B$8,Data!O2733&gt;Outliers!$B$9),"Yes","No")</f>
        <v>No</v>
      </c>
      <c r="X2733">
        <f t="shared" si="386"/>
        <v>8</v>
      </c>
    </row>
    <row r="2734" spans="1:24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78"/>
        <v>1</v>
      </c>
      <c r="P2734" s="9">
        <f t="shared" si="379"/>
        <v>97.19</v>
      </c>
      <c r="Q2734" t="str">
        <f t="shared" si="380"/>
        <v>technology</v>
      </c>
      <c r="R2734" t="str">
        <f t="shared" si="381"/>
        <v>hardware</v>
      </c>
      <c r="S2734" s="22">
        <f t="shared" si="382"/>
        <v>41389.808194444442</v>
      </c>
      <c r="T2734" s="22">
        <f t="shared" si="383"/>
        <v>41422</v>
      </c>
      <c r="U2734">
        <f t="shared" si="384"/>
        <v>2013</v>
      </c>
      <c r="V2734" t="str">
        <f t="shared" si="385"/>
        <v>successful</v>
      </c>
      <c r="W2734" t="str">
        <f>IF(OR(O2734&lt;Outliers!$B$8,Data!O2734&gt;Outliers!$B$9),"Yes","No")</f>
        <v>No</v>
      </c>
      <c r="X2734">
        <f t="shared" si="386"/>
        <v>5</v>
      </c>
    </row>
    <row r="2735" spans="1:24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78"/>
        <v>1</v>
      </c>
      <c r="P2735" s="9">
        <f t="shared" si="379"/>
        <v>451.84</v>
      </c>
      <c r="Q2735" t="str">
        <f t="shared" si="380"/>
        <v>technology</v>
      </c>
      <c r="R2735" t="str">
        <f t="shared" si="381"/>
        <v>hardware</v>
      </c>
      <c r="S2735" s="22">
        <f t="shared" si="382"/>
        <v>42044.272847222222</v>
      </c>
      <c r="T2735" s="22">
        <f t="shared" si="383"/>
        <v>42104.231180555551</v>
      </c>
      <c r="U2735">
        <f t="shared" si="384"/>
        <v>2015</v>
      </c>
      <c r="V2735" t="str">
        <f t="shared" si="385"/>
        <v>successful</v>
      </c>
      <c r="W2735" t="str">
        <f>IF(OR(O2735&lt;Outliers!$B$8,Data!O2735&gt;Outliers!$B$9),"Yes","No")</f>
        <v>No</v>
      </c>
      <c r="X2735">
        <f t="shared" si="386"/>
        <v>9</v>
      </c>
    </row>
    <row r="2736" spans="1:24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78"/>
        <v>22603</v>
      </c>
      <c r="P2736" s="9">
        <f t="shared" si="379"/>
        <v>138.66999999999999</v>
      </c>
      <c r="Q2736" t="str">
        <f t="shared" si="380"/>
        <v>technology</v>
      </c>
      <c r="R2736" t="str">
        <f t="shared" si="381"/>
        <v>hardware</v>
      </c>
      <c r="S2736" s="22">
        <f t="shared" si="382"/>
        <v>42626.668888888889</v>
      </c>
      <c r="T2736" s="22">
        <f t="shared" si="383"/>
        <v>42656.915972222225</v>
      </c>
      <c r="U2736">
        <f t="shared" si="384"/>
        <v>2016</v>
      </c>
      <c r="V2736" t="str">
        <f t="shared" si="385"/>
        <v>successful</v>
      </c>
      <c r="W2736" t="str">
        <f>IF(OR(O2736&lt;Outliers!$B$8,Data!O2736&gt;Outliers!$B$9),"Yes","No")</f>
        <v>Yes</v>
      </c>
      <c r="X2736">
        <f t="shared" si="386"/>
        <v>4</v>
      </c>
    </row>
    <row r="2737" spans="1:24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78"/>
        <v>10</v>
      </c>
      <c r="P2737" s="9">
        <f t="shared" si="379"/>
        <v>21.64</v>
      </c>
      <c r="Q2737" t="str">
        <f t="shared" si="380"/>
        <v>technology</v>
      </c>
      <c r="R2737" t="str">
        <f t="shared" si="381"/>
        <v>hardware</v>
      </c>
      <c r="S2737" s="22">
        <f t="shared" si="382"/>
        <v>41316.120949074073</v>
      </c>
      <c r="T2737" s="22">
        <f t="shared" si="383"/>
        <v>41346.833333333336</v>
      </c>
      <c r="U2737">
        <f t="shared" si="384"/>
        <v>2013</v>
      </c>
      <c r="V2737" t="str">
        <f t="shared" si="385"/>
        <v>successful</v>
      </c>
      <c r="W2737" t="str">
        <f>IF(OR(O2737&lt;Outliers!$B$8,Data!O2737&gt;Outliers!$B$9),"Yes","No")</f>
        <v>Yes</v>
      </c>
      <c r="X2737">
        <f t="shared" si="386"/>
        <v>4</v>
      </c>
    </row>
    <row r="2738" spans="1:24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78"/>
        <v>1</v>
      </c>
      <c r="P2738" s="9">
        <f t="shared" si="379"/>
        <v>169.52</v>
      </c>
      <c r="Q2738" t="str">
        <f t="shared" si="380"/>
        <v>technology</v>
      </c>
      <c r="R2738" t="str">
        <f t="shared" si="381"/>
        <v>hardware</v>
      </c>
      <c r="S2738" s="22">
        <f t="shared" si="382"/>
        <v>41722.666354166664</v>
      </c>
      <c r="T2738" s="22">
        <f t="shared" si="383"/>
        <v>41752.666354166664</v>
      </c>
      <c r="U2738">
        <f t="shared" si="384"/>
        <v>2014</v>
      </c>
      <c r="V2738" t="str">
        <f t="shared" si="385"/>
        <v>successful</v>
      </c>
      <c r="W2738" t="str">
        <f>IF(OR(O2738&lt;Outliers!$B$8,Data!O2738&gt;Outliers!$B$9),"Yes","No")</f>
        <v>No</v>
      </c>
      <c r="X2738">
        <f t="shared" si="386"/>
        <v>4</v>
      </c>
    </row>
    <row r="2739" spans="1:24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78"/>
        <v>2</v>
      </c>
      <c r="P2739" s="9">
        <f t="shared" si="379"/>
        <v>161.88</v>
      </c>
      <c r="Q2739" t="str">
        <f t="shared" si="380"/>
        <v>technology</v>
      </c>
      <c r="R2739" t="str">
        <f t="shared" si="381"/>
        <v>hardware</v>
      </c>
      <c r="S2739" s="22">
        <f t="shared" si="382"/>
        <v>41611.917673611111</v>
      </c>
      <c r="T2739" s="22">
        <f t="shared" si="383"/>
        <v>41654.791666666664</v>
      </c>
      <c r="U2739">
        <f t="shared" si="384"/>
        <v>2013</v>
      </c>
      <c r="V2739" t="str">
        <f t="shared" si="385"/>
        <v>successful</v>
      </c>
      <c r="W2739" t="str">
        <f>IF(OR(O2739&lt;Outliers!$B$8,Data!O2739&gt;Outliers!$B$9),"Yes","No")</f>
        <v>No</v>
      </c>
      <c r="X2739">
        <f t="shared" si="386"/>
        <v>6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78"/>
        <v>1</v>
      </c>
      <c r="P2740" s="9">
        <f t="shared" si="379"/>
        <v>493.13</v>
      </c>
      <c r="Q2740" t="str">
        <f t="shared" si="380"/>
        <v>technology</v>
      </c>
      <c r="R2740" t="str">
        <f t="shared" si="381"/>
        <v>hardware</v>
      </c>
      <c r="S2740" s="22">
        <f t="shared" si="382"/>
        <v>42620.143564814818</v>
      </c>
      <c r="T2740" s="22">
        <f t="shared" si="383"/>
        <v>42680.143564814818</v>
      </c>
      <c r="U2740">
        <f t="shared" si="384"/>
        <v>2016</v>
      </c>
      <c r="V2740" t="str">
        <f t="shared" si="385"/>
        <v>successful</v>
      </c>
      <c r="W2740" t="str">
        <f>IF(OR(O2740&lt;Outliers!$B$8,Data!O2740&gt;Outliers!$B$9),"Yes","No")</f>
        <v>No</v>
      </c>
      <c r="X2740">
        <f t="shared" si="386"/>
        <v>9</v>
      </c>
    </row>
    <row r="2741" spans="1:24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78"/>
        <v>4</v>
      </c>
      <c r="P2741" s="9">
        <f t="shared" si="379"/>
        <v>22.12</v>
      </c>
      <c r="Q2741" t="str">
        <f t="shared" si="380"/>
        <v>technology</v>
      </c>
      <c r="R2741" t="str">
        <f t="shared" si="381"/>
        <v>hardware</v>
      </c>
      <c r="S2741" s="22">
        <f t="shared" si="382"/>
        <v>41719.887928240743</v>
      </c>
      <c r="T2741" s="22">
        <f t="shared" si="383"/>
        <v>41764.887928240743</v>
      </c>
      <c r="U2741">
        <f t="shared" si="384"/>
        <v>2014</v>
      </c>
      <c r="V2741" t="str">
        <f t="shared" si="385"/>
        <v>successful</v>
      </c>
      <c r="W2741" t="str">
        <f>IF(OR(O2741&lt;Outliers!$B$8,Data!O2741&gt;Outliers!$B$9),"Yes","No")</f>
        <v>Yes</v>
      </c>
      <c r="X2741">
        <f t="shared" si="386"/>
        <v>6</v>
      </c>
    </row>
    <row r="2742" spans="1:24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78"/>
        <v>1</v>
      </c>
      <c r="P2742" s="9">
        <f t="shared" si="379"/>
        <v>18.239999999999998</v>
      </c>
      <c r="Q2742" t="str">
        <f t="shared" si="380"/>
        <v>technology</v>
      </c>
      <c r="R2742" t="str">
        <f t="shared" si="381"/>
        <v>hardware</v>
      </c>
      <c r="S2742" s="22">
        <f t="shared" si="382"/>
        <v>42045.031851851847</v>
      </c>
      <c r="T2742" s="22">
        <f t="shared" si="383"/>
        <v>42074.99018518519</v>
      </c>
      <c r="U2742">
        <f t="shared" si="384"/>
        <v>2015</v>
      </c>
      <c r="V2742" t="str">
        <f t="shared" si="385"/>
        <v>successful</v>
      </c>
      <c r="W2742" t="str">
        <f>IF(OR(O2742&lt;Outliers!$B$8,Data!O2742&gt;Outliers!$B$9),"Yes","No")</f>
        <v>No</v>
      </c>
      <c r="X2742">
        <f t="shared" si="386"/>
        <v>4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78"/>
        <v>0</v>
      </c>
      <c r="P2743" s="9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22">
        <f t="shared" si="382"/>
        <v>41911.657430555555</v>
      </c>
      <c r="T2743" s="22">
        <f t="shared" si="383"/>
        <v>41932.088194444441</v>
      </c>
      <c r="U2743">
        <f t="shared" si="384"/>
        <v>2014</v>
      </c>
      <c r="V2743" t="str">
        <f t="shared" si="385"/>
        <v>unsuccessful</v>
      </c>
      <c r="W2743" t="str">
        <f>IF(OR(O2743&lt;Outliers!$B$8,Data!O2743&gt;Outliers!$B$9),"Yes","No")</f>
        <v>No</v>
      </c>
      <c r="X2743">
        <f t="shared" si="386"/>
        <v>3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78"/>
        <v>0</v>
      </c>
      <c r="P2744" s="9">
        <f t="shared" si="379"/>
        <v>40.61</v>
      </c>
      <c r="Q2744" t="str">
        <f t="shared" si="380"/>
        <v>publishing</v>
      </c>
      <c r="R2744" t="str">
        <f t="shared" si="381"/>
        <v>children's books</v>
      </c>
      <c r="S2744" s="22">
        <f t="shared" si="382"/>
        <v>41030.719756944447</v>
      </c>
      <c r="T2744" s="22">
        <f t="shared" si="383"/>
        <v>41044.719756944447</v>
      </c>
      <c r="U2744">
        <f t="shared" si="384"/>
        <v>2012</v>
      </c>
      <c r="V2744" t="str">
        <f t="shared" si="385"/>
        <v>unsuccessful</v>
      </c>
      <c r="W2744" t="str">
        <f>IF(OR(O2744&lt;Outliers!$B$8,Data!O2744&gt;Outliers!$B$9),"Yes","No")</f>
        <v>No</v>
      </c>
      <c r="X2744">
        <f t="shared" si="386"/>
        <v>2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78"/>
        <v>0</v>
      </c>
      <c r="P2745" s="9">
        <f t="shared" si="379"/>
        <v>0</v>
      </c>
      <c r="Q2745" t="str">
        <f t="shared" si="380"/>
        <v>publishing</v>
      </c>
      <c r="R2745" t="str">
        <f t="shared" si="381"/>
        <v>children's books</v>
      </c>
      <c r="S2745" s="22">
        <f t="shared" si="382"/>
        <v>42632.328784722224</v>
      </c>
      <c r="T2745" s="22">
        <f t="shared" si="383"/>
        <v>42662.328784722224</v>
      </c>
      <c r="U2745">
        <f t="shared" si="384"/>
        <v>2016</v>
      </c>
      <c r="V2745" t="str">
        <f t="shared" si="385"/>
        <v>unsuccessful</v>
      </c>
      <c r="W2745" t="str">
        <f>IF(OR(O2745&lt;Outliers!$B$8,Data!O2745&gt;Outliers!$B$9),"Yes","No")</f>
        <v>No</v>
      </c>
      <c r="X2745">
        <f t="shared" si="386"/>
        <v>4</v>
      </c>
    </row>
    <row r="2746" spans="1:24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78"/>
        <v>0</v>
      </c>
      <c r="P2746" s="9">
        <f t="shared" si="379"/>
        <v>37.950000000000003</v>
      </c>
      <c r="Q2746" t="str">
        <f t="shared" si="380"/>
        <v>publishing</v>
      </c>
      <c r="R2746" t="str">
        <f t="shared" si="381"/>
        <v>children's books</v>
      </c>
      <c r="S2746" s="22">
        <f t="shared" si="382"/>
        <v>40938.062476851854</v>
      </c>
      <c r="T2746" s="22">
        <f t="shared" si="383"/>
        <v>40968.062476851854</v>
      </c>
      <c r="U2746">
        <f t="shared" si="384"/>
        <v>2012</v>
      </c>
      <c r="V2746" t="str">
        <f t="shared" si="385"/>
        <v>unsuccessful</v>
      </c>
      <c r="W2746" t="str">
        <f>IF(OR(O2746&lt;Outliers!$B$8,Data!O2746&gt;Outliers!$B$9),"Yes","No")</f>
        <v>No</v>
      </c>
      <c r="X2746">
        <f t="shared" si="386"/>
        <v>4</v>
      </c>
    </row>
    <row r="2747" spans="1:24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78"/>
        <v>0</v>
      </c>
      <c r="P2747" s="9">
        <f t="shared" si="379"/>
        <v>35.729999999999997</v>
      </c>
      <c r="Q2747" t="str">
        <f t="shared" si="380"/>
        <v>publishing</v>
      </c>
      <c r="R2747" t="str">
        <f t="shared" si="381"/>
        <v>children's books</v>
      </c>
      <c r="S2747" s="22">
        <f t="shared" si="382"/>
        <v>41044.988055555557</v>
      </c>
      <c r="T2747" s="22">
        <f t="shared" si="383"/>
        <v>41104.988055555557</v>
      </c>
      <c r="U2747">
        <f t="shared" si="384"/>
        <v>2012</v>
      </c>
      <c r="V2747" t="str">
        <f t="shared" si="385"/>
        <v>unsuccessful</v>
      </c>
      <c r="W2747" t="str">
        <f>IF(OR(O2747&lt;Outliers!$B$8,Data!O2747&gt;Outliers!$B$9),"Yes","No")</f>
        <v>No</v>
      </c>
      <c r="X2747">
        <f t="shared" si="386"/>
        <v>9</v>
      </c>
    </row>
    <row r="2748" spans="1:24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78"/>
        <v>0</v>
      </c>
      <c r="P2748" s="9">
        <f t="shared" si="379"/>
        <v>42.16</v>
      </c>
      <c r="Q2748" t="str">
        <f t="shared" si="380"/>
        <v>publishing</v>
      </c>
      <c r="R2748" t="str">
        <f t="shared" si="381"/>
        <v>children's books</v>
      </c>
      <c r="S2748" s="22">
        <f t="shared" si="382"/>
        <v>41850.781377314815</v>
      </c>
      <c r="T2748" s="22">
        <f t="shared" si="383"/>
        <v>41880.781377314815</v>
      </c>
      <c r="U2748">
        <f t="shared" si="384"/>
        <v>2014</v>
      </c>
      <c r="V2748" t="str">
        <f t="shared" si="385"/>
        <v>unsuccessful</v>
      </c>
      <c r="W2748" t="str">
        <f>IF(OR(O2748&lt;Outliers!$B$8,Data!O2748&gt;Outliers!$B$9),"Yes","No")</f>
        <v>No</v>
      </c>
      <c r="X2748">
        <f t="shared" si="386"/>
        <v>4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78"/>
        <v>0</v>
      </c>
      <c r="P2749" s="9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22">
        <f t="shared" si="382"/>
        <v>41044.64811342593</v>
      </c>
      <c r="T2749" s="22">
        <f t="shared" si="383"/>
        <v>41076.131944444445</v>
      </c>
      <c r="U2749">
        <f t="shared" si="384"/>
        <v>2012</v>
      </c>
      <c r="V2749" t="str">
        <f t="shared" si="385"/>
        <v>unsuccessful</v>
      </c>
      <c r="W2749" t="str">
        <f>IF(OR(O2749&lt;Outliers!$B$8,Data!O2749&gt;Outliers!$B$9),"Yes","No")</f>
        <v>No</v>
      </c>
      <c r="X2749">
        <f t="shared" si="386"/>
        <v>5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78"/>
        <v>0</v>
      </c>
      <c r="P2750" s="9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22">
        <f t="shared" si="382"/>
        <v>42585.7106712963</v>
      </c>
      <c r="T2750" s="22">
        <f t="shared" si="383"/>
        <v>42615.7106712963</v>
      </c>
      <c r="U2750">
        <f t="shared" si="384"/>
        <v>2016</v>
      </c>
      <c r="V2750" t="str">
        <f t="shared" si="385"/>
        <v>unsuccessful</v>
      </c>
      <c r="W2750" t="str">
        <f>IF(OR(O2750&lt;Outliers!$B$8,Data!O2750&gt;Outliers!$B$9),"Yes","No")</f>
        <v>No</v>
      </c>
      <c r="X2750">
        <f t="shared" si="386"/>
        <v>4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78"/>
        <v>0</v>
      </c>
      <c r="P2751" s="9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22">
        <f t="shared" si="382"/>
        <v>42068.799039351856</v>
      </c>
      <c r="T2751" s="22">
        <f t="shared" si="383"/>
        <v>42098.757372685184</v>
      </c>
      <c r="U2751">
        <f t="shared" si="384"/>
        <v>2015</v>
      </c>
      <c r="V2751" t="str">
        <f t="shared" si="385"/>
        <v>unsuccessful</v>
      </c>
      <c r="W2751" t="str">
        <f>IF(OR(O2751&lt;Outliers!$B$8,Data!O2751&gt;Outliers!$B$9),"Yes","No")</f>
        <v>No</v>
      </c>
      <c r="X2751">
        <f t="shared" si="386"/>
        <v>4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78"/>
        <v>0</v>
      </c>
      <c r="P2752" s="9">
        <f t="shared" si="379"/>
        <v>0</v>
      </c>
      <c r="Q2752" t="str">
        <f t="shared" si="380"/>
        <v>publishing</v>
      </c>
      <c r="R2752" t="str">
        <f t="shared" si="381"/>
        <v>children's books</v>
      </c>
      <c r="S2752" s="22">
        <f t="shared" si="382"/>
        <v>41078.899826388886</v>
      </c>
      <c r="T2752" s="22">
        <f t="shared" si="383"/>
        <v>41090.833333333336</v>
      </c>
      <c r="U2752">
        <f t="shared" si="384"/>
        <v>2012</v>
      </c>
      <c r="V2752" t="str">
        <f t="shared" si="385"/>
        <v>unsuccessful</v>
      </c>
      <c r="W2752" t="str">
        <f>IF(OR(O2752&lt;Outliers!$B$8,Data!O2752&gt;Outliers!$B$9),"Yes","No")</f>
        <v>No</v>
      </c>
      <c r="X2752">
        <f t="shared" si="386"/>
        <v>2</v>
      </c>
    </row>
    <row r="2753" spans="1:24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78"/>
        <v>0</v>
      </c>
      <c r="P2753" s="9">
        <f t="shared" si="379"/>
        <v>0</v>
      </c>
      <c r="Q2753" t="str">
        <f t="shared" si="380"/>
        <v>publishing</v>
      </c>
      <c r="R2753" t="str">
        <f t="shared" si="381"/>
        <v>children's books</v>
      </c>
      <c r="S2753" s="22">
        <f t="shared" si="382"/>
        <v>41747.887060185189</v>
      </c>
      <c r="T2753" s="22">
        <f t="shared" si="383"/>
        <v>41807.887060185189</v>
      </c>
      <c r="U2753">
        <f t="shared" si="384"/>
        <v>2014</v>
      </c>
      <c r="V2753" t="str">
        <f t="shared" si="385"/>
        <v>unsuccessful</v>
      </c>
      <c r="W2753" t="str">
        <f>IF(OR(O2753&lt;Outliers!$B$8,Data!O2753&gt;Outliers!$B$9),"Yes","No")</f>
        <v>No</v>
      </c>
      <c r="X2753">
        <f t="shared" si="386"/>
        <v>9</v>
      </c>
    </row>
    <row r="2754" spans="1:24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78"/>
        <v>0</v>
      </c>
      <c r="P2754" s="9">
        <f t="shared" si="379"/>
        <v>39.29</v>
      </c>
      <c r="Q2754" t="str">
        <f t="shared" si="380"/>
        <v>publishing</v>
      </c>
      <c r="R2754" t="str">
        <f t="shared" si="381"/>
        <v>children's books</v>
      </c>
      <c r="S2754" s="22">
        <f t="shared" si="382"/>
        <v>40855.765092592592</v>
      </c>
      <c r="T2754" s="22">
        <f t="shared" si="383"/>
        <v>40895.765092592592</v>
      </c>
      <c r="U2754">
        <f t="shared" si="384"/>
        <v>2011</v>
      </c>
      <c r="V2754" t="str">
        <f t="shared" si="385"/>
        <v>unsuccessful</v>
      </c>
      <c r="W2754" t="str">
        <f>IF(OR(O2754&lt;Outliers!$B$8,Data!O2754&gt;Outliers!$B$9),"Yes","No")</f>
        <v>No</v>
      </c>
      <c r="X2754">
        <f t="shared" si="386"/>
        <v>6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87">ROUND(E2755/D2755,0)</f>
        <v>0</v>
      </c>
      <c r="P2755" s="9">
        <f t="shared" ref="P2755:P2818" si="388">ROUND(IFERROR(E2755/L2755,0),2)</f>
        <v>47.5</v>
      </c>
      <c r="Q2755" t="str">
        <f t="shared" ref="Q2755:Q2818" si="389">LEFT(N2755,FIND("/",N2755)-1)</f>
        <v>publishing</v>
      </c>
      <c r="R2755" t="str">
        <f t="shared" ref="R2755:R2818" si="390">RIGHT(N2755,LEN(N2755)-FIND("/",N2755))</f>
        <v>children's books</v>
      </c>
      <c r="S2755" s="22">
        <f t="shared" ref="S2755:S2818" si="391">(((J2755/60)/60)/24)+DATE(1970,1,1)</f>
        <v>41117.900729166664</v>
      </c>
      <c r="T2755" s="22">
        <f t="shared" ref="T2755:T2818" si="392">(((I2755/60)/60)/24)+DATE(1970,1,1)</f>
        <v>41147.900729166664</v>
      </c>
      <c r="U2755">
        <f t="shared" ref="U2755:U2818" si="393">YEAR(S2755)</f>
        <v>2012</v>
      </c>
      <c r="V2755" t="str">
        <f t="shared" ref="V2755:V2818" si="394">IF(OR(F2755="live",F2755="successful"),"successful","unsuccessful")</f>
        <v>unsuccessful</v>
      </c>
      <c r="W2755" t="str">
        <f>IF(OR(O2755&lt;Outliers!$B$8,Data!O2755&gt;Outliers!$B$9),"Yes","No")</f>
        <v>No</v>
      </c>
      <c r="X2755">
        <f t="shared" ref="X2755:X2818" si="395">ROUND(_xlfn.DAYS(T2755,S2755)/7,0)</f>
        <v>4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87"/>
        <v>0</v>
      </c>
      <c r="P2756" s="9">
        <f t="shared" si="388"/>
        <v>0</v>
      </c>
      <c r="Q2756" t="str">
        <f t="shared" si="389"/>
        <v>publishing</v>
      </c>
      <c r="R2756" t="str">
        <f t="shared" si="390"/>
        <v>children's books</v>
      </c>
      <c r="S2756" s="22">
        <f t="shared" si="391"/>
        <v>41863.636006944449</v>
      </c>
      <c r="T2756" s="22">
        <f t="shared" si="392"/>
        <v>41893.636006944449</v>
      </c>
      <c r="U2756">
        <f t="shared" si="393"/>
        <v>2014</v>
      </c>
      <c r="V2756" t="str">
        <f t="shared" si="394"/>
        <v>unsuccessful</v>
      </c>
      <c r="W2756" t="str">
        <f>IF(OR(O2756&lt;Outliers!$B$8,Data!O2756&gt;Outliers!$B$9),"Yes","No")</f>
        <v>No</v>
      </c>
      <c r="X2756">
        <f t="shared" si="395"/>
        <v>4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87"/>
        <v>1</v>
      </c>
      <c r="P2757" s="9">
        <f t="shared" si="388"/>
        <v>17.329999999999998</v>
      </c>
      <c r="Q2757" t="str">
        <f t="shared" si="389"/>
        <v>publishing</v>
      </c>
      <c r="R2757" t="str">
        <f t="shared" si="390"/>
        <v>children's books</v>
      </c>
      <c r="S2757" s="22">
        <f t="shared" si="391"/>
        <v>42072.790821759263</v>
      </c>
      <c r="T2757" s="22">
        <f t="shared" si="392"/>
        <v>42102.790821759263</v>
      </c>
      <c r="U2757">
        <f t="shared" si="393"/>
        <v>2015</v>
      </c>
      <c r="V2757" t="str">
        <f t="shared" si="394"/>
        <v>unsuccessful</v>
      </c>
      <c r="W2757" t="str">
        <f>IF(OR(O2757&lt;Outliers!$B$8,Data!O2757&gt;Outliers!$B$9),"Yes","No")</f>
        <v>No</v>
      </c>
      <c r="X2757">
        <f t="shared" si="395"/>
        <v>4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87"/>
        <v>0</v>
      </c>
      <c r="P2758" s="9">
        <f t="shared" si="388"/>
        <v>31.76</v>
      </c>
      <c r="Q2758" t="str">
        <f t="shared" si="389"/>
        <v>publishing</v>
      </c>
      <c r="R2758" t="str">
        <f t="shared" si="390"/>
        <v>children's books</v>
      </c>
      <c r="S2758" s="22">
        <f t="shared" si="391"/>
        <v>41620.90047453704</v>
      </c>
      <c r="T2758" s="22">
        <f t="shared" si="392"/>
        <v>41650.90047453704</v>
      </c>
      <c r="U2758">
        <f t="shared" si="393"/>
        <v>2013</v>
      </c>
      <c r="V2758" t="str">
        <f t="shared" si="394"/>
        <v>unsuccessful</v>
      </c>
      <c r="W2758" t="str">
        <f>IF(OR(O2758&lt;Outliers!$B$8,Data!O2758&gt;Outliers!$B$9),"Yes","No")</f>
        <v>No</v>
      </c>
      <c r="X2758">
        <f t="shared" si="395"/>
        <v>4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87"/>
        <v>0</v>
      </c>
      <c r="P2759" s="9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22">
        <f t="shared" si="391"/>
        <v>42573.65662037037</v>
      </c>
      <c r="T2759" s="22">
        <f t="shared" si="392"/>
        <v>42588.65662037037</v>
      </c>
      <c r="U2759">
        <f t="shared" si="393"/>
        <v>2016</v>
      </c>
      <c r="V2759" t="str">
        <f t="shared" si="394"/>
        <v>unsuccessful</v>
      </c>
      <c r="W2759" t="str">
        <f>IF(OR(O2759&lt;Outliers!$B$8,Data!O2759&gt;Outliers!$B$9),"Yes","No")</f>
        <v>No</v>
      </c>
      <c r="X2759">
        <f t="shared" si="395"/>
        <v>2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87"/>
        <v>0</v>
      </c>
      <c r="P2760" s="9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22">
        <f t="shared" si="391"/>
        <v>42639.441932870366</v>
      </c>
      <c r="T2760" s="22">
        <f t="shared" si="392"/>
        <v>42653.441932870366</v>
      </c>
      <c r="U2760">
        <f t="shared" si="393"/>
        <v>2016</v>
      </c>
      <c r="V2760" t="str">
        <f t="shared" si="394"/>
        <v>unsuccessful</v>
      </c>
      <c r="W2760" t="str">
        <f>IF(OR(O2760&lt;Outliers!$B$8,Data!O2760&gt;Outliers!$B$9),"Yes","No")</f>
        <v>No</v>
      </c>
      <c r="X2760">
        <f t="shared" si="395"/>
        <v>2</v>
      </c>
    </row>
    <row r="2761" spans="1:24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87"/>
        <v>0</v>
      </c>
      <c r="P2761" s="9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22">
        <f t="shared" si="391"/>
        <v>42524.36650462963</v>
      </c>
      <c r="T2761" s="22">
        <f t="shared" si="392"/>
        <v>42567.36650462963</v>
      </c>
      <c r="U2761">
        <f t="shared" si="393"/>
        <v>2016</v>
      </c>
      <c r="V2761" t="str">
        <f t="shared" si="394"/>
        <v>unsuccessful</v>
      </c>
      <c r="W2761" t="str">
        <f>IF(OR(O2761&lt;Outliers!$B$8,Data!O2761&gt;Outliers!$B$9),"Yes","No")</f>
        <v>No</v>
      </c>
      <c r="X2761">
        <f t="shared" si="395"/>
        <v>6</v>
      </c>
    </row>
    <row r="2762" spans="1:24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87"/>
        <v>0</v>
      </c>
      <c r="P2762" s="9">
        <f t="shared" si="388"/>
        <v>0</v>
      </c>
      <c r="Q2762" t="str">
        <f t="shared" si="389"/>
        <v>publishing</v>
      </c>
      <c r="R2762" t="str">
        <f t="shared" si="390"/>
        <v>children's books</v>
      </c>
      <c r="S2762" s="22">
        <f t="shared" si="391"/>
        <v>41415.461319444446</v>
      </c>
      <c r="T2762" s="22">
        <f t="shared" si="392"/>
        <v>41445.461319444446</v>
      </c>
      <c r="U2762">
        <f t="shared" si="393"/>
        <v>2013</v>
      </c>
      <c r="V2762" t="str">
        <f t="shared" si="394"/>
        <v>unsuccessful</v>
      </c>
      <c r="W2762" t="str">
        <f>IF(OR(O2762&lt;Outliers!$B$8,Data!O2762&gt;Outliers!$B$9),"Yes","No")</f>
        <v>No</v>
      </c>
      <c r="X2762">
        <f t="shared" si="395"/>
        <v>4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87"/>
        <v>0</v>
      </c>
      <c r="P2763" s="9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22">
        <f t="shared" si="391"/>
        <v>41247.063576388886</v>
      </c>
      <c r="T2763" s="22">
        <f t="shared" si="392"/>
        <v>41277.063576388886</v>
      </c>
      <c r="U2763">
        <f t="shared" si="393"/>
        <v>2012</v>
      </c>
      <c r="V2763" t="str">
        <f t="shared" si="394"/>
        <v>unsuccessful</v>
      </c>
      <c r="W2763" t="str">
        <f>IF(OR(O2763&lt;Outliers!$B$8,Data!O2763&gt;Outliers!$B$9),"Yes","No")</f>
        <v>No</v>
      </c>
      <c r="X2763">
        <f t="shared" si="395"/>
        <v>4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87"/>
        <v>0</v>
      </c>
      <c r="P2764" s="9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22">
        <f t="shared" si="391"/>
        <v>40927.036979166667</v>
      </c>
      <c r="T2764" s="22">
        <f t="shared" si="392"/>
        <v>40986.995312500003</v>
      </c>
      <c r="U2764">
        <f t="shared" si="393"/>
        <v>2012</v>
      </c>
      <c r="V2764" t="str">
        <f t="shared" si="394"/>
        <v>unsuccessful</v>
      </c>
      <c r="W2764" t="str">
        <f>IF(OR(O2764&lt;Outliers!$B$8,Data!O2764&gt;Outliers!$B$9),"Yes","No")</f>
        <v>No</v>
      </c>
      <c r="X2764">
        <f t="shared" si="395"/>
        <v>8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87"/>
        <v>0</v>
      </c>
      <c r="P2765" s="9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22">
        <f t="shared" si="391"/>
        <v>41373.579675925925</v>
      </c>
      <c r="T2765" s="22">
        <f t="shared" si="392"/>
        <v>41418.579675925925</v>
      </c>
      <c r="U2765">
        <f t="shared" si="393"/>
        <v>2013</v>
      </c>
      <c r="V2765" t="str">
        <f t="shared" si="394"/>
        <v>unsuccessful</v>
      </c>
      <c r="W2765" t="str">
        <f>IF(OR(O2765&lt;Outliers!$B$8,Data!O2765&gt;Outliers!$B$9),"Yes","No")</f>
        <v>No</v>
      </c>
      <c r="X2765">
        <f t="shared" si="395"/>
        <v>6</v>
      </c>
    </row>
    <row r="2766" spans="1:24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87"/>
        <v>0</v>
      </c>
      <c r="P2766" s="9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22">
        <f t="shared" si="391"/>
        <v>41030.292025462964</v>
      </c>
      <c r="T2766" s="22">
        <f t="shared" si="392"/>
        <v>41059.791666666664</v>
      </c>
      <c r="U2766">
        <f t="shared" si="393"/>
        <v>2012</v>
      </c>
      <c r="V2766" t="str">
        <f t="shared" si="394"/>
        <v>unsuccessful</v>
      </c>
      <c r="W2766" t="str">
        <f>IF(OR(O2766&lt;Outliers!$B$8,Data!O2766&gt;Outliers!$B$9),"Yes","No")</f>
        <v>No</v>
      </c>
      <c r="X2766">
        <f t="shared" si="395"/>
        <v>4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87"/>
        <v>0</v>
      </c>
      <c r="P2767" s="9">
        <f t="shared" si="388"/>
        <v>0</v>
      </c>
      <c r="Q2767" t="str">
        <f t="shared" si="389"/>
        <v>publishing</v>
      </c>
      <c r="R2767" t="str">
        <f t="shared" si="390"/>
        <v>children's books</v>
      </c>
      <c r="S2767" s="22">
        <f t="shared" si="391"/>
        <v>41194.579027777778</v>
      </c>
      <c r="T2767" s="22">
        <f t="shared" si="392"/>
        <v>41210.579027777778</v>
      </c>
      <c r="U2767">
        <f t="shared" si="393"/>
        <v>2012</v>
      </c>
      <c r="V2767" t="str">
        <f t="shared" si="394"/>
        <v>unsuccessful</v>
      </c>
      <c r="W2767" t="str">
        <f>IF(OR(O2767&lt;Outliers!$B$8,Data!O2767&gt;Outliers!$B$9),"Yes","No")</f>
        <v>No</v>
      </c>
      <c r="X2767">
        <f t="shared" si="395"/>
        <v>2</v>
      </c>
    </row>
    <row r="2768" spans="1:24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87"/>
        <v>0</v>
      </c>
      <c r="P2768" s="9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22">
        <f t="shared" si="391"/>
        <v>40736.668032407404</v>
      </c>
      <c r="T2768" s="22">
        <f t="shared" si="392"/>
        <v>40766.668032407404</v>
      </c>
      <c r="U2768">
        <f t="shared" si="393"/>
        <v>2011</v>
      </c>
      <c r="V2768" t="str">
        <f t="shared" si="394"/>
        <v>unsuccessful</v>
      </c>
      <c r="W2768" t="str">
        <f>IF(OR(O2768&lt;Outliers!$B$8,Data!O2768&gt;Outliers!$B$9),"Yes","No")</f>
        <v>No</v>
      </c>
      <c r="X2768">
        <f t="shared" si="395"/>
        <v>4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87"/>
        <v>0</v>
      </c>
      <c r="P2769" s="9">
        <f t="shared" si="388"/>
        <v>11.33</v>
      </c>
      <c r="Q2769" t="str">
        <f t="shared" si="389"/>
        <v>publishing</v>
      </c>
      <c r="R2769" t="str">
        <f t="shared" si="390"/>
        <v>children's books</v>
      </c>
      <c r="S2769" s="22">
        <f t="shared" si="391"/>
        <v>42172.958912037036</v>
      </c>
      <c r="T2769" s="22">
        <f t="shared" si="392"/>
        <v>42232.958912037036</v>
      </c>
      <c r="U2769">
        <f t="shared" si="393"/>
        <v>2015</v>
      </c>
      <c r="V2769" t="str">
        <f t="shared" si="394"/>
        <v>unsuccessful</v>
      </c>
      <c r="W2769" t="str">
        <f>IF(OR(O2769&lt;Outliers!$B$8,Data!O2769&gt;Outliers!$B$9),"Yes","No")</f>
        <v>No</v>
      </c>
      <c r="X2769">
        <f t="shared" si="395"/>
        <v>9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87"/>
        <v>0</v>
      </c>
      <c r="P2770" s="9">
        <f t="shared" si="388"/>
        <v>29.47</v>
      </c>
      <c r="Q2770" t="str">
        <f t="shared" si="389"/>
        <v>publishing</v>
      </c>
      <c r="R2770" t="str">
        <f t="shared" si="390"/>
        <v>children's books</v>
      </c>
      <c r="S2770" s="22">
        <f t="shared" si="391"/>
        <v>40967.614849537036</v>
      </c>
      <c r="T2770" s="22">
        <f t="shared" si="392"/>
        <v>40997.573182870372</v>
      </c>
      <c r="U2770">
        <f t="shared" si="393"/>
        <v>2012</v>
      </c>
      <c r="V2770" t="str">
        <f t="shared" si="394"/>
        <v>unsuccessful</v>
      </c>
      <c r="W2770" t="str">
        <f>IF(OR(O2770&lt;Outliers!$B$8,Data!O2770&gt;Outliers!$B$9),"Yes","No")</f>
        <v>No</v>
      </c>
      <c r="X2770">
        <f t="shared" si="395"/>
        <v>4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87"/>
        <v>0</v>
      </c>
      <c r="P2771" s="9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22">
        <f t="shared" si="391"/>
        <v>41745.826273148145</v>
      </c>
      <c r="T2771" s="22">
        <f t="shared" si="392"/>
        <v>41795.826273148145</v>
      </c>
      <c r="U2771">
        <f t="shared" si="393"/>
        <v>2014</v>
      </c>
      <c r="V2771" t="str">
        <f t="shared" si="394"/>
        <v>unsuccessful</v>
      </c>
      <c r="W2771" t="str">
        <f>IF(OR(O2771&lt;Outliers!$B$8,Data!O2771&gt;Outliers!$B$9),"Yes","No")</f>
        <v>No</v>
      </c>
      <c r="X2771">
        <f t="shared" si="395"/>
        <v>7</v>
      </c>
    </row>
    <row r="2772" spans="1:24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87"/>
        <v>0</v>
      </c>
      <c r="P2772" s="9">
        <f t="shared" si="388"/>
        <v>63.1</v>
      </c>
      <c r="Q2772" t="str">
        <f t="shared" si="389"/>
        <v>publishing</v>
      </c>
      <c r="R2772" t="str">
        <f t="shared" si="390"/>
        <v>children's books</v>
      </c>
      <c r="S2772" s="22">
        <f t="shared" si="391"/>
        <v>41686.705208333333</v>
      </c>
      <c r="T2772" s="22">
        <f t="shared" si="392"/>
        <v>41716.663541666669</v>
      </c>
      <c r="U2772">
        <f t="shared" si="393"/>
        <v>2014</v>
      </c>
      <c r="V2772" t="str">
        <f t="shared" si="394"/>
        <v>unsuccessful</v>
      </c>
      <c r="W2772" t="str">
        <f>IF(OR(O2772&lt;Outliers!$B$8,Data!O2772&gt;Outliers!$B$9),"Yes","No")</f>
        <v>No</v>
      </c>
      <c r="X2772">
        <f t="shared" si="395"/>
        <v>4</v>
      </c>
    </row>
    <row r="2773" spans="1:24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87"/>
        <v>0</v>
      </c>
      <c r="P2773" s="9">
        <f t="shared" si="388"/>
        <v>0</v>
      </c>
      <c r="Q2773" t="str">
        <f t="shared" si="389"/>
        <v>publishing</v>
      </c>
      <c r="R2773" t="str">
        <f t="shared" si="390"/>
        <v>children's books</v>
      </c>
      <c r="S2773" s="22">
        <f t="shared" si="391"/>
        <v>41257.531712962962</v>
      </c>
      <c r="T2773" s="22">
        <f t="shared" si="392"/>
        <v>41306.708333333336</v>
      </c>
      <c r="U2773">
        <f t="shared" si="393"/>
        <v>2012</v>
      </c>
      <c r="V2773" t="str">
        <f t="shared" si="394"/>
        <v>unsuccessful</v>
      </c>
      <c r="W2773" t="str">
        <f>IF(OR(O2773&lt;Outliers!$B$8,Data!O2773&gt;Outliers!$B$9),"Yes","No")</f>
        <v>No</v>
      </c>
      <c r="X2773">
        <f t="shared" si="395"/>
        <v>7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87"/>
        <v>0</v>
      </c>
      <c r="P2774" s="9">
        <f t="shared" si="388"/>
        <v>0</v>
      </c>
      <c r="Q2774" t="str">
        <f t="shared" si="389"/>
        <v>publishing</v>
      </c>
      <c r="R2774" t="str">
        <f t="shared" si="390"/>
        <v>children's books</v>
      </c>
      <c r="S2774" s="22">
        <f t="shared" si="391"/>
        <v>41537.869143518517</v>
      </c>
      <c r="T2774" s="22">
        <f t="shared" si="392"/>
        <v>41552.869143518517</v>
      </c>
      <c r="U2774">
        <f t="shared" si="393"/>
        <v>2013</v>
      </c>
      <c r="V2774" t="str">
        <f t="shared" si="394"/>
        <v>unsuccessful</v>
      </c>
      <c r="W2774" t="str">
        <f>IF(OR(O2774&lt;Outliers!$B$8,Data!O2774&gt;Outliers!$B$9),"Yes","No")</f>
        <v>No</v>
      </c>
      <c r="X2774">
        <f t="shared" si="395"/>
        <v>2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87"/>
        <v>0</v>
      </c>
      <c r="P2775" s="9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22">
        <f t="shared" si="391"/>
        <v>42474.86482638889</v>
      </c>
      <c r="T2775" s="22">
        <f t="shared" si="392"/>
        <v>42484.86482638889</v>
      </c>
      <c r="U2775">
        <f t="shared" si="393"/>
        <v>2016</v>
      </c>
      <c r="V2775" t="str">
        <f t="shared" si="394"/>
        <v>unsuccessful</v>
      </c>
      <c r="W2775" t="str">
        <f>IF(OR(O2775&lt;Outliers!$B$8,Data!O2775&gt;Outliers!$B$9),"Yes","No")</f>
        <v>No</v>
      </c>
      <c r="X2775">
        <f t="shared" si="395"/>
        <v>1</v>
      </c>
    </row>
    <row r="2776" spans="1:24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87"/>
        <v>0</v>
      </c>
      <c r="P2776" s="9">
        <f t="shared" si="388"/>
        <v>43.85</v>
      </c>
      <c r="Q2776" t="str">
        <f t="shared" si="389"/>
        <v>publishing</v>
      </c>
      <c r="R2776" t="str">
        <f t="shared" si="390"/>
        <v>children's books</v>
      </c>
      <c r="S2776" s="22">
        <f t="shared" si="391"/>
        <v>41311.126481481479</v>
      </c>
      <c r="T2776" s="22">
        <f t="shared" si="392"/>
        <v>41341.126481481479</v>
      </c>
      <c r="U2776">
        <f t="shared" si="393"/>
        <v>2013</v>
      </c>
      <c r="V2776" t="str">
        <f t="shared" si="394"/>
        <v>unsuccessful</v>
      </c>
      <c r="W2776" t="str">
        <f>IF(OR(O2776&lt;Outliers!$B$8,Data!O2776&gt;Outliers!$B$9),"Yes","No")</f>
        <v>No</v>
      </c>
      <c r="X2776">
        <f t="shared" si="395"/>
        <v>4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87"/>
        <v>0</v>
      </c>
      <c r="P2777" s="9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22">
        <f t="shared" si="391"/>
        <v>40863.013356481482</v>
      </c>
      <c r="T2777" s="22">
        <f t="shared" si="392"/>
        <v>40893.013356481482</v>
      </c>
      <c r="U2777">
        <f t="shared" si="393"/>
        <v>2011</v>
      </c>
      <c r="V2777" t="str">
        <f t="shared" si="394"/>
        <v>unsuccessful</v>
      </c>
      <c r="W2777" t="str">
        <f>IF(OR(O2777&lt;Outliers!$B$8,Data!O2777&gt;Outliers!$B$9),"Yes","No")</f>
        <v>No</v>
      </c>
      <c r="X2777">
        <f t="shared" si="395"/>
        <v>4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87"/>
        <v>0</v>
      </c>
      <c r="P2778" s="9">
        <f t="shared" si="388"/>
        <v>45.97</v>
      </c>
      <c r="Q2778" t="str">
        <f t="shared" si="389"/>
        <v>publishing</v>
      </c>
      <c r="R2778" t="str">
        <f t="shared" si="390"/>
        <v>children's books</v>
      </c>
      <c r="S2778" s="22">
        <f t="shared" si="391"/>
        <v>42136.297175925924</v>
      </c>
      <c r="T2778" s="22">
        <f t="shared" si="392"/>
        <v>42167.297175925924</v>
      </c>
      <c r="U2778">
        <f t="shared" si="393"/>
        <v>2015</v>
      </c>
      <c r="V2778" t="str">
        <f t="shared" si="394"/>
        <v>unsuccessful</v>
      </c>
      <c r="W2778" t="str">
        <f>IF(OR(O2778&lt;Outliers!$B$8,Data!O2778&gt;Outliers!$B$9),"Yes","No")</f>
        <v>No</v>
      </c>
      <c r="X2778">
        <f t="shared" si="395"/>
        <v>4</v>
      </c>
    </row>
    <row r="2779" spans="1:24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87"/>
        <v>0</v>
      </c>
      <c r="P2779" s="9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22">
        <f t="shared" si="391"/>
        <v>42172.669027777782</v>
      </c>
      <c r="T2779" s="22">
        <f t="shared" si="392"/>
        <v>42202.669027777782</v>
      </c>
      <c r="U2779">
        <f t="shared" si="393"/>
        <v>2015</v>
      </c>
      <c r="V2779" t="str">
        <f t="shared" si="394"/>
        <v>unsuccessful</v>
      </c>
      <c r="W2779" t="str">
        <f>IF(OR(O2779&lt;Outliers!$B$8,Data!O2779&gt;Outliers!$B$9),"Yes","No")</f>
        <v>No</v>
      </c>
      <c r="X2779">
        <f t="shared" si="395"/>
        <v>4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87"/>
        <v>0</v>
      </c>
      <c r="P2780" s="9">
        <f t="shared" si="388"/>
        <v>93.67</v>
      </c>
      <c r="Q2780" t="str">
        <f t="shared" si="389"/>
        <v>publishing</v>
      </c>
      <c r="R2780" t="str">
        <f t="shared" si="390"/>
        <v>children's books</v>
      </c>
      <c r="S2780" s="22">
        <f t="shared" si="391"/>
        <v>41846.978078703702</v>
      </c>
      <c r="T2780" s="22">
        <f t="shared" si="392"/>
        <v>41876.978078703702</v>
      </c>
      <c r="U2780">
        <f t="shared" si="393"/>
        <v>2014</v>
      </c>
      <c r="V2780" t="str">
        <f t="shared" si="394"/>
        <v>unsuccessful</v>
      </c>
      <c r="W2780" t="str">
        <f>IF(OR(O2780&lt;Outliers!$B$8,Data!O2780&gt;Outliers!$B$9),"Yes","No")</f>
        <v>No</v>
      </c>
      <c r="X2780">
        <f t="shared" si="395"/>
        <v>4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87"/>
        <v>0</v>
      </c>
      <c r="P2781" s="9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22">
        <f t="shared" si="391"/>
        <v>42300.585891203707</v>
      </c>
      <c r="T2781" s="22">
        <f t="shared" si="392"/>
        <v>42330.627557870372</v>
      </c>
      <c r="U2781">
        <f t="shared" si="393"/>
        <v>2015</v>
      </c>
      <c r="V2781" t="str">
        <f t="shared" si="394"/>
        <v>unsuccessful</v>
      </c>
      <c r="W2781" t="str">
        <f>IF(OR(O2781&lt;Outliers!$B$8,Data!O2781&gt;Outliers!$B$9),"Yes","No")</f>
        <v>No</v>
      </c>
      <c r="X2781">
        <f t="shared" si="395"/>
        <v>4</v>
      </c>
    </row>
    <row r="2782" spans="1:24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87"/>
        <v>0</v>
      </c>
      <c r="P2782" s="9">
        <f t="shared" si="388"/>
        <v>0</v>
      </c>
      <c r="Q2782" t="str">
        <f t="shared" si="389"/>
        <v>publishing</v>
      </c>
      <c r="R2782" t="str">
        <f t="shared" si="390"/>
        <v>children's books</v>
      </c>
      <c r="S2782" s="22">
        <f t="shared" si="391"/>
        <v>42774.447777777779</v>
      </c>
      <c r="T2782" s="22">
        <f t="shared" si="392"/>
        <v>42804.447777777779</v>
      </c>
      <c r="U2782">
        <f t="shared" si="393"/>
        <v>2017</v>
      </c>
      <c r="V2782" t="str">
        <f t="shared" si="394"/>
        <v>unsuccessful</v>
      </c>
      <c r="W2782" t="str">
        <f>IF(OR(O2782&lt;Outliers!$B$8,Data!O2782&gt;Outliers!$B$9),"Yes","No")</f>
        <v>No</v>
      </c>
      <c r="X2782">
        <f t="shared" si="395"/>
        <v>4</v>
      </c>
    </row>
    <row r="2783" spans="1:24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87"/>
        <v>1</v>
      </c>
      <c r="P2783" s="9">
        <f t="shared" si="388"/>
        <v>47</v>
      </c>
      <c r="Q2783" t="str">
        <f t="shared" si="389"/>
        <v>theater</v>
      </c>
      <c r="R2783" t="str">
        <f t="shared" si="390"/>
        <v>plays</v>
      </c>
      <c r="S2783" s="22">
        <f t="shared" si="391"/>
        <v>42018.94159722222</v>
      </c>
      <c r="T2783" s="22">
        <f t="shared" si="392"/>
        <v>42047.291666666672</v>
      </c>
      <c r="U2783">
        <f t="shared" si="393"/>
        <v>2015</v>
      </c>
      <c r="V2783" t="str">
        <f t="shared" si="394"/>
        <v>successful</v>
      </c>
      <c r="W2783" t="str">
        <f>IF(OR(O2783&lt;Outliers!$B$8,Data!O2783&gt;Outliers!$B$9),"Yes","No")</f>
        <v>No</v>
      </c>
      <c r="X2783">
        <f t="shared" si="395"/>
        <v>4</v>
      </c>
    </row>
    <row r="2784" spans="1:24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87"/>
        <v>1</v>
      </c>
      <c r="P2784" s="9">
        <f t="shared" si="388"/>
        <v>66.67</v>
      </c>
      <c r="Q2784" t="str">
        <f t="shared" si="389"/>
        <v>theater</v>
      </c>
      <c r="R2784" t="str">
        <f t="shared" si="390"/>
        <v>plays</v>
      </c>
      <c r="S2784" s="22">
        <f t="shared" si="391"/>
        <v>42026.924976851849</v>
      </c>
      <c r="T2784" s="22">
        <f t="shared" si="392"/>
        <v>42052.207638888889</v>
      </c>
      <c r="U2784">
        <f t="shared" si="393"/>
        <v>2015</v>
      </c>
      <c r="V2784" t="str">
        <f t="shared" si="394"/>
        <v>successful</v>
      </c>
      <c r="W2784" t="str">
        <f>IF(OR(O2784&lt;Outliers!$B$8,Data!O2784&gt;Outliers!$B$9),"Yes","No")</f>
        <v>No</v>
      </c>
      <c r="X2784">
        <f t="shared" si="395"/>
        <v>4</v>
      </c>
    </row>
    <row r="2785" spans="1:24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87"/>
        <v>1</v>
      </c>
      <c r="P2785" s="9">
        <f t="shared" si="388"/>
        <v>18.77</v>
      </c>
      <c r="Q2785" t="str">
        <f t="shared" si="389"/>
        <v>theater</v>
      </c>
      <c r="R2785" t="str">
        <f t="shared" si="390"/>
        <v>plays</v>
      </c>
      <c r="S2785" s="22">
        <f t="shared" si="391"/>
        <v>42103.535254629634</v>
      </c>
      <c r="T2785" s="22">
        <f t="shared" si="392"/>
        <v>42117.535254629634</v>
      </c>
      <c r="U2785">
        <f t="shared" si="393"/>
        <v>2015</v>
      </c>
      <c r="V2785" t="str">
        <f t="shared" si="394"/>
        <v>successful</v>
      </c>
      <c r="W2785" t="str">
        <f>IF(OR(O2785&lt;Outliers!$B$8,Data!O2785&gt;Outliers!$B$9),"Yes","No")</f>
        <v>No</v>
      </c>
      <c r="X2785">
        <f t="shared" si="395"/>
        <v>2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87"/>
        <v>1</v>
      </c>
      <c r="P2786" s="9">
        <f t="shared" si="388"/>
        <v>66.11</v>
      </c>
      <c r="Q2786" t="str">
        <f t="shared" si="389"/>
        <v>theater</v>
      </c>
      <c r="R2786" t="str">
        <f t="shared" si="390"/>
        <v>plays</v>
      </c>
      <c r="S2786" s="22">
        <f t="shared" si="391"/>
        <v>41920.787534722222</v>
      </c>
      <c r="T2786" s="22">
        <f t="shared" si="392"/>
        <v>41941.787534722222</v>
      </c>
      <c r="U2786">
        <f t="shared" si="393"/>
        <v>2014</v>
      </c>
      <c r="V2786" t="str">
        <f t="shared" si="394"/>
        <v>successful</v>
      </c>
      <c r="W2786" t="str">
        <f>IF(OR(O2786&lt;Outliers!$B$8,Data!O2786&gt;Outliers!$B$9),"Yes","No")</f>
        <v>No</v>
      </c>
      <c r="X2786">
        <f t="shared" si="395"/>
        <v>3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87"/>
        <v>1</v>
      </c>
      <c r="P2787" s="9">
        <f t="shared" si="388"/>
        <v>36.86</v>
      </c>
      <c r="Q2787" t="str">
        <f t="shared" si="389"/>
        <v>theater</v>
      </c>
      <c r="R2787" t="str">
        <f t="shared" si="390"/>
        <v>plays</v>
      </c>
      <c r="S2787" s="22">
        <f t="shared" si="391"/>
        <v>42558.189432870371</v>
      </c>
      <c r="T2787" s="22">
        <f t="shared" si="392"/>
        <v>42587.875</v>
      </c>
      <c r="U2787">
        <f t="shared" si="393"/>
        <v>2016</v>
      </c>
      <c r="V2787" t="str">
        <f t="shared" si="394"/>
        <v>successful</v>
      </c>
      <c r="W2787" t="str">
        <f>IF(OR(O2787&lt;Outliers!$B$8,Data!O2787&gt;Outliers!$B$9),"Yes","No")</f>
        <v>No</v>
      </c>
      <c r="X2787">
        <f t="shared" si="395"/>
        <v>4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87"/>
        <v>1</v>
      </c>
      <c r="P2788" s="9">
        <f t="shared" si="388"/>
        <v>39.81</v>
      </c>
      <c r="Q2788" t="str">
        <f t="shared" si="389"/>
        <v>theater</v>
      </c>
      <c r="R2788" t="str">
        <f t="shared" si="390"/>
        <v>plays</v>
      </c>
      <c r="S2788" s="22">
        <f t="shared" si="391"/>
        <v>41815.569212962961</v>
      </c>
      <c r="T2788" s="22">
        <f t="shared" si="392"/>
        <v>41829.569212962961</v>
      </c>
      <c r="U2788">
        <f t="shared" si="393"/>
        <v>2014</v>
      </c>
      <c r="V2788" t="str">
        <f t="shared" si="394"/>
        <v>successful</v>
      </c>
      <c r="W2788" t="str">
        <f>IF(OR(O2788&lt;Outliers!$B$8,Data!O2788&gt;Outliers!$B$9),"Yes","No")</f>
        <v>No</v>
      </c>
      <c r="X2788">
        <f t="shared" si="395"/>
        <v>2</v>
      </c>
    </row>
    <row r="2789" spans="1:24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87"/>
        <v>1</v>
      </c>
      <c r="P2789" s="9">
        <f t="shared" si="388"/>
        <v>31.5</v>
      </c>
      <c r="Q2789" t="str">
        <f t="shared" si="389"/>
        <v>theater</v>
      </c>
      <c r="R2789" t="str">
        <f t="shared" si="390"/>
        <v>plays</v>
      </c>
      <c r="S2789" s="22">
        <f t="shared" si="391"/>
        <v>41808.198518518519</v>
      </c>
      <c r="T2789" s="22">
        <f t="shared" si="392"/>
        <v>41838.198518518519</v>
      </c>
      <c r="U2789">
        <f t="shared" si="393"/>
        <v>2014</v>
      </c>
      <c r="V2789" t="str">
        <f t="shared" si="394"/>
        <v>successful</v>
      </c>
      <c r="W2789" t="str">
        <f>IF(OR(O2789&lt;Outliers!$B$8,Data!O2789&gt;Outliers!$B$9),"Yes","No")</f>
        <v>No</v>
      </c>
      <c r="X2789">
        <f t="shared" si="395"/>
        <v>4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87"/>
        <v>1</v>
      </c>
      <c r="P2790" s="9">
        <f t="shared" si="388"/>
        <v>102.5</v>
      </c>
      <c r="Q2790" t="str">
        <f t="shared" si="389"/>
        <v>theater</v>
      </c>
      <c r="R2790" t="str">
        <f t="shared" si="390"/>
        <v>plays</v>
      </c>
      <c r="S2790" s="22">
        <f t="shared" si="391"/>
        <v>42550.701886574068</v>
      </c>
      <c r="T2790" s="22">
        <f t="shared" si="392"/>
        <v>42580.701886574068</v>
      </c>
      <c r="U2790">
        <f t="shared" si="393"/>
        <v>2016</v>
      </c>
      <c r="V2790" t="str">
        <f t="shared" si="394"/>
        <v>successful</v>
      </c>
      <c r="W2790" t="str">
        <f>IF(OR(O2790&lt;Outliers!$B$8,Data!O2790&gt;Outliers!$B$9),"Yes","No")</f>
        <v>No</v>
      </c>
      <c r="X2790">
        <f t="shared" si="395"/>
        <v>4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87"/>
        <v>1</v>
      </c>
      <c r="P2791" s="9">
        <f t="shared" si="388"/>
        <v>126.46</v>
      </c>
      <c r="Q2791" t="str">
        <f t="shared" si="389"/>
        <v>theater</v>
      </c>
      <c r="R2791" t="str">
        <f t="shared" si="390"/>
        <v>plays</v>
      </c>
      <c r="S2791" s="22">
        <f t="shared" si="391"/>
        <v>42056.013124999998</v>
      </c>
      <c r="T2791" s="22">
        <f t="shared" si="392"/>
        <v>42075.166666666672</v>
      </c>
      <c r="U2791">
        <f t="shared" si="393"/>
        <v>2015</v>
      </c>
      <c r="V2791" t="str">
        <f t="shared" si="394"/>
        <v>successful</v>
      </c>
      <c r="W2791" t="str">
        <f>IF(OR(O2791&lt;Outliers!$B$8,Data!O2791&gt;Outliers!$B$9),"Yes","No")</f>
        <v>No</v>
      </c>
      <c r="X2791">
        <f t="shared" si="395"/>
        <v>3</v>
      </c>
    </row>
    <row r="2792" spans="1:24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87"/>
        <v>1</v>
      </c>
      <c r="P2792" s="9">
        <f t="shared" si="388"/>
        <v>47.88</v>
      </c>
      <c r="Q2792" t="str">
        <f t="shared" si="389"/>
        <v>theater</v>
      </c>
      <c r="R2792" t="str">
        <f t="shared" si="390"/>
        <v>plays</v>
      </c>
      <c r="S2792" s="22">
        <f t="shared" si="391"/>
        <v>42016.938692129625</v>
      </c>
      <c r="T2792" s="22">
        <f t="shared" si="392"/>
        <v>42046.938692129625</v>
      </c>
      <c r="U2792">
        <f t="shared" si="393"/>
        <v>2015</v>
      </c>
      <c r="V2792" t="str">
        <f t="shared" si="394"/>
        <v>successful</v>
      </c>
      <c r="W2792" t="str">
        <f>IF(OR(O2792&lt;Outliers!$B$8,Data!O2792&gt;Outliers!$B$9),"Yes","No")</f>
        <v>No</v>
      </c>
      <c r="X2792">
        <f t="shared" si="395"/>
        <v>4</v>
      </c>
    </row>
    <row r="2793" spans="1:24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87"/>
        <v>1</v>
      </c>
      <c r="P2793" s="9">
        <f t="shared" si="388"/>
        <v>73.209999999999994</v>
      </c>
      <c r="Q2793" t="str">
        <f t="shared" si="389"/>
        <v>theater</v>
      </c>
      <c r="R2793" t="str">
        <f t="shared" si="390"/>
        <v>plays</v>
      </c>
      <c r="S2793" s="22">
        <f t="shared" si="391"/>
        <v>42591.899988425925</v>
      </c>
      <c r="T2793" s="22">
        <f t="shared" si="392"/>
        <v>42622.166666666672</v>
      </c>
      <c r="U2793">
        <f t="shared" si="393"/>
        <v>2016</v>
      </c>
      <c r="V2793" t="str">
        <f t="shared" si="394"/>
        <v>successful</v>
      </c>
      <c r="W2793" t="str">
        <f>IF(OR(O2793&lt;Outliers!$B$8,Data!O2793&gt;Outliers!$B$9),"Yes","No")</f>
        <v>No</v>
      </c>
      <c r="X2793">
        <f t="shared" si="395"/>
        <v>4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87"/>
        <v>1</v>
      </c>
      <c r="P2794" s="9">
        <f t="shared" si="388"/>
        <v>89.67</v>
      </c>
      <c r="Q2794" t="str">
        <f t="shared" si="389"/>
        <v>theater</v>
      </c>
      <c r="R2794" t="str">
        <f t="shared" si="390"/>
        <v>plays</v>
      </c>
      <c r="S2794" s="22">
        <f t="shared" si="391"/>
        <v>42183.231006944443</v>
      </c>
      <c r="T2794" s="22">
        <f t="shared" si="392"/>
        <v>42228.231006944443</v>
      </c>
      <c r="U2794">
        <f t="shared" si="393"/>
        <v>2015</v>
      </c>
      <c r="V2794" t="str">
        <f t="shared" si="394"/>
        <v>successful</v>
      </c>
      <c r="W2794" t="str">
        <f>IF(OR(O2794&lt;Outliers!$B$8,Data!O2794&gt;Outliers!$B$9),"Yes","No")</f>
        <v>No</v>
      </c>
      <c r="X2794">
        <f t="shared" si="395"/>
        <v>6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87"/>
        <v>1</v>
      </c>
      <c r="P2795" s="9">
        <f t="shared" si="388"/>
        <v>151.46</v>
      </c>
      <c r="Q2795" t="str">
        <f t="shared" si="389"/>
        <v>theater</v>
      </c>
      <c r="R2795" t="str">
        <f t="shared" si="390"/>
        <v>plays</v>
      </c>
      <c r="S2795" s="22">
        <f t="shared" si="391"/>
        <v>42176.419039351851</v>
      </c>
      <c r="T2795" s="22">
        <f t="shared" si="392"/>
        <v>42206.419039351851</v>
      </c>
      <c r="U2795">
        <f t="shared" si="393"/>
        <v>2015</v>
      </c>
      <c r="V2795" t="str">
        <f t="shared" si="394"/>
        <v>successful</v>
      </c>
      <c r="W2795" t="str">
        <f>IF(OR(O2795&lt;Outliers!$B$8,Data!O2795&gt;Outliers!$B$9),"Yes","No")</f>
        <v>No</v>
      </c>
      <c r="X2795">
        <f t="shared" si="395"/>
        <v>4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87"/>
        <v>2</v>
      </c>
      <c r="P2796" s="9">
        <f t="shared" si="388"/>
        <v>25</v>
      </c>
      <c r="Q2796" t="str">
        <f t="shared" si="389"/>
        <v>theater</v>
      </c>
      <c r="R2796" t="str">
        <f t="shared" si="390"/>
        <v>plays</v>
      </c>
      <c r="S2796" s="22">
        <f t="shared" si="391"/>
        <v>42416.691655092596</v>
      </c>
      <c r="T2796" s="22">
        <f t="shared" si="392"/>
        <v>42432.791666666672</v>
      </c>
      <c r="U2796">
        <f t="shared" si="393"/>
        <v>2016</v>
      </c>
      <c r="V2796" t="str">
        <f t="shared" si="394"/>
        <v>successful</v>
      </c>
      <c r="W2796" t="str">
        <f>IF(OR(O2796&lt;Outliers!$B$8,Data!O2796&gt;Outliers!$B$9),"Yes","No")</f>
        <v>No</v>
      </c>
      <c r="X2796">
        <f t="shared" si="395"/>
        <v>2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87"/>
        <v>1</v>
      </c>
      <c r="P2797" s="9">
        <f t="shared" si="388"/>
        <v>36.5</v>
      </c>
      <c r="Q2797" t="str">
        <f t="shared" si="389"/>
        <v>theater</v>
      </c>
      <c r="R2797" t="str">
        <f t="shared" si="390"/>
        <v>plays</v>
      </c>
      <c r="S2797" s="22">
        <f t="shared" si="391"/>
        <v>41780.525937500002</v>
      </c>
      <c r="T2797" s="22">
        <f t="shared" si="392"/>
        <v>41796.958333333336</v>
      </c>
      <c r="U2797">
        <f t="shared" si="393"/>
        <v>2014</v>
      </c>
      <c r="V2797" t="str">
        <f t="shared" si="394"/>
        <v>successful</v>
      </c>
      <c r="W2797" t="str">
        <f>IF(OR(O2797&lt;Outliers!$B$8,Data!O2797&gt;Outliers!$B$9),"Yes","No")</f>
        <v>No</v>
      </c>
      <c r="X2797">
        <f t="shared" si="395"/>
        <v>2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87"/>
        <v>1</v>
      </c>
      <c r="P2798" s="9">
        <f t="shared" si="388"/>
        <v>44</v>
      </c>
      <c r="Q2798" t="str">
        <f t="shared" si="389"/>
        <v>theater</v>
      </c>
      <c r="R2798" t="str">
        <f t="shared" si="390"/>
        <v>plays</v>
      </c>
      <c r="S2798" s="22">
        <f t="shared" si="391"/>
        <v>41795.528101851851</v>
      </c>
      <c r="T2798" s="22">
        <f t="shared" si="392"/>
        <v>41825.528101851851</v>
      </c>
      <c r="U2798">
        <f t="shared" si="393"/>
        <v>2014</v>
      </c>
      <c r="V2798" t="str">
        <f t="shared" si="394"/>
        <v>successful</v>
      </c>
      <c r="W2798" t="str">
        <f>IF(OR(O2798&lt;Outliers!$B$8,Data!O2798&gt;Outliers!$B$9),"Yes","No")</f>
        <v>No</v>
      </c>
      <c r="X2798">
        <f t="shared" si="395"/>
        <v>4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87"/>
        <v>1</v>
      </c>
      <c r="P2799" s="9">
        <f t="shared" si="388"/>
        <v>87.36</v>
      </c>
      <c r="Q2799" t="str">
        <f t="shared" si="389"/>
        <v>theater</v>
      </c>
      <c r="R2799" t="str">
        <f t="shared" si="390"/>
        <v>plays</v>
      </c>
      <c r="S2799" s="22">
        <f t="shared" si="391"/>
        <v>41798.94027777778</v>
      </c>
      <c r="T2799" s="22">
        <f t="shared" si="392"/>
        <v>41828.94027777778</v>
      </c>
      <c r="U2799">
        <f t="shared" si="393"/>
        <v>2014</v>
      </c>
      <c r="V2799" t="str">
        <f t="shared" si="394"/>
        <v>successful</v>
      </c>
      <c r="W2799" t="str">
        <f>IF(OR(O2799&lt;Outliers!$B$8,Data!O2799&gt;Outliers!$B$9),"Yes","No")</f>
        <v>No</v>
      </c>
      <c r="X2799">
        <f t="shared" si="395"/>
        <v>4</v>
      </c>
    </row>
    <row r="2800" spans="1:24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87"/>
        <v>1</v>
      </c>
      <c r="P2800" s="9">
        <f t="shared" si="388"/>
        <v>36.47</v>
      </c>
      <c r="Q2800" t="str">
        <f t="shared" si="389"/>
        <v>theater</v>
      </c>
      <c r="R2800" t="str">
        <f t="shared" si="390"/>
        <v>plays</v>
      </c>
      <c r="S2800" s="22">
        <f t="shared" si="391"/>
        <v>42201.675011574072</v>
      </c>
      <c r="T2800" s="22">
        <f t="shared" si="392"/>
        <v>42216.666666666672</v>
      </c>
      <c r="U2800">
        <f t="shared" si="393"/>
        <v>2015</v>
      </c>
      <c r="V2800" t="str">
        <f t="shared" si="394"/>
        <v>successful</v>
      </c>
      <c r="W2800" t="str">
        <f>IF(OR(O2800&lt;Outliers!$B$8,Data!O2800&gt;Outliers!$B$9),"Yes","No")</f>
        <v>No</v>
      </c>
      <c r="X2800">
        <f t="shared" si="395"/>
        <v>2</v>
      </c>
    </row>
    <row r="2801" spans="1:24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87"/>
        <v>1</v>
      </c>
      <c r="P2801" s="9">
        <f t="shared" si="388"/>
        <v>44.86</v>
      </c>
      <c r="Q2801" t="str">
        <f t="shared" si="389"/>
        <v>theater</v>
      </c>
      <c r="R2801" t="str">
        <f t="shared" si="390"/>
        <v>plays</v>
      </c>
      <c r="S2801" s="22">
        <f t="shared" si="391"/>
        <v>42507.264699074076</v>
      </c>
      <c r="T2801" s="22">
        <f t="shared" si="392"/>
        <v>42538.666666666672</v>
      </c>
      <c r="U2801">
        <f t="shared" si="393"/>
        <v>2016</v>
      </c>
      <c r="V2801" t="str">
        <f t="shared" si="394"/>
        <v>successful</v>
      </c>
      <c r="W2801" t="str">
        <f>IF(OR(O2801&lt;Outliers!$B$8,Data!O2801&gt;Outliers!$B$9),"Yes","No")</f>
        <v>No</v>
      </c>
      <c r="X2801">
        <f t="shared" si="395"/>
        <v>4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87"/>
        <v>1</v>
      </c>
      <c r="P2802" s="9">
        <f t="shared" si="388"/>
        <v>42.9</v>
      </c>
      <c r="Q2802" t="str">
        <f t="shared" si="389"/>
        <v>theater</v>
      </c>
      <c r="R2802" t="str">
        <f t="shared" si="390"/>
        <v>plays</v>
      </c>
      <c r="S2802" s="22">
        <f t="shared" si="391"/>
        <v>41948.552847222221</v>
      </c>
      <c r="T2802" s="22">
        <f t="shared" si="392"/>
        <v>42008.552847222221</v>
      </c>
      <c r="U2802">
        <f t="shared" si="393"/>
        <v>2014</v>
      </c>
      <c r="V2802" t="str">
        <f t="shared" si="394"/>
        <v>successful</v>
      </c>
      <c r="W2802" t="str">
        <f>IF(OR(O2802&lt;Outliers!$B$8,Data!O2802&gt;Outliers!$B$9),"Yes","No")</f>
        <v>No</v>
      </c>
      <c r="X2802">
        <f t="shared" si="395"/>
        <v>9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87"/>
        <v>1</v>
      </c>
      <c r="P2803" s="9">
        <f t="shared" si="388"/>
        <v>51.23</v>
      </c>
      <c r="Q2803" t="str">
        <f t="shared" si="389"/>
        <v>theater</v>
      </c>
      <c r="R2803" t="str">
        <f t="shared" si="390"/>
        <v>plays</v>
      </c>
      <c r="S2803" s="22">
        <f t="shared" si="391"/>
        <v>41900.243159722224</v>
      </c>
      <c r="T2803" s="22">
        <f t="shared" si="392"/>
        <v>41922.458333333336</v>
      </c>
      <c r="U2803">
        <f t="shared" si="393"/>
        <v>2014</v>
      </c>
      <c r="V2803" t="str">
        <f t="shared" si="394"/>
        <v>successful</v>
      </c>
      <c r="W2803" t="str">
        <f>IF(OR(O2803&lt;Outliers!$B$8,Data!O2803&gt;Outliers!$B$9),"Yes","No")</f>
        <v>No</v>
      </c>
      <c r="X2803">
        <f t="shared" si="395"/>
        <v>3</v>
      </c>
    </row>
    <row r="2804" spans="1:24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87"/>
        <v>1</v>
      </c>
      <c r="P2804" s="9">
        <f t="shared" si="388"/>
        <v>33.94</v>
      </c>
      <c r="Q2804" t="str">
        <f t="shared" si="389"/>
        <v>theater</v>
      </c>
      <c r="R2804" t="str">
        <f t="shared" si="390"/>
        <v>plays</v>
      </c>
      <c r="S2804" s="22">
        <f t="shared" si="391"/>
        <v>42192.64707175926</v>
      </c>
      <c r="T2804" s="22">
        <f t="shared" si="392"/>
        <v>42222.64707175926</v>
      </c>
      <c r="U2804">
        <f t="shared" si="393"/>
        <v>2015</v>
      </c>
      <c r="V2804" t="str">
        <f t="shared" si="394"/>
        <v>successful</v>
      </c>
      <c r="W2804" t="str">
        <f>IF(OR(O2804&lt;Outliers!$B$8,Data!O2804&gt;Outliers!$B$9),"Yes","No")</f>
        <v>No</v>
      </c>
      <c r="X2804">
        <f t="shared" si="395"/>
        <v>4</v>
      </c>
    </row>
    <row r="2805" spans="1:24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87"/>
        <v>1</v>
      </c>
      <c r="P2805" s="9">
        <f t="shared" si="388"/>
        <v>90.74</v>
      </c>
      <c r="Q2805" t="str">
        <f t="shared" si="389"/>
        <v>theater</v>
      </c>
      <c r="R2805" t="str">
        <f t="shared" si="390"/>
        <v>plays</v>
      </c>
      <c r="S2805" s="22">
        <f t="shared" si="391"/>
        <v>42158.065694444449</v>
      </c>
      <c r="T2805" s="22">
        <f t="shared" si="392"/>
        <v>42201</v>
      </c>
      <c r="U2805">
        <f t="shared" si="393"/>
        <v>2015</v>
      </c>
      <c r="V2805" t="str">
        <f t="shared" si="394"/>
        <v>successful</v>
      </c>
      <c r="W2805" t="str">
        <f>IF(OR(O2805&lt;Outliers!$B$8,Data!O2805&gt;Outliers!$B$9),"Yes","No")</f>
        <v>No</v>
      </c>
      <c r="X2805">
        <f t="shared" si="395"/>
        <v>6</v>
      </c>
    </row>
    <row r="2806" spans="1:24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87"/>
        <v>1</v>
      </c>
      <c r="P2806" s="9">
        <f t="shared" si="388"/>
        <v>50</v>
      </c>
      <c r="Q2806" t="str">
        <f t="shared" si="389"/>
        <v>theater</v>
      </c>
      <c r="R2806" t="str">
        <f t="shared" si="390"/>
        <v>plays</v>
      </c>
      <c r="S2806" s="22">
        <f t="shared" si="391"/>
        <v>41881.453587962962</v>
      </c>
      <c r="T2806" s="22">
        <f t="shared" si="392"/>
        <v>41911.453587962962</v>
      </c>
      <c r="U2806">
        <f t="shared" si="393"/>
        <v>2014</v>
      </c>
      <c r="V2806" t="str">
        <f t="shared" si="394"/>
        <v>successful</v>
      </c>
      <c r="W2806" t="str">
        <f>IF(OR(O2806&lt;Outliers!$B$8,Data!O2806&gt;Outliers!$B$9),"Yes","No")</f>
        <v>No</v>
      </c>
      <c r="X2806">
        <f t="shared" si="395"/>
        <v>4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87"/>
        <v>1</v>
      </c>
      <c r="P2807" s="9">
        <f t="shared" si="388"/>
        <v>24.44</v>
      </c>
      <c r="Q2807" t="str">
        <f t="shared" si="389"/>
        <v>theater</v>
      </c>
      <c r="R2807" t="str">
        <f t="shared" si="390"/>
        <v>plays</v>
      </c>
      <c r="S2807" s="22">
        <f t="shared" si="391"/>
        <v>42213.505474537036</v>
      </c>
      <c r="T2807" s="22">
        <f t="shared" si="392"/>
        <v>42238.505474537036</v>
      </c>
      <c r="U2807">
        <f t="shared" si="393"/>
        <v>2015</v>
      </c>
      <c r="V2807" t="str">
        <f t="shared" si="394"/>
        <v>successful</v>
      </c>
      <c r="W2807" t="str">
        <f>IF(OR(O2807&lt;Outliers!$B$8,Data!O2807&gt;Outliers!$B$9),"Yes","No")</f>
        <v>No</v>
      </c>
      <c r="X2807">
        <f t="shared" si="395"/>
        <v>4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87"/>
        <v>1</v>
      </c>
      <c r="P2808" s="9">
        <f t="shared" si="388"/>
        <v>44.25</v>
      </c>
      <c r="Q2808" t="str">
        <f t="shared" si="389"/>
        <v>theater</v>
      </c>
      <c r="R2808" t="str">
        <f t="shared" si="390"/>
        <v>plays</v>
      </c>
      <c r="S2808" s="22">
        <f t="shared" si="391"/>
        <v>42185.267245370371</v>
      </c>
      <c r="T2808" s="22">
        <f t="shared" si="392"/>
        <v>42221.458333333328</v>
      </c>
      <c r="U2808">
        <f t="shared" si="393"/>
        <v>2015</v>
      </c>
      <c r="V2808" t="str">
        <f t="shared" si="394"/>
        <v>successful</v>
      </c>
      <c r="W2808" t="str">
        <f>IF(OR(O2808&lt;Outliers!$B$8,Data!O2808&gt;Outliers!$B$9),"Yes","No")</f>
        <v>No</v>
      </c>
      <c r="X2808">
        <f t="shared" si="395"/>
        <v>5</v>
      </c>
    </row>
    <row r="2809" spans="1:24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87"/>
        <v>1</v>
      </c>
      <c r="P2809" s="9">
        <f t="shared" si="388"/>
        <v>67.739999999999995</v>
      </c>
      <c r="Q2809" t="str">
        <f t="shared" si="389"/>
        <v>theater</v>
      </c>
      <c r="R2809" t="str">
        <f t="shared" si="390"/>
        <v>plays</v>
      </c>
      <c r="S2809" s="22">
        <f t="shared" si="391"/>
        <v>42154.873124999998</v>
      </c>
      <c r="T2809" s="22">
        <f t="shared" si="392"/>
        <v>42184.873124999998</v>
      </c>
      <c r="U2809">
        <f t="shared" si="393"/>
        <v>2015</v>
      </c>
      <c r="V2809" t="str">
        <f t="shared" si="394"/>
        <v>successful</v>
      </c>
      <c r="W2809" t="str">
        <f>IF(OR(O2809&lt;Outliers!$B$8,Data!O2809&gt;Outliers!$B$9),"Yes","No")</f>
        <v>No</v>
      </c>
      <c r="X2809">
        <f t="shared" si="395"/>
        <v>4</v>
      </c>
    </row>
    <row r="2810" spans="1:24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87"/>
        <v>1</v>
      </c>
      <c r="P2810" s="9">
        <f t="shared" si="388"/>
        <v>65.38</v>
      </c>
      <c r="Q2810" t="str">
        <f t="shared" si="389"/>
        <v>theater</v>
      </c>
      <c r="R2810" t="str">
        <f t="shared" si="390"/>
        <v>plays</v>
      </c>
      <c r="S2810" s="22">
        <f t="shared" si="391"/>
        <v>42208.84646990741</v>
      </c>
      <c r="T2810" s="22">
        <f t="shared" si="392"/>
        <v>42238.84646990741</v>
      </c>
      <c r="U2810">
        <f t="shared" si="393"/>
        <v>2015</v>
      </c>
      <c r="V2810" t="str">
        <f t="shared" si="394"/>
        <v>successful</v>
      </c>
      <c r="W2810" t="str">
        <f>IF(OR(O2810&lt;Outliers!$B$8,Data!O2810&gt;Outliers!$B$9),"Yes","No")</f>
        <v>No</v>
      </c>
      <c r="X2810">
        <f t="shared" si="395"/>
        <v>4</v>
      </c>
    </row>
    <row r="2811" spans="1:24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87"/>
        <v>1</v>
      </c>
      <c r="P2811" s="9">
        <f t="shared" si="388"/>
        <v>121.9</v>
      </c>
      <c r="Q2811" t="str">
        <f t="shared" si="389"/>
        <v>theater</v>
      </c>
      <c r="R2811" t="str">
        <f t="shared" si="390"/>
        <v>plays</v>
      </c>
      <c r="S2811" s="22">
        <f t="shared" si="391"/>
        <v>42451.496817129635</v>
      </c>
      <c r="T2811" s="22">
        <f t="shared" si="392"/>
        <v>42459.610416666663</v>
      </c>
      <c r="U2811">
        <f t="shared" si="393"/>
        <v>2016</v>
      </c>
      <c r="V2811" t="str">
        <f t="shared" si="394"/>
        <v>successful</v>
      </c>
      <c r="W2811" t="str">
        <f>IF(OR(O2811&lt;Outliers!$B$8,Data!O2811&gt;Outliers!$B$9),"Yes","No")</f>
        <v>No</v>
      </c>
      <c r="X2811">
        <f t="shared" si="395"/>
        <v>1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87"/>
        <v>1</v>
      </c>
      <c r="P2812" s="9">
        <f t="shared" si="388"/>
        <v>47.46</v>
      </c>
      <c r="Q2812" t="str">
        <f t="shared" si="389"/>
        <v>theater</v>
      </c>
      <c r="R2812" t="str">
        <f t="shared" si="390"/>
        <v>plays</v>
      </c>
      <c r="S2812" s="22">
        <f t="shared" si="391"/>
        <v>41759.13962962963</v>
      </c>
      <c r="T2812" s="22">
        <f t="shared" si="392"/>
        <v>41791.165972222225</v>
      </c>
      <c r="U2812">
        <f t="shared" si="393"/>
        <v>2014</v>
      </c>
      <c r="V2812" t="str">
        <f t="shared" si="394"/>
        <v>successful</v>
      </c>
      <c r="W2812" t="str">
        <f>IF(OR(O2812&lt;Outliers!$B$8,Data!O2812&gt;Outliers!$B$9),"Yes","No")</f>
        <v>No</v>
      </c>
      <c r="X2812">
        <f t="shared" si="395"/>
        <v>5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87"/>
        <v>1</v>
      </c>
      <c r="P2813" s="9">
        <f t="shared" si="388"/>
        <v>92.84</v>
      </c>
      <c r="Q2813" t="str">
        <f t="shared" si="389"/>
        <v>theater</v>
      </c>
      <c r="R2813" t="str">
        <f t="shared" si="390"/>
        <v>plays</v>
      </c>
      <c r="S2813" s="22">
        <f t="shared" si="391"/>
        <v>42028.496562500004</v>
      </c>
      <c r="T2813" s="22">
        <f t="shared" si="392"/>
        <v>42058.496562500004</v>
      </c>
      <c r="U2813">
        <f t="shared" si="393"/>
        <v>2015</v>
      </c>
      <c r="V2813" t="str">
        <f t="shared" si="394"/>
        <v>successful</v>
      </c>
      <c r="W2813" t="str">
        <f>IF(OR(O2813&lt;Outliers!$B$8,Data!O2813&gt;Outliers!$B$9),"Yes","No")</f>
        <v>No</v>
      </c>
      <c r="X2813">
        <f t="shared" si="395"/>
        <v>4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87"/>
        <v>1</v>
      </c>
      <c r="P2814" s="9">
        <f t="shared" si="388"/>
        <v>68.25</v>
      </c>
      <c r="Q2814" t="str">
        <f t="shared" si="389"/>
        <v>theater</v>
      </c>
      <c r="R2814" t="str">
        <f t="shared" si="390"/>
        <v>plays</v>
      </c>
      <c r="S2814" s="22">
        <f t="shared" si="391"/>
        <v>42054.74418981481</v>
      </c>
      <c r="T2814" s="22">
        <f t="shared" si="392"/>
        <v>42100.166666666672</v>
      </c>
      <c r="U2814">
        <f t="shared" si="393"/>
        <v>2015</v>
      </c>
      <c r="V2814" t="str">
        <f t="shared" si="394"/>
        <v>successful</v>
      </c>
      <c r="W2814" t="str">
        <f>IF(OR(O2814&lt;Outliers!$B$8,Data!O2814&gt;Outliers!$B$9),"Yes","No")</f>
        <v>No</v>
      </c>
      <c r="X2814">
        <f t="shared" si="395"/>
        <v>7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87"/>
        <v>1</v>
      </c>
      <c r="P2815" s="9">
        <f t="shared" si="388"/>
        <v>37.21</v>
      </c>
      <c r="Q2815" t="str">
        <f t="shared" si="389"/>
        <v>theater</v>
      </c>
      <c r="R2815" t="str">
        <f t="shared" si="390"/>
        <v>plays</v>
      </c>
      <c r="S2815" s="22">
        <f t="shared" si="391"/>
        <v>42693.742604166662</v>
      </c>
      <c r="T2815" s="22">
        <f t="shared" si="392"/>
        <v>42718.742604166662</v>
      </c>
      <c r="U2815">
        <f t="shared" si="393"/>
        <v>2016</v>
      </c>
      <c r="V2815" t="str">
        <f t="shared" si="394"/>
        <v>successful</v>
      </c>
      <c r="W2815" t="str">
        <f>IF(OR(O2815&lt;Outliers!$B$8,Data!O2815&gt;Outliers!$B$9),"Yes","No")</f>
        <v>No</v>
      </c>
      <c r="X2815">
        <f t="shared" si="395"/>
        <v>4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87"/>
        <v>1</v>
      </c>
      <c r="P2816" s="9">
        <f t="shared" si="388"/>
        <v>25.25</v>
      </c>
      <c r="Q2816" t="str">
        <f t="shared" si="389"/>
        <v>theater</v>
      </c>
      <c r="R2816" t="str">
        <f t="shared" si="390"/>
        <v>plays</v>
      </c>
      <c r="S2816" s="22">
        <f t="shared" si="391"/>
        <v>42103.399479166663</v>
      </c>
      <c r="T2816" s="22">
        <f t="shared" si="392"/>
        <v>42133.399479166663</v>
      </c>
      <c r="U2816">
        <f t="shared" si="393"/>
        <v>2015</v>
      </c>
      <c r="V2816" t="str">
        <f t="shared" si="394"/>
        <v>successful</v>
      </c>
      <c r="W2816" t="str">
        <f>IF(OR(O2816&lt;Outliers!$B$8,Data!O2816&gt;Outliers!$B$9),"Yes","No")</f>
        <v>No</v>
      </c>
      <c r="X2816">
        <f t="shared" si="395"/>
        <v>4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87"/>
        <v>2</v>
      </c>
      <c r="P2817" s="9">
        <f t="shared" si="388"/>
        <v>43.21</v>
      </c>
      <c r="Q2817" t="str">
        <f t="shared" si="389"/>
        <v>theater</v>
      </c>
      <c r="R2817" t="str">
        <f t="shared" si="390"/>
        <v>plays</v>
      </c>
      <c r="S2817" s="22">
        <f t="shared" si="391"/>
        <v>42559.776724537034</v>
      </c>
      <c r="T2817" s="22">
        <f t="shared" si="392"/>
        <v>42589.776724537034</v>
      </c>
      <c r="U2817">
        <f t="shared" si="393"/>
        <v>2016</v>
      </c>
      <c r="V2817" t="str">
        <f t="shared" si="394"/>
        <v>successful</v>
      </c>
      <c r="W2817" t="str">
        <f>IF(OR(O2817&lt;Outliers!$B$8,Data!O2817&gt;Outliers!$B$9),"Yes","No")</f>
        <v>No</v>
      </c>
      <c r="X2817">
        <f t="shared" si="395"/>
        <v>4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87"/>
        <v>1</v>
      </c>
      <c r="P2818" s="9">
        <f t="shared" si="388"/>
        <v>25.13</v>
      </c>
      <c r="Q2818" t="str">
        <f t="shared" si="389"/>
        <v>theater</v>
      </c>
      <c r="R2818" t="str">
        <f t="shared" si="390"/>
        <v>plays</v>
      </c>
      <c r="S2818" s="22">
        <f t="shared" si="391"/>
        <v>42188.467499999999</v>
      </c>
      <c r="T2818" s="22">
        <f t="shared" si="392"/>
        <v>42218.666666666672</v>
      </c>
      <c r="U2818">
        <f t="shared" si="393"/>
        <v>2015</v>
      </c>
      <c r="V2818" t="str">
        <f t="shared" si="394"/>
        <v>successful</v>
      </c>
      <c r="W2818" t="str">
        <f>IF(OR(O2818&lt;Outliers!$B$8,Data!O2818&gt;Outliers!$B$9),"Yes","No")</f>
        <v>No</v>
      </c>
      <c r="X2818">
        <f t="shared" si="395"/>
        <v>4</v>
      </c>
    </row>
    <row r="2819" spans="1:24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96">ROUND(E2819/D2819,0)</f>
        <v>1</v>
      </c>
      <c r="P2819" s="9">
        <f t="shared" ref="P2819:P2882" si="397">ROUND(IFERROR(E2819/L2819,0),2)</f>
        <v>23.64</v>
      </c>
      <c r="Q2819" t="str">
        <f t="shared" ref="Q2819:Q2882" si="398">LEFT(N2819,FIND("/",N2819)-1)</f>
        <v>theater</v>
      </c>
      <c r="R2819" t="str">
        <f t="shared" ref="R2819:R2882" si="399">RIGHT(N2819,LEN(N2819)-FIND("/",N2819))</f>
        <v>plays</v>
      </c>
      <c r="S2819" s="22">
        <f t="shared" ref="S2819:S2882" si="400">(((J2819/60)/60)/24)+DATE(1970,1,1)</f>
        <v>42023.634976851856</v>
      </c>
      <c r="T2819" s="22">
        <f t="shared" ref="T2819:T2882" si="401">(((I2819/60)/60)/24)+DATE(1970,1,1)</f>
        <v>42063.634976851856</v>
      </c>
      <c r="U2819">
        <f t="shared" ref="U2819:U2882" si="402">YEAR(S2819)</f>
        <v>2015</v>
      </c>
      <c r="V2819" t="str">
        <f t="shared" ref="V2819:V2882" si="403">IF(OR(F2819="live",F2819="successful"),"successful","unsuccessful")</f>
        <v>successful</v>
      </c>
      <c r="W2819" t="str">
        <f>IF(OR(O2819&lt;Outliers!$B$8,Data!O2819&gt;Outliers!$B$9),"Yes","No")</f>
        <v>No</v>
      </c>
      <c r="X2819">
        <f t="shared" ref="X2819:X2882" si="404">ROUND(_xlfn.DAYS(T2819,S2819)/7,0)</f>
        <v>6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96"/>
        <v>1</v>
      </c>
      <c r="P2820" s="9">
        <f t="shared" si="397"/>
        <v>103.95</v>
      </c>
      <c r="Q2820" t="str">
        <f t="shared" si="398"/>
        <v>theater</v>
      </c>
      <c r="R2820" t="str">
        <f t="shared" si="399"/>
        <v>plays</v>
      </c>
      <c r="S2820" s="22">
        <f t="shared" si="400"/>
        <v>42250.598217592589</v>
      </c>
      <c r="T2820" s="22">
        <f t="shared" si="401"/>
        <v>42270.598217592589</v>
      </c>
      <c r="U2820">
        <f t="shared" si="402"/>
        <v>2015</v>
      </c>
      <c r="V2820" t="str">
        <f t="shared" si="403"/>
        <v>successful</v>
      </c>
      <c r="W2820" t="str">
        <f>IF(OR(O2820&lt;Outliers!$B$8,Data!O2820&gt;Outliers!$B$9),"Yes","No")</f>
        <v>No</v>
      </c>
      <c r="X2820">
        <f t="shared" si="404"/>
        <v>3</v>
      </c>
    </row>
    <row r="2821" spans="1:24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96"/>
        <v>1</v>
      </c>
      <c r="P2821" s="9">
        <f t="shared" si="397"/>
        <v>50.38</v>
      </c>
      <c r="Q2821" t="str">
        <f t="shared" si="398"/>
        <v>theater</v>
      </c>
      <c r="R2821" t="str">
        <f t="shared" si="399"/>
        <v>plays</v>
      </c>
      <c r="S2821" s="22">
        <f t="shared" si="400"/>
        <v>42139.525567129633</v>
      </c>
      <c r="T2821" s="22">
        <f t="shared" si="401"/>
        <v>42169.525567129633</v>
      </c>
      <c r="U2821">
        <f t="shared" si="402"/>
        <v>2015</v>
      </c>
      <c r="V2821" t="str">
        <f t="shared" si="403"/>
        <v>successful</v>
      </c>
      <c r="W2821" t="str">
        <f>IF(OR(O2821&lt;Outliers!$B$8,Data!O2821&gt;Outliers!$B$9),"Yes","No")</f>
        <v>No</v>
      </c>
      <c r="X2821">
        <f t="shared" si="404"/>
        <v>4</v>
      </c>
    </row>
    <row r="2822" spans="1:24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96"/>
        <v>1</v>
      </c>
      <c r="P2822" s="9">
        <f t="shared" si="397"/>
        <v>13.6</v>
      </c>
      <c r="Q2822" t="str">
        <f t="shared" si="398"/>
        <v>theater</v>
      </c>
      <c r="R2822" t="str">
        <f t="shared" si="399"/>
        <v>plays</v>
      </c>
      <c r="S2822" s="22">
        <f t="shared" si="400"/>
        <v>42401.610983796301</v>
      </c>
      <c r="T2822" s="22">
        <f t="shared" si="401"/>
        <v>42426</v>
      </c>
      <c r="U2822">
        <f t="shared" si="402"/>
        <v>2016</v>
      </c>
      <c r="V2822" t="str">
        <f t="shared" si="403"/>
        <v>successful</v>
      </c>
      <c r="W2822" t="str">
        <f>IF(OR(O2822&lt;Outliers!$B$8,Data!O2822&gt;Outliers!$B$9),"Yes","No")</f>
        <v>No</v>
      </c>
      <c r="X2822">
        <f t="shared" si="404"/>
        <v>4</v>
      </c>
    </row>
    <row r="2823" spans="1:24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96"/>
        <v>1</v>
      </c>
      <c r="P2823" s="9">
        <f t="shared" si="397"/>
        <v>28.57</v>
      </c>
      <c r="Q2823" t="str">
        <f t="shared" si="398"/>
        <v>theater</v>
      </c>
      <c r="R2823" t="str">
        <f t="shared" si="399"/>
        <v>plays</v>
      </c>
      <c r="S2823" s="22">
        <f t="shared" si="400"/>
        <v>41875.922858796301</v>
      </c>
      <c r="T2823" s="22">
        <f t="shared" si="401"/>
        <v>41905.922858796301</v>
      </c>
      <c r="U2823">
        <f t="shared" si="402"/>
        <v>2014</v>
      </c>
      <c r="V2823" t="str">
        <f t="shared" si="403"/>
        <v>successful</v>
      </c>
      <c r="W2823" t="str">
        <f>IF(OR(O2823&lt;Outliers!$B$8,Data!O2823&gt;Outliers!$B$9),"Yes","No")</f>
        <v>No</v>
      </c>
      <c r="X2823">
        <f t="shared" si="404"/>
        <v>4</v>
      </c>
    </row>
    <row r="2824" spans="1:24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96"/>
        <v>1</v>
      </c>
      <c r="P2824" s="9">
        <f t="shared" si="397"/>
        <v>63.83</v>
      </c>
      <c r="Q2824" t="str">
        <f t="shared" si="398"/>
        <v>theater</v>
      </c>
      <c r="R2824" t="str">
        <f t="shared" si="399"/>
        <v>plays</v>
      </c>
      <c r="S2824" s="22">
        <f t="shared" si="400"/>
        <v>42060.683935185181</v>
      </c>
      <c r="T2824" s="22">
        <f t="shared" si="401"/>
        <v>42090.642268518524</v>
      </c>
      <c r="U2824">
        <f t="shared" si="402"/>
        <v>2015</v>
      </c>
      <c r="V2824" t="str">
        <f t="shared" si="403"/>
        <v>successful</v>
      </c>
      <c r="W2824" t="str">
        <f>IF(OR(O2824&lt;Outliers!$B$8,Data!O2824&gt;Outliers!$B$9),"Yes","No")</f>
        <v>No</v>
      </c>
      <c r="X2824">
        <f t="shared" si="404"/>
        <v>4</v>
      </c>
    </row>
    <row r="2825" spans="1:24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96"/>
        <v>1</v>
      </c>
      <c r="P2825" s="9">
        <f t="shared" si="397"/>
        <v>8.86</v>
      </c>
      <c r="Q2825" t="str">
        <f t="shared" si="398"/>
        <v>theater</v>
      </c>
      <c r="R2825" t="str">
        <f t="shared" si="399"/>
        <v>plays</v>
      </c>
      <c r="S2825" s="22">
        <f t="shared" si="400"/>
        <v>42067.011643518519</v>
      </c>
      <c r="T2825" s="22">
        <f t="shared" si="401"/>
        <v>42094.957638888889</v>
      </c>
      <c r="U2825">
        <f t="shared" si="402"/>
        <v>2015</v>
      </c>
      <c r="V2825" t="str">
        <f t="shared" si="403"/>
        <v>successful</v>
      </c>
      <c r="W2825" t="str">
        <f>IF(OR(O2825&lt;Outliers!$B$8,Data!O2825&gt;Outliers!$B$9),"Yes","No")</f>
        <v>No</v>
      </c>
      <c r="X2825">
        <f t="shared" si="404"/>
        <v>4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96"/>
        <v>1</v>
      </c>
      <c r="P2826" s="9">
        <f t="shared" si="397"/>
        <v>50.67</v>
      </c>
      <c r="Q2826" t="str">
        <f t="shared" si="398"/>
        <v>theater</v>
      </c>
      <c r="R2826" t="str">
        <f t="shared" si="399"/>
        <v>plays</v>
      </c>
      <c r="S2826" s="22">
        <f t="shared" si="400"/>
        <v>42136.270787037036</v>
      </c>
      <c r="T2826" s="22">
        <f t="shared" si="401"/>
        <v>42168.071527777778</v>
      </c>
      <c r="U2826">
        <f t="shared" si="402"/>
        <v>2015</v>
      </c>
      <c r="V2826" t="str">
        <f t="shared" si="403"/>
        <v>successful</v>
      </c>
      <c r="W2826" t="str">
        <f>IF(OR(O2826&lt;Outliers!$B$8,Data!O2826&gt;Outliers!$B$9),"Yes","No")</f>
        <v>No</v>
      </c>
      <c r="X2826">
        <f t="shared" si="404"/>
        <v>5</v>
      </c>
    </row>
    <row r="2827" spans="1:24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96"/>
        <v>1</v>
      </c>
      <c r="P2827" s="9">
        <f t="shared" si="397"/>
        <v>60.78</v>
      </c>
      <c r="Q2827" t="str">
        <f t="shared" si="398"/>
        <v>theater</v>
      </c>
      <c r="R2827" t="str">
        <f t="shared" si="399"/>
        <v>plays</v>
      </c>
      <c r="S2827" s="22">
        <f t="shared" si="400"/>
        <v>42312.792662037042</v>
      </c>
      <c r="T2827" s="22">
        <f t="shared" si="401"/>
        <v>42342.792662037042</v>
      </c>
      <c r="U2827">
        <f t="shared" si="402"/>
        <v>2015</v>
      </c>
      <c r="V2827" t="str">
        <f t="shared" si="403"/>
        <v>successful</v>
      </c>
      <c r="W2827" t="str">
        <f>IF(OR(O2827&lt;Outliers!$B$8,Data!O2827&gt;Outliers!$B$9),"Yes","No")</f>
        <v>No</v>
      </c>
      <c r="X2827">
        <f t="shared" si="404"/>
        <v>4</v>
      </c>
    </row>
    <row r="2828" spans="1:24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96"/>
        <v>1</v>
      </c>
      <c r="P2828" s="9">
        <f t="shared" si="397"/>
        <v>113.42</v>
      </c>
      <c r="Q2828" t="str">
        <f t="shared" si="398"/>
        <v>theater</v>
      </c>
      <c r="R2828" t="str">
        <f t="shared" si="399"/>
        <v>plays</v>
      </c>
      <c r="S2828" s="22">
        <f t="shared" si="400"/>
        <v>42171.034861111111</v>
      </c>
      <c r="T2828" s="22">
        <f t="shared" si="401"/>
        <v>42195.291666666672</v>
      </c>
      <c r="U2828">
        <f t="shared" si="402"/>
        <v>2015</v>
      </c>
      <c r="V2828" t="str">
        <f t="shared" si="403"/>
        <v>successful</v>
      </c>
      <c r="W2828" t="str">
        <f>IF(OR(O2828&lt;Outliers!$B$8,Data!O2828&gt;Outliers!$B$9),"Yes","No")</f>
        <v>No</v>
      </c>
      <c r="X2828">
        <f t="shared" si="404"/>
        <v>3</v>
      </c>
    </row>
    <row r="2829" spans="1:24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96"/>
        <v>1</v>
      </c>
      <c r="P2829" s="9">
        <f t="shared" si="397"/>
        <v>104.57</v>
      </c>
      <c r="Q2829" t="str">
        <f t="shared" si="398"/>
        <v>theater</v>
      </c>
      <c r="R2829" t="str">
        <f t="shared" si="399"/>
        <v>plays</v>
      </c>
      <c r="S2829" s="22">
        <f t="shared" si="400"/>
        <v>42494.683634259258</v>
      </c>
      <c r="T2829" s="22">
        <f t="shared" si="401"/>
        <v>42524.6875</v>
      </c>
      <c r="U2829">
        <f t="shared" si="402"/>
        <v>2016</v>
      </c>
      <c r="V2829" t="str">
        <f t="shared" si="403"/>
        <v>successful</v>
      </c>
      <c r="W2829" t="str">
        <f>IF(OR(O2829&lt;Outliers!$B$8,Data!O2829&gt;Outliers!$B$9),"Yes","No")</f>
        <v>No</v>
      </c>
      <c r="X2829">
        <f t="shared" si="404"/>
        <v>4</v>
      </c>
    </row>
    <row r="2830" spans="1:24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96"/>
        <v>1</v>
      </c>
      <c r="P2830" s="9">
        <f t="shared" si="397"/>
        <v>98.31</v>
      </c>
      <c r="Q2830" t="str">
        <f t="shared" si="398"/>
        <v>theater</v>
      </c>
      <c r="R2830" t="str">
        <f t="shared" si="399"/>
        <v>plays</v>
      </c>
      <c r="S2830" s="22">
        <f t="shared" si="400"/>
        <v>42254.264687499999</v>
      </c>
      <c r="T2830" s="22">
        <f t="shared" si="401"/>
        <v>42279.958333333328</v>
      </c>
      <c r="U2830">
        <f t="shared" si="402"/>
        <v>2015</v>
      </c>
      <c r="V2830" t="str">
        <f t="shared" si="403"/>
        <v>successful</v>
      </c>
      <c r="W2830" t="str">
        <f>IF(OR(O2830&lt;Outliers!$B$8,Data!O2830&gt;Outliers!$B$9),"Yes","No")</f>
        <v>No</v>
      </c>
      <c r="X2830">
        <f t="shared" si="404"/>
        <v>4</v>
      </c>
    </row>
    <row r="2831" spans="1:24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96"/>
        <v>1</v>
      </c>
      <c r="P2831" s="9">
        <f t="shared" si="397"/>
        <v>35.04</v>
      </c>
      <c r="Q2831" t="str">
        <f t="shared" si="398"/>
        <v>theater</v>
      </c>
      <c r="R2831" t="str">
        <f t="shared" si="399"/>
        <v>plays</v>
      </c>
      <c r="S2831" s="22">
        <f t="shared" si="400"/>
        <v>42495.434236111112</v>
      </c>
      <c r="T2831" s="22">
        <f t="shared" si="401"/>
        <v>42523.434236111112</v>
      </c>
      <c r="U2831">
        <f t="shared" si="402"/>
        <v>2016</v>
      </c>
      <c r="V2831" t="str">
        <f t="shared" si="403"/>
        <v>successful</v>
      </c>
      <c r="W2831" t="str">
        <f>IF(OR(O2831&lt;Outliers!$B$8,Data!O2831&gt;Outliers!$B$9),"Yes","No")</f>
        <v>No</v>
      </c>
      <c r="X2831">
        <f t="shared" si="404"/>
        <v>4</v>
      </c>
    </row>
    <row r="2832" spans="1:24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96"/>
        <v>1</v>
      </c>
      <c r="P2832" s="9">
        <f t="shared" si="397"/>
        <v>272.73</v>
      </c>
      <c r="Q2832" t="str">
        <f t="shared" si="398"/>
        <v>theater</v>
      </c>
      <c r="R2832" t="str">
        <f t="shared" si="399"/>
        <v>plays</v>
      </c>
      <c r="S2832" s="22">
        <f t="shared" si="400"/>
        <v>41758.839675925927</v>
      </c>
      <c r="T2832" s="22">
        <f t="shared" si="401"/>
        <v>41771.165972222225</v>
      </c>
      <c r="U2832">
        <f t="shared" si="402"/>
        <v>2014</v>
      </c>
      <c r="V2832" t="str">
        <f t="shared" si="403"/>
        <v>successful</v>
      </c>
      <c r="W2832" t="str">
        <f>IF(OR(O2832&lt;Outliers!$B$8,Data!O2832&gt;Outliers!$B$9),"Yes","No")</f>
        <v>No</v>
      </c>
      <c r="X2832">
        <f t="shared" si="404"/>
        <v>2</v>
      </c>
    </row>
    <row r="2833" spans="1:24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96"/>
        <v>1</v>
      </c>
      <c r="P2833" s="9">
        <f t="shared" si="397"/>
        <v>63.85</v>
      </c>
      <c r="Q2833" t="str">
        <f t="shared" si="398"/>
        <v>theater</v>
      </c>
      <c r="R2833" t="str">
        <f t="shared" si="399"/>
        <v>plays</v>
      </c>
      <c r="S2833" s="22">
        <f t="shared" si="400"/>
        <v>42171.824884259258</v>
      </c>
      <c r="T2833" s="22">
        <f t="shared" si="401"/>
        <v>42201.824884259258</v>
      </c>
      <c r="U2833">
        <f t="shared" si="402"/>
        <v>2015</v>
      </c>
      <c r="V2833" t="str">
        <f t="shared" si="403"/>
        <v>successful</v>
      </c>
      <c r="W2833" t="str">
        <f>IF(OR(O2833&lt;Outliers!$B$8,Data!O2833&gt;Outliers!$B$9),"Yes","No")</f>
        <v>No</v>
      </c>
      <c r="X2833">
        <f t="shared" si="404"/>
        <v>4</v>
      </c>
    </row>
    <row r="2834" spans="1:24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96"/>
        <v>1</v>
      </c>
      <c r="P2834" s="9">
        <f t="shared" si="397"/>
        <v>30.19</v>
      </c>
      <c r="Q2834" t="str">
        <f t="shared" si="398"/>
        <v>theater</v>
      </c>
      <c r="R2834" t="str">
        <f t="shared" si="399"/>
        <v>plays</v>
      </c>
      <c r="S2834" s="22">
        <f t="shared" si="400"/>
        <v>41938.709421296298</v>
      </c>
      <c r="T2834" s="22">
        <f t="shared" si="401"/>
        <v>41966.916666666672</v>
      </c>
      <c r="U2834">
        <f t="shared" si="402"/>
        <v>2014</v>
      </c>
      <c r="V2834" t="str">
        <f t="shared" si="403"/>
        <v>successful</v>
      </c>
      <c r="W2834" t="str">
        <f>IF(OR(O2834&lt;Outliers!$B$8,Data!O2834&gt;Outliers!$B$9),"Yes","No")</f>
        <v>No</v>
      </c>
      <c r="X2834">
        <f t="shared" si="404"/>
        <v>4</v>
      </c>
    </row>
    <row r="2835" spans="1:2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96"/>
        <v>1</v>
      </c>
      <c r="P2835" s="9">
        <f t="shared" si="397"/>
        <v>83.51</v>
      </c>
      <c r="Q2835" t="str">
        <f t="shared" si="398"/>
        <v>theater</v>
      </c>
      <c r="R2835" t="str">
        <f t="shared" si="399"/>
        <v>plays</v>
      </c>
      <c r="S2835" s="22">
        <f t="shared" si="400"/>
        <v>42268.127696759257</v>
      </c>
      <c r="T2835" s="22">
        <f t="shared" si="401"/>
        <v>42288.083333333328</v>
      </c>
      <c r="U2835">
        <f t="shared" si="402"/>
        <v>2015</v>
      </c>
      <c r="V2835" t="str">
        <f t="shared" si="403"/>
        <v>successful</v>
      </c>
      <c r="W2835" t="str">
        <f>IF(OR(O2835&lt;Outliers!$B$8,Data!O2835&gt;Outliers!$B$9),"Yes","No")</f>
        <v>No</v>
      </c>
      <c r="X2835">
        <f t="shared" si="404"/>
        <v>3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96"/>
        <v>2</v>
      </c>
      <c r="P2836" s="9">
        <f t="shared" si="397"/>
        <v>64.760000000000005</v>
      </c>
      <c r="Q2836" t="str">
        <f t="shared" si="398"/>
        <v>theater</v>
      </c>
      <c r="R2836" t="str">
        <f t="shared" si="399"/>
        <v>plays</v>
      </c>
      <c r="S2836" s="22">
        <f t="shared" si="400"/>
        <v>42019.959837962961</v>
      </c>
      <c r="T2836" s="22">
        <f t="shared" si="401"/>
        <v>42034.959837962961</v>
      </c>
      <c r="U2836">
        <f t="shared" si="402"/>
        <v>2015</v>
      </c>
      <c r="V2836" t="str">
        <f t="shared" si="403"/>
        <v>successful</v>
      </c>
      <c r="W2836" t="str">
        <f>IF(OR(O2836&lt;Outliers!$B$8,Data!O2836&gt;Outliers!$B$9),"Yes","No")</f>
        <v>No</v>
      </c>
      <c r="X2836">
        <f t="shared" si="404"/>
        <v>2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96"/>
        <v>2</v>
      </c>
      <c r="P2837" s="9">
        <f t="shared" si="397"/>
        <v>20.12</v>
      </c>
      <c r="Q2837" t="str">
        <f t="shared" si="398"/>
        <v>theater</v>
      </c>
      <c r="R2837" t="str">
        <f t="shared" si="399"/>
        <v>plays</v>
      </c>
      <c r="S2837" s="22">
        <f t="shared" si="400"/>
        <v>42313.703900462962</v>
      </c>
      <c r="T2837" s="22">
        <f t="shared" si="401"/>
        <v>42343</v>
      </c>
      <c r="U2837">
        <f t="shared" si="402"/>
        <v>2015</v>
      </c>
      <c r="V2837" t="str">
        <f t="shared" si="403"/>
        <v>successful</v>
      </c>
      <c r="W2837" t="str">
        <f>IF(OR(O2837&lt;Outliers!$B$8,Data!O2837&gt;Outliers!$B$9),"Yes","No")</f>
        <v>No</v>
      </c>
      <c r="X2837">
        <f t="shared" si="404"/>
        <v>4</v>
      </c>
    </row>
    <row r="2838" spans="1:24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96"/>
        <v>1</v>
      </c>
      <c r="P2838" s="9">
        <f t="shared" si="397"/>
        <v>44.09</v>
      </c>
      <c r="Q2838" t="str">
        <f t="shared" si="398"/>
        <v>theater</v>
      </c>
      <c r="R2838" t="str">
        <f t="shared" si="399"/>
        <v>plays</v>
      </c>
      <c r="S2838" s="22">
        <f t="shared" si="400"/>
        <v>42746.261782407411</v>
      </c>
      <c r="T2838" s="22">
        <f t="shared" si="401"/>
        <v>42784.207638888889</v>
      </c>
      <c r="U2838">
        <f t="shared" si="402"/>
        <v>2017</v>
      </c>
      <c r="V2838" t="str">
        <f t="shared" si="403"/>
        <v>successful</v>
      </c>
      <c r="W2838" t="str">
        <f>IF(OR(O2838&lt;Outliers!$B$8,Data!O2838&gt;Outliers!$B$9),"Yes","No")</f>
        <v>No</v>
      </c>
      <c r="X2838">
        <f t="shared" si="404"/>
        <v>5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96"/>
        <v>1</v>
      </c>
      <c r="P2839" s="9">
        <f t="shared" si="397"/>
        <v>40.479999999999997</v>
      </c>
      <c r="Q2839" t="str">
        <f t="shared" si="398"/>
        <v>theater</v>
      </c>
      <c r="R2839" t="str">
        <f t="shared" si="399"/>
        <v>plays</v>
      </c>
      <c r="S2839" s="22">
        <f t="shared" si="400"/>
        <v>42307.908379629633</v>
      </c>
      <c r="T2839" s="22">
        <f t="shared" si="401"/>
        <v>42347.950046296297</v>
      </c>
      <c r="U2839">
        <f t="shared" si="402"/>
        <v>2015</v>
      </c>
      <c r="V2839" t="str">
        <f t="shared" si="403"/>
        <v>successful</v>
      </c>
      <c r="W2839" t="str">
        <f>IF(OR(O2839&lt;Outliers!$B$8,Data!O2839&gt;Outliers!$B$9),"Yes","No")</f>
        <v>No</v>
      </c>
      <c r="X2839">
        <f t="shared" si="404"/>
        <v>6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96"/>
        <v>1</v>
      </c>
      <c r="P2840" s="9">
        <f t="shared" si="397"/>
        <v>44.54</v>
      </c>
      <c r="Q2840" t="str">
        <f t="shared" si="398"/>
        <v>theater</v>
      </c>
      <c r="R2840" t="str">
        <f t="shared" si="399"/>
        <v>plays</v>
      </c>
      <c r="S2840" s="22">
        <f t="shared" si="400"/>
        <v>41842.607592592591</v>
      </c>
      <c r="T2840" s="22">
        <f t="shared" si="401"/>
        <v>41864.916666666664</v>
      </c>
      <c r="U2840">
        <f t="shared" si="402"/>
        <v>2014</v>
      </c>
      <c r="V2840" t="str">
        <f t="shared" si="403"/>
        <v>successful</v>
      </c>
      <c r="W2840" t="str">
        <f>IF(OR(O2840&lt;Outliers!$B$8,Data!O2840&gt;Outliers!$B$9),"Yes","No")</f>
        <v>No</v>
      </c>
      <c r="X2840">
        <f t="shared" si="404"/>
        <v>3</v>
      </c>
    </row>
    <row r="2841" spans="1:24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96"/>
        <v>1</v>
      </c>
      <c r="P2841" s="9">
        <f t="shared" si="397"/>
        <v>125.81</v>
      </c>
      <c r="Q2841" t="str">
        <f t="shared" si="398"/>
        <v>theater</v>
      </c>
      <c r="R2841" t="str">
        <f t="shared" si="399"/>
        <v>plays</v>
      </c>
      <c r="S2841" s="22">
        <f t="shared" si="400"/>
        <v>41853.240208333329</v>
      </c>
      <c r="T2841" s="22">
        <f t="shared" si="401"/>
        <v>41876.207638888889</v>
      </c>
      <c r="U2841">
        <f t="shared" si="402"/>
        <v>2014</v>
      </c>
      <c r="V2841" t="str">
        <f t="shared" si="403"/>
        <v>successful</v>
      </c>
      <c r="W2841" t="str">
        <f>IF(OR(O2841&lt;Outliers!$B$8,Data!O2841&gt;Outliers!$B$9),"Yes","No")</f>
        <v>No</v>
      </c>
      <c r="X2841">
        <f t="shared" si="404"/>
        <v>3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96"/>
        <v>1</v>
      </c>
      <c r="P2842" s="9">
        <f t="shared" si="397"/>
        <v>19.7</v>
      </c>
      <c r="Q2842" t="str">
        <f t="shared" si="398"/>
        <v>theater</v>
      </c>
      <c r="R2842" t="str">
        <f t="shared" si="399"/>
        <v>plays</v>
      </c>
      <c r="S2842" s="22">
        <f t="shared" si="400"/>
        <v>42060.035636574074</v>
      </c>
      <c r="T2842" s="22">
        <f t="shared" si="401"/>
        <v>42081.708333333328</v>
      </c>
      <c r="U2842">
        <f t="shared" si="402"/>
        <v>2015</v>
      </c>
      <c r="V2842" t="str">
        <f t="shared" si="403"/>
        <v>successful</v>
      </c>
      <c r="W2842" t="str">
        <f>IF(OR(O2842&lt;Outliers!$B$8,Data!O2842&gt;Outliers!$B$9),"Yes","No")</f>
        <v>No</v>
      </c>
      <c r="X2842">
        <f t="shared" si="404"/>
        <v>3</v>
      </c>
    </row>
    <row r="2843" spans="1:24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96"/>
        <v>0</v>
      </c>
      <c r="P2843" s="9">
        <f t="shared" si="397"/>
        <v>10</v>
      </c>
      <c r="Q2843" t="str">
        <f t="shared" si="398"/>
        <v>theater</v>
      </c>
      <c r="R2843" t="str">
        <f t="shared" si="399"/>
        <v>plays</v>
      </c>
      <c r="S2843" s="22">
        <f t="shared" si="400"/>
        <v>42291.739548611105</v>
      </c>
      <c r="T2843" s="22">
        <f t="shared" si="401"/>
        <v>42351.781215277777</v>
      </c>
      <c r="U2843">
        <f t="shared" si="402"/>
        <v>2015</v>
      </c>
      <c r="V2843" t="str">
        <f t="shared" si="403"/>
        <v>unsuccessful</v>
      </c>
      <c r="W2843" t="str">
        <f>IF(OR(O2843&lt;Outliers!$B$8,Data!O2843&gt;Outliers!$B$9),"Yes","No")</f>
        <v>No</v>
      </c>
      <c r="X2843">
        <f t="shared" si="404"/>
        <v>9</v>
      </c>
    </row>
    <row r="2844" spans="1:24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96"/>
        <v>0</v>
      </c>
      <c r="P2844" s="9">
        <f t="shared" si="397"/>
        <v>0</v>
      </c>
      <c r="Q2844" t="str">
        <f t="shared" si="398"/>
        <v>theater</v>
      </c>
      <c r="R2844" t="str">
        <f t="shared" si="399"/>
        <v>plays</v>
      </c>
      <c r="S2844" s="22">
        <f t="shared" si="400"/>
        <v>41784.952488425923</v>
      </c>
      <c r="T2844" s="22">
        <f t="shared" si="401"/>
        <v>41811.458333333336</v>
      </c>
      <c r="U2844">
        <f t="shared" si="402"/>
        <v>2014</v>
      </c>
      <c r="V2844" t="str">
        <f t="shared" si="403"/>
        <v>unsuccessful</v>
      </c>
      <c r="W2844" t="str">
        <f>IF(OR(O2844&lt;Outliers!$B$8,Data!O2844&gt;Outliers!$B$9),"Yes","No")</f>
        <v>No</v>
      </c>
      <c r="X2844">
        <f t="shared" si="404"/>
        <v>4</v>
      </c>
    </row>
    <row r="2845" spans="1:24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96"/>
        <v>0</v>
      </c>
      <c r="P2845" s="9">
        <f t="shared" si="397"/>
        <v>0</v>
      </c>
      <c r="Q2845" t="str">
        <f t="shared" si="398"/>
        <v>theater</v>
      </c>
      <c r="R2845" t="str">
        <f t="shared" si="399"/>
        <v>plays</v>
      </c>
      <c r="S2845" s="22">
        <f t="shared" si="400"/>
        <v>42492.737847222219</v>
      </c>
      <c r="T2845" s="22">
        <f t="shared" si="401"/>
        <v>42534.166666666672</v>
      </c>
      <c r="U2845">
        <f t="shared" si="402"/>
        <v>2016</v>
      </c>
      <c r="V2845" t="str">
        <f t="shared" si="403"/>
        <v>unsuccessful</v>
      </c>
      <c r="W2845" t="str">
        <f>IF(OR(O2845&lt;Outliers!$B$8,Data!O2845&gt;Outliers!$B$9),"Yes","No")</f>
        <v>No</v>
      </c>
      <c r="X2845">
        <f t="shared" si="404"/>
        <v>6</v>
      </c>
    </row>
    <row r="2846" spans="1:24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96"/>
        <v>0</v>
      </c>
      <c r="P2846" s="9">
        <f t="shared" si="397"/>
        <v>30</v>
      </c>
      <c r="Q2846" t="str">
        <f t="shared" si="398"/>
        <v>theater</v>
      </c>
      <c r="R2846" t="str">
        <f t="shared" si="399"/>
        <v>plays</v>
      </c>
      <c r="S2846" s="22">
        <f t="shared" si="400"/>
        <v>42709.546064814815</v>
      </c>
      <c r="T2846" s="22">
        <f t="shared" si="401"/>
        <v>42739.546064814815</v>
      </c>
      <c r="U2846">
        <f t="shared" si="402"/>
        <v>2016</v>
      </c>
      <c r="V2846" t="str">
        <f t="shared" si="403"/>
        <v>unsuccessful</v>
      </c>
      <c r="W2846" t="str">
        <f>IF(OR(O2846&lt;Outliers!$B$8,Data!O2846&gt;Outliers!$B$9),"Yes","No")</f>
        <v>No</v>
      </c>
      <c r="X2846">
        <f t="shared" si="404"/>
        <v>4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96"/>
        <v>0</v>
      </c>
      <c r="P2847" s="9">
        <f t="shared" si="397"/>
        <v>60.67</v>
      </c>
      <c r="Q2847" t="str">
        <f t="shared" si="398"/>
        <v>theater</v>
      </c>
      <c r="R2847" t="str">
        <f t="shared" si="399"/>
        <v>plays</v>
      </c>
      <c r="S2847" s="22">
        <f t="shared" si="400"/>
        <v>42103.016585648147</v>
      </c>
      <c r="T2847" s="22">
        <f t="shared" si="401"/>
        <v>42163.016585648147</v>
      </c>
      <c r="U2847">
        <f t="shared" si="402"/>
        <v>2015</v>
      </c>
      <c r="V2847" t="str">
        <f t="shared" si="403"/>
        <v>unsuccessful</v>
      </c>
      <c r="W2847" t="str">
        <f>IF(OR(O2847&lt;Outliers!$B$8,Data!O2847&gt;Outliers!$B$9),"Yes","No")</f>
        <v>No</v>
      </c>
      <c r="X2847">
        <f t="shared" si="404"/>
        <v>9</v>
      </c>
    </row>
    <row r="2848" spans="1:24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96"/>
        <v>0</v>
      </c>
      <c r="P2848" s="9">
        <f t="shared" si="397"/>
        <v>0</v>
      </c>
      <c r="Q2848" t="str">
        <f t="shared" si="398"/>
        <v>theater</v>
      </c>
      <c r="R2848" t="str">
        <f t="shared" si="399"/>
        <v>plays</v>
      </c>
      <c r="S2848" s="22">
        <f t="shared" si="400"/>
        <v>42108.692060185189</v>
      </c>
      <c r="T2848" s="22">
        <f t="shared" si="401"/>
        <v>42153.692060185189</v>
      </c>
      <c r="U2848">
        <f t="shared" si="402"/>
        <v>2015</v>
      </c>
      <c r="V2848" t="str">
        <f t="shared" si="403"/>
        <v>unsuccessful</v>
      </c>
      <c r="W2848" t="str">
        <f>IF(OR(O2848&lt;Outliers!$B$8,Data!O2848&gt;Outliers!$B$9),"Yes","No")</f>
        <v>No</v>
      </c>
      <c r="X2848">
        <f t="shared" si="404"/>
        <v>6</v>
      </c>
    </row>
    <row r="2849" spans="1:24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96"/>
        <v>0</v>
      </c>
      <c r="P2849" s="9">
        <f t="shared" si="397"/>
        <v>0</v>
      </c>
      <c r="Q2849" t="str">
        <f t="shared" si="398"/>
        <v>theater</v>
      </c>
      <c r="R2849" t="str">
        <f t="shared" si="399"/>
        <v>plays</v>
      </c>
      <c r="S2849" s="22">
        <f t="shared" si="400"/>
        <v>42453.806307870371</v>
      </c>
      <c r="T2849" s="22">
        <f t="shared" si="401"/>
        <v>42513.806307870371</v>
      </c>
      <c r="U2849">
        <f t="shared" si="402"/>
        <v>2016</v>
      </c>
      <c r="V2849" t="str">
        <f t="shared" si="403"/>
        <v>unsuccessful</v>
      </c>
      <c r="W2849" t="str">
        <f>IF(OR(O2849&lt;Outliers!$B$8,Data!O2849&gt;Outliers!$B$9),"Yes","No")</f>
        <v>No</v>
      </c>
      <c r="X2849">
        <f t="shared" si="404"/>
        <v>9</v>
      </c>
    </row>
    <row r="2850" spans="1:24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96"/>
        <v>0</v>
      </c>
      <c r="P2850" s="9">
        <f t="shared" si="397"/>
        <v>23.33</v>
      </c>
      <c r="Q2850" t="str">
        <f t="shared" si="398"/>
        <v>theater</v>
      </c>
      <c r="R2850" t="str">
        <f t="shared" si="399"/>
        <v>plays</v>
      </c>
      <c r="S2850" s="22">
        <f t="shared" si="400"/>
        <v>42123.648831018523</v>
      </c>
      <c r="T2850" s="22">
        <f t="shared" si="401"/>
        <v>42153.648831018523</v>
      </c>
      <c r="U2850">
        <f t="shared" si="402"/>
        <v>2015</v>
      </c>
      <c r="V2850" t="str">
        <f t="shared" si="403"/>
        <v>unsuccessful</v>
      </c>
      <c r="W2850" t="str">
        <f>IF(OR(O2850&lt;Outliers!$B$8,Data!O2850&gt;Outliers!$B$9),"Yes","No")</f>
        <v>No</v>
      </c>
      <c r="X2850">
        <f t="shared" si="404"/>
        <v>4</v>
      </c>
    </row>
    <row r="2851" spans="1:24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96"/>
        <v>0</v>
      </c>
      <c r="P2851" s="9">
        <f t="shared" si="397"/>
        <v>5</v>
      </c>
      <c r="Q2851" t="str">
        <f t="shared" si="398"/>
        <v>theater</v>
      </c>
      <c r="R2851" t="str">
        <f t="shared" si="399"/>
        <v>plays</v>
      </c>
      <c r="S2851" s="22">
        <f t="shared" si="400"/>
        <v>42453.428240740745</v>
      </c>
      <c r="T2851" s="22">
        <f t="shared" si="401"/>
        <v>42483.428240740745</v>
      </c>
      <c r="U2851">
        <f t="shared" si="402"/>
        <v>2016</v>
      </c>
      <c r="V2851" t="str">
        <f t="shared" si="403"/>
        <v>unsuccessful</v>
      </c>
      <c r="W2851" t="str">
        <f>IF(OR(O2851&lt;Outliers!$B$8,Data!O2851&gt;Outliers!$B$9),"Yes","No")</f>
        <v>No</v>
      </c>
      <c r="X2851">
        <f t="shared" si="404"/>
        <v>4</v>
      </c>
    </row>
    <row r="2852" spans="1:24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96"/>
        <v>0</v>
      </c>
      <c r="P2852" s="9">
        <f t="shared" si="397"/>
        <v>23.92</v>
      </c>
      <c r="Q2852" t="str">
        <f t="shared" si="398"/>
        <v>theater</v>
      </c>
      <c r="R2852" t="str">
        <f t="shared" si="399"/>
        <v>plays</v>
      </c>
      <c r="S2852" s="22">
        <f t="shared" si="400"/>
        <v>41858.007071759261</v>
      </c>
      <c r="T2852" s="22">
        <f t="shared" si="401"/>
        <v>41888.007071759261</v>
      </c>
      <c r="U2852">
        <f t="shared" si="402"/>
        <v>2014</v>
      </c>
      <c r="V2852" t="str">
        <f t="shared" si="403"/>
        <v>unsuccessful</v>
      </c>
      <c r="W2852" t="str">
        <f>IF(OR(O2852&lt;Outliers!$B$8,Data!O2852&gt;Outliers!$B$9),"Yes","No")</f>
        <v>No</v>
      </c>
      <c r="X2852">
        <f t="shared" si="404"/>
        <v>4</v>
      </c>
    </row>
    <row r="2853" spans="1:24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96"/>
        <v>0</v>
      </c>
      <c r="P2853" s="9">
        <f t="shared" si="397"/>
        <v>0</v>
      </c>
      <c r="Q2853" t="str">
        <f t="shared" si="398"/>
        <v>theater</v>
      </c>
      <c r="R2853" t="str">
        <f t="shared" si="399"/>
        <v>plays</v>
      </c>
      <c r="S2853" s="22">
        <f t="shared" si="400"/>
        <v>42390.002650462964</v>
      </c>
      <c r="T2853" s="22">
        <f t="shared" si="401"/>
        <v>42398.970138888893</v>
      </c>
      <c r="U2853">
        <f t="shared" si="402"/>
        <v>2016</v>
      </c>
      <c r="V2853" t="str">
        <f t="shared" si="403"/>
        <v>unsuccessful</v>
      </c>
      <c r="W2853" t="str">
        <f>IF(OR(O2853&lt;Outliers!$B$8,Data!O2853&gt;Outliers!$B$9),"Yes","No")</f>
        <v>No</v>
      </c>
      <c r="X2853">
        <f t="shared" si="404"/>
        <v>1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96"/>
        <v>0</v>
      </c>
      <c r="P2854" s="9">
        <f t="shared" si="397"/>
        <v>15.83</v>
      </c>
      <c r="Q2854" t="str">
        <f t="shared" si="398"/>
        <v>theater</v>
      </c>
      <c r="R2854" t="str">
        <f t="shared" si="399"/>
        <v>plays</v>
      </c>
      <c r="S2854" s="22">
        <f t="shared" si="400"/>
        <v>41781.045173611114</v>
      </c>
      <c r="T2854" s="22">
        <f t="shared" si="401"/>
        <v>41811.045173611114</v>
      </c>
      <c r="U2854">
        <f t="shared" si="402"/>
        <v>2014</v>
      </c>
      <c r="V2854" t="str">
        <f t="shared" si="403"/>
        <v>unsuccessful</v>
      </c>
      <c r="W2854" t="str">
        <f>IF(OR(O2854&lt;Outliers!$B$8,Data!O2854&gt;Outliers!$B$9),"Yes","No")</f>
        <v>No</v>
      </c>
      <c r="X2854">
        <f t="shared" si="404"/>
        <v>4</v>
      </c>
    </row>
    <row r="2855" spans="1:24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96"/>
        <v>0</v>
      </c>
      <c r="P2855" s="9">
        <f t="shared" si="397"/>
        <v>0</v>
      </c>
      <c r="Q2855" t="str">
        <f t="shared" si="398"/>
        <v>theater</v>
      </c>
      <c r="R2855" t="str">
        <f t="shared" si="399"/>
        <v>plays</v>
      </c>
      <c r="S2855" s="22">
        <f t="shared" si="400"/>
        <v>41836.190937499996</v>
      </c>
      <c r="T2855" s="22">
        <f t="shared" si="401"/>
        <v>41896.190937499996</v>
      </c>
      <c r="U2855">
        <f t="shared" si="402"/>
        <v>2014</v>
      </c>
      <c r="V2855" t="str">
        <f t="shared" si="403"/>
        <v>unsuccessful</v>
      </c>
      <c r="W2855" t="str">
        <f>IF(OR(O2855&lt;Outliers!$B$8,Data!O2855&gt;Outliers!$B$9),"Yes","No")</f>
        <v>No</v>
      </c>
      <c r="X2855">
        <f t="shared" si="404"/>
        <v>9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96"/>
        <v>0</v>
      </c>
      <c r="P2856" s="9">
        <f t="shared" si="397"/>
        <v>29.79</v>
      </c>
      <c r="Q2856" t="str">
        <f t="shared" si="398"/>
        <v>theater</v>
      </c>
      <c r="R2856" t="str">
        <f t="shared" si="399"/>
        <v>plays</v>
      </c>
      <c r="S2856" s="22">
        <f t="shared" si="400"/>
        <v>42111.71665509259</v>
      </c>
      <c r="T2856" s="22">
        <f t="shared" si="401"/>
        <v>42131.71665509259</v>
      </c>
      <c r="U2856">
        <f t="shared" si="402"/>
        <v>2015</v>
      </c>
      <c r="V2856" t="str">
        <f t="shared" si="403"/>
        <v>unsuccessful</v>
      </c>
      <c r="W2856" t="str">
        <f>IF(OR(O2856&lt;Outliers!$B$8,Data!O2856&gt;Outliers!$B$9),"Yes","No")</f>
        <v>No</v>
      </c>
      <c r="X2856">
        <f t="shared" si="404"/>
        <v>3</v>
      </c>
    </row>
    <row r="2857" spans="1:24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96"/>
        <v>1</v>
      </c>
      <c r="P2857" s="9">
        <f t="shared" si="397"/>
        <v>60</v>
      </c>
      <c r="Q2857" t="str">
        <f t="shared" si="398"/>
        <v>theater</v>
      </c>
      <c r="R2857" t="str">
        <f t="shared" si="399"/>
        <v>plays</v>
      </c>
      <c r="S2857" s="22">
        <f t="shared" si="400"/>
        <v>42370.007766203707</v>
      </c>
      <c r="T2857" s="22">
        <f t="shared" si="401"/>
        <v>42398.981944444444</v>
      </c>
      <c r="U2857">
        <f t="shared" si="402"/>
        <v>2016</v>
      </c>
      <c r="V2857" t="str">
        <f t="shared" si="403"/>
        <v>unsuccessful</v>
      </c>
      <c r="W2857" t="str">
        <f>IF(OR(O2857&lt;Outliers!$B$8,Data!O2857&gt;Outliers!$B$9),"Yes","No")</f>
        <v>No</v>
      </c>
      <c r="X2857">
        <f t="shared" si="404"/>
        <v>4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96"/>
        <v>0</v>
      </c>
      <c r="P2858" s="9">
        <f t="shared" si="397"/>
        <v>24.33</v>
      </c>
      <c r="Q2858" t="str">
        <f t="shared" si="398"/>
        <v>theater</v>
      </c>
      <c r="R2858" t="str">
        <f t="shared" si="399"/>
        <v>plays</v>
      </c>
      <c r="S2858" s="22">
        <f t="shared" si="400"/>
        <v>42165.037581018521</v>
      </c>
      <c r="T2858" s="22">
        <f t="shared" si="401"/>
        <v>42224.898611111115</v>
      </c>
      <c r="U2858">
        <f t="shared" si="402"/>
        <v>2015</v>
      </c>
      <c r="V2858" t="str">
        <f t="shared" si="403"/>
        <v>unsuccessful</v>
      </c>
      <c r="W2858" t="str">
        <f>IF(OR(O2858&lt;Outliers!$B$8,Data!O2858&gt;Outliers!$B$9),"Yes","No")</f>
        <v>No</v>
      </c>
      <c r="X2858">
        <f t="shared" si="404"/>
        <v>8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96"/>
        <v>0</v>
      </c>
      <c r="P2859" s="9">
        <f t="shared" si="397"/>
        <v>500</v>
      </c>
      <c r="Q2859" t="str">
        <f t="shared" si="398"/>
        <v>theater</v>
      </c>
      <c r="R2859" t="str">
        <f t="shared" si="399"/>
        <v>plays</v>
      </c>
      <c r="S2859" s="22">
        <f t="shared" si="400"/>
        <v>42726.920081018514</v>
      </c>
      <c r="T2859" s="22">
        <f t="shared" si="401"/>
        <v>42786.75</v>
      </c>
      <c r="U2859">
        <f t="shared" si="402"/>
        <v>2016</v>
      </c>
      <c r="V2859" t="str">
        <f t="shared" si="403"/>
        <v>unsuccessful</v>
      </c>
      <c r="W2859" t="str">
        <f>IF(OR(O2859&lt;Outliers!$B$8,Data!O2859&gt;Outliers!$B$9),"Yes","No")</f>
        <v>No</v>
      </c>
      <c r="X2859">
        <f t="shared" si="404"/>
        <v>9</v>
      </c>
    </row>
    <row r="2860" spans="1:24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96"/>
        <v>0</v>
      </c>
      <c r="P2860" s="9">
        <f t="shared" si="397"/>
        <v>0</v>
      </c>
      <c r="Q2860" t="str">
        <f t="shared" si="398"/>
        <v>theater</v>
      </c>
      <c r="R2860" t="str">
        <f t="shared" si="399"/>
        <v>plays</v>
      </c>
      <c r="S2860" s="22">
        <f t="shared" si="400"/>
        <v>41954.545081018514</v>
      </c>
      <c r="T2860" s="22">
        <f t="shared" si="401"/>
        <v>41978.477777777778</v>
      </c>
      <c r="U2860">
        <f t="shared" si="402"/>
        <v>2014</v>
      </c>
      <c r="V2860" t="str">
        <f t="shared" si="403"/>
        <v>unsuccessful</v>
      </c>
      <c r="W2860" t="str">
        <f>IF(OR(O2860&lt;Outliers!$B$8,Data!O2860&gt;Outliers!$B$9),"Yes","No")</f>
        <v>No</v>
      </c>
      <c r="X2860">
        <f t="shared" si="404"/>
        <v>3</v>
      </c>
    </row>
    <row r="2861" spans="1:24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96"/>
        <v>0</v>
      </c>
      <c r="P2861" s="9">
        <f t="shared" si="397"/>
        <v>35</v>
      </c>
      <c r="Q2861" t="str">
        <f t="shared" si="398"/>
        <v>theater</v>
      </c>
      <c r="R2861" t="str">
        <f t="shared" si="399"/>
        <v>plays</v>
      </c>
      <c r="S2861" s="22">
        <f t="shared" si="400"/>
        <v>42233.362314814818</v>
      </c>
      <c r="T2861" s="22">
        <f t="shared" si="401"/>
        <v>42293.362314814818</v>
      </c>
      <c r="U2861">
        <f t="shared" si="402"/>
        <v>2015</v>
      </c>
      <c r="V2861" t="str">
        <f t="shared" si="403"/>
        <v>unsuccessful</v>
      </c>
      <c r="W2861" t="str">
        <f>IF(OR(O2861&lt;Outliers!$B$8,Data!O2861&gt;Outliers!$B$9),"Yes","No")</f>
        <v>No</v>
      </c>
      <c r="X2861">
        <f t="shared" si="404"/>
        <v>9</v>
      </c>
    </row>
    <row r="2862" spans="1:24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96"/>
        <v>0</v>
      </c>
      <c r="P2862" s="9">
        <f t="shared" si="397"/>
        <v>29.56</v>
      </c>
      <c r="Q2862" t="str">
        <f t="shared" si="398"/>
        <v>theater</v>
      </c>
      <c r="R2862" t="str">
        <f t="shared" si="399"/>
        <v>plays</v>
      </c>
      <c r="S2862" s="22">
        <f t="shared" si="400"/>
        <v>42480.800648148142</v>
      </c>
      <c r="T2862" s="22">
        <f t="shared" si="401"/>
        <v>42540.800648148142</v>
      </c>
      <c r="U2862">
        <f t="shared" si="402"/>
        <v>2016</v>
      </c>
      <c r="V2862" t="str">
        <f t="shared" si="403"/>
        <v>unsuccessful</v>
      </c>
      <c r="W2862" t="str">
        <f>IF(OR(O2862&lt;Outliers!$B$8,Data!O2862&gt;Outliers!$B$9),"Yes","No")</f>
        <v>No</v>
      </c>
      <c r="X2862">
        <f t="shared" si="404"/>
        <v>9</v>
      </c>
    </row>
    <row r="2863" spans="1:24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96"/>
        <v>0</v>
      </c>
      <c r="P2863" s="9">
        <f t="shared" si="397"/>
        <v>26.67</v>
      </c>
      <c r="Q2863" t="str">
        <f t="shared" si="398"/>
        <v>theater</v>
      </c>
      <c r="R2863" t="str">
        <f t="shared" si="399"/>
        <v>plays</v>
      </c>
      <c r="S2863" s="22">
        <f t="shared" si="400"/>
        <v>42257.590833333335</v>
      </c>
      <c r="T2863" s="22">
        <f t="shared" si="401"/>
        <v>42271.590833333335</v>
      </c>
      <c r="U2863">
        <f t="shared" si="402"/>
        <v>2015</v>
      </c>
      <c r="V2863" t="str">
        <f t="shared" si="403"/>
        <v>unsuccessful</v>
      </c>
      <c r="W2863" t="str">
        <f>IF(OR(O2863&lt;Outliers!$B$8,Data!O2863&gt;Outliers!$B$9),"Yes","No")</f>
        <v>No</v>
      </c>
      <c r="X2863">
        <f t="shared" si="404"/>
        <v>2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96"/>
        <v>0</v>
      </c>
      <c r="P2864" s="9">
        <f t="shared" si="397"/>
        <v>18.329999999999998</v>
      </c>
      <c r="Q2864" t="str">
        <f t="shared" si="398"/>
        <v>theater</v>
      </c>
      <c r="R2864" t="str">
        <f t="shared" si="399"/>
        <v>plays</v>
      </c>
      <c r="S2864" s="22">
        <f t="shared" si="400"/>
        <v>41784.789687500001</v>
      </c>
      <c r="T2864" s="22">
        <f t="shared" si="401"/>
        <v>41814.789687500001</v>
      </c>
      <c r="U2864">
        <f t="shared" si="402"/>
        <v>2014</v>
      </c>
      <c r="V2864" t="str">
        <f t="shared" si="403"/>
        <v>unsuccessful</v>
      </c>
      <c r="W2864" t="str">
        <f>IF(OR(O2864&lt;Outliers!$B$8,Data!O2864&gt;Outliers!$B$9),"Yes","No")</f>
        <v>No</v>
      </c>
      <c r="X2864">
        <f t="shared" si="404"/>
        <v>4</v>
      </c>
    </row>
    <row r="2865" spans="1:24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96"/>
        <v>0</v>
      </c>
      <c r="P2865" s="9">
        <f t="shared" si="397"/>
        <v>20</v>
      </c>
      <c r="Q2865" t="str">
        <f t="shared" si="398"/>
        <v>theater</v>
      </c>
      <c r="R2865" t="str">
        <f t="shared" si="399"/>
        <v>plays</v>
      </c>
      <c r="S2865" s="22">
        <f t="shared" si="400"/>
        <v>41831.675034722226</v>
      </c>
      <c r="T2865" s="22">
        <f t="shared" si="401"/>
        <v>41891.675034722226</v>
      </c>
      <c r="U2865">
        <f t="shared" si="402"/>
        <v>2014</v>
      </c>
      <c r="V2865" t="str">
        <f t="shared" si="403"/>
        <v>unsuccessful</v>
      </c>
      <c r="W2865" t="str">
        <f>IF(OR(O2865&lt;Outliers!$B$8,Data!O2865&gt;Outliers!$B$9),"Yes","No")</f>
        <v>No</v>
      </c>
      <c r="X2865">
        <f t="shared" si="404"/>
        <v>9</v>
      </c>
    </row>
    <row r="2866" spans="1:2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96"/>
        <v>0</v>
      </c>
      <c r="P2866" s="9">
        <f t="shared" si="397"/>
        <v>13.33</v>
      </c>
      <c r="Q2866" t="str">
        <f t="shared" si="398"/>
        <v>theater</v>
      </c>
      <c r="R2866" t="str">
        <f t="shared" si="399"/>
        <v>plays</v>
      </c>
      <c r="S2866" s="22">
        <f t="shared" si="400"/>
        <v>42172.613506944443</v>
      </c>
      <c r="T2866" s="22">
        <f t="shared" si="401"/>
        <v>42202.554166666669</v>
      </c>
      <c r="U2866">
        <f t="shared" si="402"/>
        <v>2015</v>
      </c>
      <c r="V2866" t="str">
        <f t="shared" si="403"/>
        <v>unsuccessful</v>
      </c>
      <c r="W2866" t="str">
        <f>IF(OR(O2866&lt;Outliers!$B$8,Data!O2866&gt;Outliers!$B$9),"Yes","No")</f>
        <v>No</v>
      </c>
      <c r="X2866">
        <f t="shared" si="404"/>
        <v>4</v>
      </c>
    </row>
    <row r="2867" spans="1:24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96"/>
        <v>0</v>
      </c>
      <c r="P2867" s="9">
        <f t="shared" si="397"/>
        <v>0</v>
      </c>
      <c r="Q2867" t="str">
        <f t="shared" si="398"/>
        <v>theater</v>
      </c>
      <c r="R2867" t="str">
        <f t="shared" si="399"/>
        <v>plays</v>
      </c>
      <c r="S2867" s="22">
        <f t="shared" si="400"/>
        <v>41950.114108796297</v>
      </c>
      <c r="T2867" s="22">
        <f t="shared" si="401"/>
        <v>42010.114108796297</v>
      </c>
      <c r="U2867">
        <f t="shared" si="402"/>
        <v>2014</v>
      </c>
      <c r="V2867" t="str">
        <f t="shared" si="403"/>
        <v>unsuccessful</v>
      </c>
      <c r="W2867" t="str">
        <f>IF(OR(O2867&lt;Outliers!$B$8,Data!O2867&gt;Outliers!$B$9),"Yes","No")</f>
        <v>No</v>
      </c>
      <c r="X2867">
        <f t="shared" si="404"/>
        <v>9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96"/>
        <v>0</v>
      </c>
      <c r="P2868" s="9">
        <f t="shared" si="397"/>
        <v>22.5</v>
      </c>
      <c r="Q2868" t="str">
        <f t="shared" si="398"/>
        <v>theater</v>
      </c>
      <c r="R2868" t="str">
        <f t="shared" si="399"/>
        <v>plays</v>
      </c>
      <c r="S2868" s="22">
        <f t="shared" si="400"/>
        <v>42627.955104166671</v>
      </c>
      <c r="T2868" s="22">
        <f t="shared" si="401"/>
        <v>42657.916666666672</v>
      </c>
      <c r="U2868">
        <f t="shared" si="402"/>
        <v>2016</v>
      </c>
      <c r="V2868" t="str">
        <f t="shared" si="403"/>
        <v>unsuccessful</v>
      </c>
      <c r="W2868" t="str">
        <f>IF(OR(O2868&lt;Outliers!$B$8,Data!O2868&gt;Outliers!$B$9),"Yes","No")</f>
        <v>No</v>
      </c>
      <c r="X2868">
        <f t="shared" si="404"/>
        <v>4</v>
      </c>
    </row>
    <row r="2869" spans="1:24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96"/>
        <v>0</v>
      </c>
      <c r="P2869" s="9">
        <f t="shared" si="397"/>
        <v>50.4</v>
      </c>
      <c r="Q2869" t="str">
        <f t="shared" si="398"/>
        <v>theater</v>
      </c>
      <c r="R2869" t="str">
        <f t="shared" si="399"/>
        <v>plays</v>
      </c>
      <c r="S2869" s="22">
        <f t="shared" si="400"/>
        <v>42531.195277777777</v>
      </c>
      <c r="T2869" s="22">
        <f t="shared" si="401"/>
        <v>42555.166666666672</v>
      </c>
      <c r="U2869">
        <f t="shared" si="402"/>
        <v>2016</v>
      </c>
      <c r="V2869" t="str">
        <f t="shared" si="403"/>
        <v>unsuccessful</v>
      </c>
      <c r="W2869" t="str">
        <f>IF(OR(O2869&lt;Outliers!$B$8,Data!O2869&gt;Outliers!$B$9),"Yes","No")</f>
        <v>No</v>
      </c>
      <c r="X2869">
        <f t="shared" si="404"/>
        <v>3</v>
      </c>
    </row>
    <row r="2870" spans="1:24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96"/>
        <v>0</v>
      </c>
      <c r="P2870" s="9">
        <f t="shared" si="397"/>
        <v>105.03</v>
      </c>
      <c r="Q2870" t="str">
        <f t="shared" si="398"/>
        <v>theater</v>
      </c>
      <c r="R2870" t="str">
        <f t="shared" si="399"/>
        <v>plays</v>
      </c>
      <c r="S2870" s="22">
        <f t="shared" si="400"/>
        <v>42618.827013888891</v>
      </c>
      <c r="T2870" s="22">
        <f t="shared" si="401"/>
        <v>42648.827013888891</v>
      </c>
      <c r="U2870">
        <f t="shared" si="402"/>
        <v>2016</v>
      </c>
      <c r="V2870" t="str">
        <f t="shared" si="403"/>
        <v>unsuccessful</v>
      </c>
      <c r="W2870" t="str">
        <f>IF(OR(O2870&lt;Outliers!$B$8,Data!O2870&gt;Outliers!$B$9),"Yes","No")</f>
        <v>No</v>
      </c>
      <c r="X2870">
        <f t="shared" si="404"/>
        <v>4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96"/>
        <v>0</v>
      </c>
      <c r="P2871" s="9">
        <f t="shared" si="397"/>
        <v>35.4</v>
      </c>
      <c r="Q2871" t="str">
        <f t="shared" si="398"/>
        <v>theater</v>
      </c>
      <c r="R2871" t="str">
        <f t="shared" si="399"/>
        <v>plays</v>
      </c>
      <c r="S2871" s="22">
        <f t="shared" si="400"/>
        <v>42540.593530092592</v>
      </c>
      <c r="T2871" s="22">
        <f t="shared" si="401"/>
        <v>42570.593530092592</v>
      </c>
      <c r="U2871">
        <f t="shared" si="402"/>
        <v>2016</v>
      </c>
      <c r="V2871" t="str">
        <f t="shared" si="403"/>
        <v>unsuccessful</v>
      </c>
      <c r="W2871" t="str">
        <f>IF(OR(O2871&lt;Outliers!$B$8,Data!O2871&gt;Outliers!$B$9),"Yes","No")</f>
        <v>No</v>
      </c>
      <c r="X2871">
        <f t="shared" si="404"/>
        <v>4</v>
      </c>
    </row>
    <row r="2872" spans="1:24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96"/>
        <v>0</v>
      </c>
      <c r="P2872" s="9">
        <f t="shared" si="397"/>
        <v>83.33</v>
      </c>
      <c r="Q2872" t="str">
        <f t="shared" si="398"/>
        <v>theater</v>
      </c>
      <c r="R2872" t="str">
        <f t="shared" si="399"/>
        <v>plays</v>
      </c>
      <c r="S2872" s="22">
        <f t="shared" si="400"/>
        <v>41746.189409722225</v>
      </c>
      <c r="T2872" s="22">
        <f t="shared" si="401"/>
        <v>41776.189409722225</v>
      </c>
      <c r="U2872">
        <f t="shared" si="402"/>
        <v>2014</v>
      </c>
      <c r="V2872" t="str">
        <f t="shared" si="403"/>
        <v>unsuccessful</v>
      </c>
      <c r="W2872" t="str">
        <f>IF(OR(O2872&lt;Outliers!$B$8,Data!O2872&gt;Outliers!$B$9),"Yes","No")</f>
        <v>No</v>
      </c>
      <c r="X2872">
        <f t="shared" si="404"/>
        <v>4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96"/>
        <v>0</v>
      </c>
      <c r="P2873" s="9">
        <f t="shared" si="397"/>
        <v>35.92</v>
      </c>
      <c r="Q2873" t="str">
        <f t="shared" si="398"/>
        <v>theater</v>
      </c>
      <c r="R2873" t="str">
        <f t="shared" si="399"/>
        <v>plays</v>
      </c>
      <c r="S2873" s="22">
        <f t="shared" si="400"/>
        <v>41974.738576388889</v>
      </c>
      <c r="T2873" s="22">
        <f t="shared" si="401"/>
        <v>41994.738576388889</v>
      </c>
      <c r="U2873">
        <f t="shared" si="402"/>
        <v>2014</v>
      </c>
      <c r="V2873" t="str">
        <f t="shared" si="403"/>
        <v>unsuccessful</v>
      </c>
      <c r="W2873" t="str">
        <f>IF(OR(O2873&lt;Outliers!$B$8,Data!O2873&gt;Outliers!$B$9),"Yes","No")</f>
        <v>No</v>
      </c>
      <c r="X2873">
        <f t="shared" si="404"/>
        <v>3</v>
      </c>
    </row>
    <row r="2874" spans="1:24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96"/>
        <v>0</v>
      </c>
      <c r="P2874" s="9">
        <f t="shared" si="397"/>
        <v>0</v>
      </c>
      <c r="Q2874" t="str">
        <f t="shared" si="398"/>
        <v>theater</v>
      </c>
      <c r="R2874" t="str">
        <f t="shared" si="399"/>
        <v>plays</v>
      </c>
      <c r="S2874" s="22">
        <f t="shared" si="400"/>
        <v>42115.11618055556</v>
      </c>
      <c r="T2874" s="22">
        <f t="shared" si="401"/>
        <v>42175.11618055556</v>
      </c>
      <c r="U2874">
        <f t="shared" si="402"/>
        <v>2015</v>
      </c>
      <c r="V2874" t="str">
        <f t="shared" si="403"/>
        <v>unsuccessful</v>
      </c>
      <c r="W2874" t="str">
        <f>IF(OR(O2874&lt;Outliers!$B$8,Data!O2874&gt;Outliers!$B$9),"Yes","No")</f>
        <v>No</v>
      </c>
      <c r="X2874">
        <f t="shared" si="404"/>
        <v>9</v>
      </c>
    </row>
    <row r="2875" spans="1:24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96"/>
        <v>0</v>
      </c>
      <c r="P2875" s="9">
        <f t="shared" si="397"/>
        <v>119.13</v>
      </c>
      <c r="Q2875" t="str">
        <f t="shared" si="398"/>
        <v>theater</v>
      </c>
      <c r="R2875" t="str">
        <f t="shared" si="399"/>
        <v>plays</v>
      </c>
      <c r="S2875" s="22">
        <f t="shared" si="400"/>
        <v>42002.817488425921</v>
      </c>
      <c r="T2875" s="22">
        <f t="shared" si="401"/>
        <v>42032.817488425921</v>
      </c>
      <c r="U2875">
        <f t="shared" si="402"/>
        <v>2014</v>
      </c>
      <c r="V2875" t="str">
        <f t="shared" si="403"/>
        <v>unsuccessful</v>
      </c>
      <c r="W2875" t="str">
        <f>IF(OR(O2875&lt;Outliers!$B$8,Data!O2875&gt;Outliers!$B$9),"Yes","No")</f>
        <v>No</v>
      </c>
      <c r="X2875">
        <f t="shared" si="404"/>
        <v>4</v>
      </c>
    </row>
    <row r="2876" spans="1:24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96"/>
        <v>0</v>
      </c>
      <c r="P2876" s="9">
        <f t="shared" si="397"/>
        <v>90.33</v>
      </c>
      <c r="Q2876" t="str">
        <f t="shared" si="398"/>
        <v>theater</v>
      </c>
      <c r="R2876" t="str">
        <f t="shared" si="399"/>
        <v>plays</v>
      </c>
      <c r="S2876" s="22">
        <f t="shared" si="400"/>
        <v>42722.84474537037</v>
      </c>
      <c r="T2876" s="22">
        <f t="shared" si="401"/>
        <v>42752.84474537037</v>
      </c>
      <c r="U2876">
        <f t="shared" si="402"/>
        <v>2016</v>
      </c>
      <c r="V2876" t="str">
        <f t="shared" si="403"/>
        <v>unsuccessful</v>
      </c>
      <c r="W2876" t="str">
        <f>IF(OR(O2876&lt;Outliers!$B$8,Data!O2876&gt;Outliers!$B$9),"Yes","No")</f>
        <v>No</v>
      </c>
      <c r="X2876">
        <f t="shared" si="404"/>
        <v>4</v>
      </c>
    </row>
    <row r="2877" spans="1:24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96"/>
        <v>0</v>
      </c>
      <c r="P2877" s="9">
        <f t="shared" si="397"/>
        <v>2.33</v>
      </c>
      <c r="Q2877" t="str">
        <f t="shared" si="398"/>
        <v>theater</v>
      </c>
      <c r="R2877" t="str">
        <f t="shared" si="399"/>
        <v>plays</v>
      </c>
      <c r="S2877" s="22">
        <f t="shared" si="400"/>
        <v>42465.128391203703</v>
      </c>
      <c r="T2877" s="22">
        <f t="shared" si="401"/>
        <v>42495.128391203703</v>
      </c>
      <c r="U2877">
        <f t="shared" si="402"/>
        <v>2016</v>
      </c>
      <c r="V2877" t="str">
        <f t="shared" si="403"/>
        <v>unsuccessful</v>
      </c>
      <c r="W2877" t="str">
        <f>IF(OR(O2877&lt;Outliers!$B$8,Data!O2877&gt;Outliers!$B$9),"Yes","No")</f>
        <v>No</v>
      </c>
      <c r="X2877">
        <f t="shared" si="404"/>
        <v>4</v>
      </c>
    </row>
    <row r="2878" spans="1:24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96"/>
        <v>0</v>
      </c>
      <c r="P2878" s="9">
        <f t="shared" si="397"/>
        <v>0</v>
      </c>
      <c r="Q2878" t="str">
        <f t="shared" si="398"/>
        <v>theater</v>
      </c>
      <c r="R2878" t="str">
        <f t="shared" si="399"/>
        <v>plays</v>
      </c>
      <c r="S2878" s="22">
        <f t="shared" si="400"/>
        <v>42171.743969907402</v>
      </c>
      <c r="T2878" s="22">
        <f t="shared" si="401"/>
        <v>42201.743969907402</v>
      </c>
      <c r="U2878">
        <f t="shared" si="402"/>
        <v>2015</v>
      </c>
      <c r="V2878" t="str">
        <f t="shared" si="403"/>
        <v>unsuccessful</v>
      </c>
      <c r="W2878" t="str">
        <f>IF(OR(O2878&lt;Outliers!$B$8,Data!O2878&gt;Outliers!$B$9),"Yes","No")</f>
        <v>No</v>
      </c>
      <c r="X2878">
        <f t="shared" si="404"/>
        <v>4</v>
      </c>
    </row>
    <row r="2879" spans="1:24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96"/>
        <v>0</v>
      </c>
      <c r="P2879" s="9">
        <f t="shared" si="397"/>
        <v>108.33</v>
      </c>
      <c r="Q2879" t="str">
        <f t="shared" si="398"/>
        <v>theater</v>
      </c>
      <c r="R2879" t="str">
        <f t="shared" si="399"/>
        <v>plays</v>
      </c>
      <c r="S2879" s="22">
        <f t="shared" si="400"/>
        <v>42672.955138888887</v>
      </c>
      <c r="T2879" s="22">
        <f t="shared" si="401"/>
        <v>42704.708333333328</v>
      </c>
      <c r="U2879">
        <f t="shared" si="402"/>
        <v>2016</v>
      </c>
      <c r="V2879" t="str">
        <f t="shared" si="403"/>
        <v>unsuccessful</v>
      </c>
      <c r="W2879" t="str">
        <f>IF(OR(O2879&lt;Outliers!$B$8,Data!O2879&gt;Outliers!$B$9),"Yes","No")</f>
        <v>No</v>
      </c>
      <c r="X2879">
        <f t="shared" si="404"/>
        <v>5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96"/>
        <v>0</v>
      </c>
      <c r="P2880" s="9">
        <f t="shared" si="397"/>
        <v>15.75</v>
      </c>
      <c r="Q2880" t="str">
        <f t="shared" si="398"/>
        <v>theater</v>
      </c>
      <c r="R2880" t="str">
        <f t="shared" si="399"/>
        <v>plays</v>
      </c>
      <c r="S2880" s="22">
        <f t="shared" si="400"/>
        <v>42128.615682870368</v>
      </c>
      <c r="T2880" s="22">
        <f t="shared" si="401"/>
        <v>42188.615682870368</v>
      </c>
      <c r="U2880">
        <f t="shared" si="402"/>
        <v>2015</v>
      </c>
      <c r="V2880" t="str">
        <f t="shared" si="403"/>
        <v>unsuccessful</v>
      </c>
      <c r="W2880" t="str">
        <f>IF(OR(O2880&lt;Outliers!$B$8,Data!O2880&gt;Outliers!$B$9),"Yes","No")</f>
        <v>No</v>
      </c>
      <c r="X2880">
        <f t="shared" si="404"/>
        <v>9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96"/>
        <v>0</v>
      </c>
      <c r="P2881" s="9">
        <f t="shared" si="397"/>
        <v>29</v>
      </c>
      <c r="Q2881" t="str">
        <f t="shared" si="398"/>
        <v>theater</v>
      </c>
      <c r="R2881" t="str">
        <f t="shared" si="399"/>
        <v>plays</v>
      </c>
      <c r="S2881" s="22">
        <f t="shared" si="400"/>
        <v>42359.725243055553</v>
      </c>
      <c r="T2881" s="22">
        <f t="shared" si="401"/>
        <v>42389.725243055553</v>
      </c>
      <c r="U2881">
        <f t="shared" si="402"/>
        <v>2015</v>
      </c>
      <c r="V2881" t="str">
        <f t="shared" si="403"/>
        <v>unsuccessful</v>
      </c>
      <c r="W2881" t="str">
        <f>IF(OR(O2881&lt;Outliers!$B$8,Data!O2881&gt;Outliers!$B$9),"Yes","No")</f>
        <v>No</v>
      </c>
      <c r="X2881">
        <f t="shared" si="404"/>
        <v>4</v>
      </c>
    </row>
    <row r="2882" spans="1:24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96"/>
        <v>0</v>
      </c>
      <c r="P2882" s="9">
        <f t="shared" si="397"/>
        <v>96.55</v>
      </c>
      <c r="Q2882" t="str">
        <f t="shared" si="398"/>
        <v>theater</v>
      </c>
      <c r="R2882" t="str">
        <f t="shared" si="399"/>
        <v>plays</v>
      </c>
      <c r="S2882" s="22">
        <f t="shared" si="400"/>
        <v>42192.905694444446</v>
      </c>
      <c r="T2882" s="22">
        <f t="shared" si="401"/>
        <v>42236.711805555555</v>
      </c>
      <c r="U2882">
        <f t="shared" si="402"/>
        <v>2015</v>
      </c>
      <c r="V2882" t="str">
        <f t="shared" si="403"/>
        <v>unsuccessful</v>
      </c>
      <c r="W2882" t="str">
        <f>IF(OR(O2882&lt;Outliers!$B$8,Data!O2882&gt;Outliers!$B$9),"Yes","No")</f>
        <v>No</v>
      </c>
      <c r="X2882">
        <f t="shared" si="404"/>
        <v>6</v>
      </c>
    </row>
    <row r="2883" spans="1:24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405">ROUND(E2883/D2883,0)</f>
        <v>0</v>
      </c>
      <c r="P2883" s="9">
        <f t="shared" ref="P2883:P2946" si="406">ROUND(IFERROR(E2883/L2883,0),2)</f>
        <v>0</v>
      </c>
      <c r="Q2883" t="str">
        <f t="shared" ref="Q2883:Q2946" si="407">LEFT(N2883,FIND("/",N2883)-1)</f>
        <v>theater</v>
      </c>
      <c r="R2883" t="str">
        <f t="shared" ref="R2883:R2946" si="408">RIGHT(N2883,LEN(N2883)-FIND("/",N2883))</f>
        <v>plays</v>
      </c>
      <c r="S2883" s="22">
        <f t="shared" ref="S2883:S2946" si="409">(((J2883/60)/60)/24)+DATE(1970,1,1)</f>
        <v>41916.597638888888</v>
      </c>
      <c r="T2883" s="22">
        <f t="shared" ref="T2883:T2946" si="410">(((I2883/60)/60)/24)+DATE(1970,1,1)</f>
        <v>41976.639305555553</v>
      </c>
      <c r="U2883">
        <f t="shared" ref="U2883:U2946" si="411">YEAR(S2883)</f>
        <v>2014</v>
      </c>
      <c r="V2883" t="str">
        <f t="shared" ref="V2883:V2946" si="412">IF(OR(F2883="live",F2883="successful"),"successful","unsuccessful")</f>
        <v>unsuccessful</v>
      </c>
      <c r="W2883" t="str">
        <f>IF(OR(O2883&lt;Outliers!$B$8,Data!O2883&gt;Outliers!$B$9),"Yes","No")</f>
        <v>No</v>
      </c>
      <c r="X2883">
        <f t="shared" ref="X2883:X2946" si="413">ROUND(_xlfn.DAYS(T2883,S2883)/7,0)</f>
        <v>9</v>
      </c>
    </row>
    <row r="2884" spans="1:24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405"/>
        <v>0</v>
      </c>
      <c r="P2884" s="9">
        <f t="shared" si="406"/>
        <v>63</v>
      </c>
      <c r="Q2884" t="str">
        <f t="shared" si="407"/>
        <v>theater</v>
      </c>
      <c r="R2884" t="str">
        <f t="shared" si="408"/>
        <v>plays</v>
      </c>
      <c r="S2884" s="22">
        <f t="shared" si="409"/>
        <v>42461.596273148149</v>
      </c>
      <c r="T2884" s="22">
        <f t="shared" si="410"/>
        <v>42491.596273148149</v>
      </c>
      <c r="U2884">
        <f t="shared" si="411"/>
        <v>2016</v>
      </c>
      <c r="V2884" t="str">
        <f t="shared" si="412"/>
        <v>unsuccessful</v>
      </c>
      <c r="W2884" t="str">
        <f>IF(OR(O2884&lt;Outliers!$B$8,Data!O2884&gt;Outliers!$B$9),"Yes","No")</f>
        <v>No</v>
      </c>
      <c r="X2884">
        <f t="shared" si="413"/>
        <v>4</v>
      </c>
    </row>
    <row r="2885" spans="1:24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405"/>
        <v>0</v>
      </c>
      <c r="P2885" s="9">
        <f t="shared" si="406"/>
        <v>381.6</v>
      </c>
      <c r="Q2885" t="str">
        <f t="shared" si="407"/>
        <v>theater</v>
      </c>
      <c r="R2885" t="str">
        <f t="shared" si="408"/>
        <v>plays</v>
      </c>
      <c r="S2885" s="22">
        <f t="shared" si="409"/>
        <v>42370.90320601852</v>
      </c>
      <c r="T2885" s="22">
        <f t="shared" si="410"/>
        <v>42406.207638888889</v>
      </c>
      <c r="U2885">
        <f t="shared" si="411"/>
        <v>2016</v>
      </c>
      <c r="V2885" t="str">
        <f t="shared" si="412"/>
        <v>unsuccessful</v>
      </c>
      <c r="W2885" t="str">
        <f>IF(OR(O2885&lt;Outliers!$B$8,Data!O2885&gt;Outliers!$B$9),"Yes","No")</f>
        <v>No</v>
      </c>
      <c r="X2885">
        <f t="shared" si="413"/>
        <v>5</v>
      </c>
    </row>
    <row r="2886" spans="1:24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405"/>
        <v>0</v>
      </c>
      <c r="P2886" s="9">
        <f t="shared" si="406"/>
        <v>46.25</v>
      </c>
      <c r="Q2886" t="str">
        <f t="shared" si="407"/>
        <v>theater</v>
      </c>
      <c r="R2886" t="str">
        <f t="shared" si="408"/>
        <v>plays</v>
      </c>
      <c r="S2886" s="22">
        <f t="shared" si="409"/>
        <v>41948.727256944447</v>
      </c>
      <c r="T2886" s="22">
        <f t="shared" si="410"/>
        <v>41978.727256944447</v>
      </c>
      <c r="U2886">
        <f t="shared" si="411"/>
        <v>2014</v>
      </c>
      <c r="V2886" t="str">
        <f t="shared" si="412"/>
        <v>unsuccessful</v>
      </c>
      <c r="W2886" t="str">
        <f>IF(OR(O2886&lt;Outliers!$B$8,Data!O2886&gt;Outliers!$B$9),"Yes","No")</f>
        <v>No</v>
      </c>
      <c r="X2886">
        <f t="shared" si="413"/>
        <v>4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405"/>
        <v>0</v>
      </c>
      <c r="P2887" s="9">
        <f t="shared" si="406"/>
        <v>26</v>
      </c>
      <c r="Q2887" t="str">
        <f t="shared" si="407"/>
        <v>theater</v>
      </c>
      <c r="R2887" t="str">
        <f t="shared" si="408"/>
        <v>plays</v>
      </c>
      <c r="S2887" s="22">
        <f t="shared" si="409"/>
        <v>42047.07640046296</v>
      </c>
      <c r="T2887" s="22">
        <f t="shared" si="410"/>
        <v>42077.034733796296</v>
      </c>
      <c r="U2887">
        <f t="shared" si="411"/>
        <v>2015</v>
      </c>
      <c r="V2887" t="str">
        <f t="shared" si="412"/>
        <v>unsuccessful</v>
      </c>
      <c r="W2887" t="str">
        <f>IF(OR(O2887&lt;Outliers!$B$8,Data!O2887&gt;Outliers!$B$9),"Yes","No")</f>
        <v>No</v>
      </c>
      <c r="X2887">
        <f t="shared" si="413"/>
        <v>4</v>
      </c>
    </row>
    <row r="2888" spans="1:24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405"/>
        <v>0</v>
      </c>
      <c r="P2888" s="9">
        <f t="shared" si="406"/>
        <v>10</v>
      </c>
      <c r="Q2888" t="str">
        <f t="shared" si="407"/>
        <v>theater</v>
      </c>
      <c r="R2888" t="str">
        <f t="shared" si="408"/>
        <v>plays</v>
      </c>
      <c r="S2888" s="22">
        <f t="shared" si="409"/>
        <v>42261.632916666669</v>
      </c>
      <c r="T2888" s="22">
        <f t="shared" si="410"/>
        <v>42266.165972222225</v>
      </c>
      <c r="U2888">
        <f t="shared" si="411"/>
        <v>2015</v>
      </c>
      <c r="V2888" t="str">
        <f t="shared" si="412"/>
        <v>unsuccessful</v>
      </c>
      <c r="W2888" t="str">
        <f>IF(OR(O2888&lt;Outliers!$B$8,Data!O2888&gt;Outliers!$B$9),"Yes","No")</f>
        <v>No</v>
      </c>
      <c r="X2888">
        <f t="shared" si="413"/>
        <v>1</v>
      </c>
    </row>
    <row r="2889" spans="1:24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405"/>
        <v>0</v>
      </c>
      <c r="P2889" s="9">
        <f t="shared" si="406"/>
        <v>5</v>
      </c>
      <c r="Q2889" t="str">
        <f t="shared" si="407"/>
        <v>theater</v>
      </c>
      <c r="R2889" t="str">
        <f t="shared" si="408"/>
        <v>plays</v>
      </c>
      <c r="S2889" s="22">
        <f t="shared" si="409"/>
        <v>41985.427361111113</v>
      </c>
      <c r="T2889" s="22">
        <f t="shared" si="410"/>
        <v>42015.427361111113</v>
      </c>
      <c r="U2889">
        <f t="shared" si="411"/>
        <v>2014</v>
      </c>
      <c r="V2889" t="str">
        <f t="shared" si="412"/>
        <v>unsuccessful</v>
      </c>
      <c r="W2889" t="str">
        <f>IF(OR(O2889&lt;Outliers!$B$8,Data!O2889&gt;Outliers!$B$9),"Yes","No")</f>
        <v>No</v>
      </c>
      <c r="X2889">
        <f t="shared" si="413"/>
        <v>4</v>
      </c>
    </row>
    <row r="2890" spans="1:24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405"/>
        <v>0</v>
      </c>
      <c r="P2890" s="9">
        <f t="shared" si="406"/>
        <v>0</v>
      </c>
      <c r="Q2890" t="str">
        <f t="shared" si="407"/>
        <v>theater</v>
      </c>
      <c r="R2890" t="str">
        <f t="shared" si="408"/>
        <v>plays</v>
      </c>
      <c r="S2890" s="22">
        <f t="shared" si="409"/>
        <v>41922.535185185188</v>
      </c>
      <c r="T2890" s="22">
        <f t="shared" si="410"/>
        <v>41930.207638888889</v>
      </c>
      <c r="U2890">
        <f t="shared" si="411"/>
        <v>2014</v>
      </c>
      <c r="V2890" t="str">
        <f t="shared" si="412"/>
        <v>unsuccessful</v>
      </c>
      <c r="W2890" t="str">
        <f>IF(OR(O2890&lt;Outliers!$B$8,Data!O2890&gt;Outliers!$B$9),"Yes","No")</f>
        <v>No</v>
      </c>
      <c r="X2890">
        <f t="shared" si="413"/>
        <v>1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405"/>
        <v>0</v>
      </c>
      <c r="P2891" s="9">
        <f t="shared" si="406"/>
        <v>81.569999999999993</v>
      </c>
      <c r="Q2891" t="str">
        <f t="shared" si="407"/>
        <v>theater</v>
      </c>
      <c r="R2891" t="str">
        <f t="shared" si="408"/>
        <v>plays</v>
      </c>
      <c r="S2891" s="22">
        <f t="shared" si="409"/>
        <v>41850.863252314812</v>
      </c>
      <c r="T2891" s="22">
        <f t="shared" si="410"/>
        <v>41880.863252314812</v>
      </c>
      <c r="U2891">
        <f t="shared" si="411"/>
        <v>2014</v>
      </c>
      <c r="V2891" t="str">
        <f t="shared" si="412"/>
        <v>unsuccessful</v>
      </c>
      <c r="W2891" t="str">
        <f>IF(OR(O2891&lt;Outliers!$B$8,Data!O2891&gt;Outliers!$B$9),"Yes","No")</f>
        <v>No</v>
      </c>
      <c r="X2891">
        <f t="shared" si="413"/>
        <v>4</v>
      </c>
    </row>
    <row r="2892" spans="1:24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405"/>
        <v>0</v>
      </c>
      <c r="P2892" s="9">
        <f t="shared" si="406"/>
        <v>7</v>
      </c>
      <c r="Q2892" t="str">
        <f t="shared" si="407"/>
        <v>theater</v>
      </c>
      <c r="R2892" t="str">
        <f t="shared" si="408"/>
        <v>plays</v>
      </c>
      <c r="S2892" s="22">
        <f t="shared" si="409"/>
        <v>41831.742962962962</v>
      </c>
      <c r="T2892" s="22">
        <f t="shared" si="410"/>
        <v>41860.125</v>
      </c>
      <c r="U2892">
        <f t="shared" si="411"/>
        <v>2014</v>
      </c>
      <c r="V2892" t="str">
        <f t="shared" si="412"/>
        <v>unsuccessful</v>
      </c>
      <c r="W2892" t="str">
        <f>IF(OR(O2892&lt;Outliers!$B$8,Data!O2892&gt;Outliers!$B$9),"Yes","No")</f>
        <v>No</v>
      </c>
      <c r="X2892">
        <f t="shared" si="413"/>
        <v>4</v>
      </c>
    </row>
    <row r="2893" spans="1:24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405"/>
        <v>0</v>
      </c>
      <c r="P2893" s="9">
        <f t="shared" si="406"/>
        <v>27.3</v>
      </c>
      <c r="Q2893" t="str">
        <f t="shared" si="407"/>
        <v>theater</v>
      </c>
      <c r="R2893" t="str">
        <f t="shared" si="408"/>
        <v>plays</v>
      </c>
      <c r="S2893" s="22">
        <f t="shared" si="409"/>
        <v>42415.883425925931</v>
      </c>
      <c r="T2893" s="22">
        <f t="shared" si="410"/>
        <v>42475.84175925926</v>
      </c>
      <c r="U2893">
        <f t="shared" si="411"/>
        <v>2016</v>
      </c>
      <c r="V2893" t="str">
        <f t="shared" si="412"/>
        <v>unsuccessful</v>
      </c>
      <c r="W2893" t="str">
        <f>IF(OR(O2893&lt;Outliers!$B$8,Data!O2893&gt;Outliers!$B$9),"Yes","No")</f>
        <v>No</v>
      </c>
      <c r="X2893">
        <f t="shared" si="413"/>
        <v>9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405"/>
        <v>0</v>
      </c>
      <c r="P2894" s="9">
        <f t="shared" si="406"/>
        <v>29.41</v>
      </c>
      <c r="Q2894" t="str">
        <f t="shared" si="407"/>
        <v>theater</v>
      </c>
      <c r="R2894" t="str">
        <f t="shared" si="408"/>
        <v>plays</v>
      </c>
      <c r="S2894" s="22">
        <f t="shared" si="409"/>
        <v>41869.714166666665</v>
      </c>
      <c r="T2894" s="22">
        <f t="shared" si="410"/>
        <v>41876.875</v>
      </c>
      <c r="U2894">
        <f t="shared" si="411"/>
        <v>2014</v>
      </c>
      <c r="V2894" t="str">
        <f t="shared" si="412"/>
        <v>unsuccessful</v>
      </c>
      <c r="W2894" t="str">
        <f>IF(OR(O2894&lt;Outliers!$B$8,Data!O2894&gt;Outliers!$B$9),"Yes","No")</f>
        <v>No</v>
      </c>
      <c r="X2894">
        <f t="shared" si="413"/>
        <v>1</v>
      </c>
    </row>
    <row r="2895" spans="1:24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405"/>
        <v>0</v>
      </c>
      <c r="P2895" s="9">
        <f t="shared" si="406"/>
        <v>12.5</v>
      </c>
      <c r="Q2895" t="str">
        <f t="shared" si="407"/>
        <v>theater</v>
      </c>
      <c r="R2895" t="str">
        <f t="shared" si="408"/>
        <v>plays</v>
      </c>
      <c r="S2895" s="22">
        <f t="shared" si="409"/>
        <v>41953.773090277777</v>
      </c>
      <c r="T2895" s="22">
        <f t="shared" si="410"/>
        <v>42013.083333333328</v>
      </c>
      <c r="U2895">
        <f t="shared" si="411"/>
        <v>2014</v>
      </c>
      <c r="V2895" t="str">
        <f t="shared" si="412"/>
        <v>unsuccessful</v>
      </c>
      <c r="W2895" t="str">
        <f>IF(OR(O2895&lt;Outliers!$B$8,Data!O2895&gt;Outliers!$B$9),"Yes","No")</f>
        <v>No</v>
      </c>
      <c r="X2895">
        <f t="shared" si="413"/>
        <v>9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405"/>
        <v>0</v>
      </c>
      <c r="P2896" s="9">
        <f t="shared" si="406"/>
        <v>0</v>
      </c>
      <c r="Q2896" t="str">
        <f t="shared" si="407"/>
        <v>theater</v>
      </c>
      <c r="R2896" t="str">
        <f t="shared" si="408"/>
        <v>plays</v>
      </c>
      <c r="S2896" s="22">
        <f t="shared" si="409"/>
        <v>42037.986284722225</v>
      </c>
      <c r="T2896" s="22">
        <f t="shared" si="410"/>
        <v>42097.944618055553</v>
      </c>
      <c r="U2896">
        <f t="shared" si="411"/>
        <v>2015</v>
      </c>
      <c r="V2896" t="str">
        <f t="shared" si="412"/>
        <v>unsuccessful</v>
      </c>
      <c r="W2896" t="str">
        <f>IF(OR(O2896&lt;Outliers!$B$8,Data!O2896&gt;Outliers!$B$9),"Yes","No")</f>
        <v>No</v>
      </c>
      <c r="X2896">
        <f t="shared" si="413"/>
        <v>9</v>
      </c>
    </row>
    <row r="2897" spans="1:24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405"/>
        <v>0</v>
      </c>
      <c r="P2897" s="9">
        <f t="shared" si="406"/>
        <v>5.75</v>
      </c>
      <c r="Q2897" t="str">
        <f t="shared" si="407"/>
        <v>theater</v>
      </c>
      <c r="R2897" t="str">
        <f t="shared" si="408"/>
        <v>plays</v>
      </c>
      <c r="S2897" s="22">
        <f t="shared" si="409"/>
        <v>41811.555462962962</v>
      </c>
      <c r="T2897" s="22">
        <f t="shared" si="410"/>
        <v>41812.875</v>
      </c>
      <c r="U2897">
        <f t="shared" si="411"/>
        <v>2014</v>
      </c>
      <c r="V2897" t="str">
        <f t="shared" si="412"/>
        <v>unsuccessful</v>
      </c>
      <c r="W2897" t="str">
        <f>IF(OR(O2897&lt;Outliers!$B$8,Data!O2897&gt;Outliers!$B$9),"Yes","No")</f>
        <v>No</v>
      </c>
      <c r="X2897">
        <f t="shared" si="413"/>
        <v>0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405"/>
        <v>0</v>
      </c>
      <c r="P2898" s="9">
        <f t="shared" si="406"/>
        <v>52.08</v>
      </c>
      <c r="Q2898" t="str">
        <f t="shared" si="407"/>
        <v>theater</v>
      </c>
      <c r="R2898" t="str">
        <f t="shared" si="408"/>
        <v>plays</v>
      </c>
      <c r="S2898" s="22">
        <f t="shared" si="409"/>
        <v>42701.908807870372</v>
      </c>
      <c r="T2898" s="22">
        <f t="shared" si="410"/>
        <v>42716.25</v>
      </c>
      <c r="U2898">
        <f t="shared" si="411"/>
        <v>2016</v>
      </c>
      <c r="V2898" t="str">
        <f t="shared" si="412"/>
        <v>unsuccessful</v>
      </c>
      <c r="W2898" t="str">
        <f>IF(OR(O2898&lt;Outliers!$B$8,Data!O2898&gt;Outliers!$B$9),"Yes","No")</f>
        <v>No</v>
      </c>
      <c r="X2898">
        <f t="shared" si="413"/>
        <v>2</v>
      </c>
    </row>
    <row r="2899" spans="1:24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405"/>
        <v>0</v>
      </c>
      <c r="P2899" s="9">
        <f t="shared" si="406"/>
        <v>183.33</v>
      </c>
      <c r="Q2899" t="str">
        <f t="shared" si="407"/>
        <v>theater</v>
      </c>
      <c r="R2899" t="str">
        <f t="shared" si="408"/>
        <v>plays</v>
      </c>
      <c r="S2899" s="22">
        <f t="shared" si="409"/>
        <v>42258.646504629629</v>
      </c>
      <c r="T2899" s="22">
        <f t="shared" si="410"/>
        <v>42288.645196759258</v>
      </c>
      <c r="U2899">
        <f t="shared" si="411"/>
        <v>2015</v>
      </c>
      <c r="V2899" t="str">
        <f t="shared" si="412"/>
        <v>unsuccessful</v>
      </c>
      <c r="W2899" t="str">
        <f>IF(OR(O2899&lt;Outliers!$B$8,Data!O2899&gt;Outliers!$B$9),"Yes","No")</f>
        <v>No</v>
      </c>
      <c r="X2899">
        <f t="shared" si="413"/>
        <v>4</v>
      </c>
    </row>
    <row r="2900" spans="1:24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405"/>
        <v>0</v>
      </c>
      <c r="P2900" s="9">
        <f t="shared" si="406"/>
        <v>26.33</v>
      </c>
      <c r="Q2900" t="str">
        <f t="shared" si="407"/>
        <v>theater</v>
      </c>
      <c r="R2900" t="str">
        <f t="shared" si="408"/>
        <v>plays</v>
      </c>
      <c r="S2900" s="22">
        <f t="shared" si="409"/>
        <v>42278.664965277778</v>
      </c>
      <c r="T2900" s="22">
        <f t="shared" si="410"/>
        <v>42308.664965277778</v>
      </c>
      <c r="U2900">
        <f t="shared" si="411"/>
        <v>2015</v>
      </c>
      <c r="V2900" t="str">
        <f t="shared" si="412"/>
        <v>unsuccessful</v>
      </c>
      <c r="W2900" t="str">
        <f>IF(OR(O2900&lt;Outliers!$B$8,Data!O2900&gt;Outliers!$B$9),"Yes","No")</f>
        <v>No</v>
      </c>
      <c r="X2900">
        <f t="shared" si="413"/>
        <v>4</v>
      </c>
    </row>
    <row r="2901" spans="1:24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405"/>
        <v>0</v>
      </c>
      <c r="P2901" s="9">
        <f t="shared" si="406"/>
        <v>0</v>
      </c>
      <c r="Q2901" t="str">
        <f t="shared" si="407"/>
        <v>theater</v>
      </c>
      <c r="R2901" t="str">
        <f t="shared" si="408"/>
        <v>plays</v>
      </c>
      <c r="S2901" s="22">
        <f t="shared" si="409"/>
        <v>42515.078217592592</v>
      </c>
      <c r="T2901" s="22">
        <f t="shared" si="410"/>
        <v>42575.078217592592</v>
      </c>
      <c r="U2901">
        <f t="shared" si="411"/>
        <v>2016</v>
      </c>
      <c r="V2901" t="str">
        <f t="shared" si="412"/>
        <v>unsuccessful</v>
      </c>
      <c r="W2901" t="str">
        <f>IF(OR(O2901&lt;Outliers!$B$8,Data!O2901&gt;Outliers!$B$9),"Yes","No")</f>
        <v>No</v>
      </c>
      <c r="X2901">
        <f t="shared" si="413"/>
        <v>9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405"/>
        <v>1</v>
      </c>
      <c r="P2902" s="9">
        <f t="shared" si="406"/>
        <v>486.43</v>
      </c>
      <c r="Q2902" t="str">
        <f t="shared" si="407"/>
        <v>theater</v>
      </c>
      <c r="R2902" t="str">
        <f t="shared" si="408"/>
        <v>plays</v>
      </c>
      <c r="S2902" s="22">
        <f t="shared" si="409"/>
        <v>41830.234166666669</v>
      </c>
      <c r="T2902" s="22">
        <f t="shared" si="410"/>
        <v>41860.234166666669</v>
      </c>
      <c r="U2902">
        <f t="shared" si="411"/>
        <v>2014</v>
      </c>
      <c r="V2902" t="str">
        <f t="shared" si="412"/>
        <v>unsuccessful</v>
      </c>
      <c r="W2902" t="str">
        <f>IF(OR(O2902&lt;Outliers!$B$8,Data!O2902&gt;Outliers!$B$9),"Yes","No")</f>
        <v>No</v>
      </c>
      <c r="X2902">
        <f t="shared" si="413"/>
        <v>4</v>
      </c>
    </row>
    <row r="2903" spans="1:24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405"/>
        <v>0</v>
      </c>
      <c r="P2903" s="9">
        <f t="shared" si="406"/>
        <v>3</v>
      </c>
      <c r="Q2903" t="str">
        <f t="shared" si="407"/>
        <v>theater</v>
      </c>
      <c r="R2903" t="str">
        <f t="shared" si="408"/>
        <v>plays</v>
      </c>
      <c r="S2903" s="22">
        <f t="shared" si="409"/>
        <v>41982.904386574075</v>
      </c>
      <c r="T2903" s="22">
        <f t="shared" si="410"/>
        <v>42042.904386574075</v>
      </c>
      <c r="U2903">
        <f t="shared" si="411"/>
        <v>2014</v>
      </c>
      <c r="V2903" t="str">
        <f t="shared" si="412"/>
        <v>unsuccessful</v>
      </c>
      <c r="W2903" t="str">
        <f>IF(OR(O2903&lt;Outliers!$B$8,Data!O2903&gt;Outliers!$B$9),"Yes","No")</f>
        <v>No</v>
      </c>
      <c r="X2903">
        <f t="shared" si="413"/>
        <v>9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405"/>
        <v>0</v>
      </c>
      <c r="P2904" s="9">
        <f t="shared" si="406"/>
        <v>25</v>
      </c>
      <c r="Q2904" t="str">
        <f t="shared" si="407"/>
        <v>theater</v>
      </c>
      <c r="R2904" t="str">
        <f t="shared" si="408"/>
        <v>plays</v>
      </c>
      <c r="S2904" s="22">
        <f t="shared" si="409"/>
        <v>42210.439768518518</v>
      </c>
      <c r="T2904" s="22">
        <f t="shared" si="410"/>
        <v>42240.439768518518</v>
      </c>
      <c r="U2904">
        <f t="shared" si="411"/>
        <v>2015</v>
      </c>
      <c r="V2904" t="str">
        <f t="shared" si="412"/>
        <v>unsuccessful</v>
      </c>
      <c r="W2904" t="str">
        <f>IF(OR(O2904&lt;Outliers!$B$8,Data!O2904&gt;Outliers!$B$9),"Yes","No")</f>
        <v>No</v>
      </c>
      <c r="X2904">
        <f t="shared" si="413"/>
        <v>4</v>
      </c>
    </row>
    <row r="2905" spans="1:24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405"/>
        <v>0</v>
      </c>
      <c r="P2905" s="9">
        <f t="shared" si="406"/>
        <v>9.75</v>
      </c>
      <c r="Q2905" t="str">
        <f t="shared" si="407"/>
        <v>theater</v>
      </c>
      <c r="R2905" t="str">
        <f t="shared" si="408"/>
        <v>plays</v>
      </c>
      <c r="S2905" s="22">
        <f t="shared" si="409"/>
        <v>42196.166874999995</v>
      </c>
      <c r="T2905" s="22">
        <f t="shared" si="410"/>
        <v>42256.166874999995</v>
      </c>
      <c r="U2905">
        <f t="shared" si="411"/>
        <v>2015</v>
      </c>
      <c r="V2905" t="str">
        <f t="shared" si="412"/>
        <v>unsuccessful</v>
      </c>
      <c r="W2905" t="str">
        <f>IF(OR(O2905&lt;Outliers!$B$8,Data!O2905&gt;Outliers!$B$9),"Yes","No")</f>
        <v>No</v>
      </c>
      <c r="X2905">
        <f t="shared" si="413"/>
        <v>9</v>
      </c>
    </row>
    <row r="2906" spans="1:24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405"/>
        <v>0</v>
      </c>
      <c r="P2906" s="9">
        <f t="shared" si="406"/>
        <v>18.75</v>
      </c>
      <c r="Q2906" t="str">
        <f t="shared" si="407"/>
        <v>theater</v>
      </c>
      <c r="R2906" t="str">
        <f t="shared" si="408"/>
        <v>plays</v>
      </c>
      <c r="S2906" s="22">
        <f t="shared" si="409"/>
        <v>41940.967951388891</v>
      </c>
      <c r="T2906" s="22">
        <f t="shared" si="410"/>
        <v>41952.5</v>
      </c>
      <c r="U2906">
        <f t="shared" si="411"/>
        <v>2014</v>
      </c>
      <c r="V2906" t="str">
        <f t="shared" si="412"/>
        <v>unsuccessful</v>
      </c>
      <c r="W2906" t="str">
        <f>IF(OR(O2906&lt;Outliers!$B$8,Data!O2906&gt;Outliers!$B$9),"Yes","No")</f>
        <v>No</v>
      </c>
      <c r="X2906">
        <f t="shared" si="413"/>
        <v>2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405"/>
        <v>0</v>
      </c>
      <c r="P2907" s="9">
        <f t="shared" si="406"/>
        <v>36.590000000000003</v>
      </c>
      <c r="Q2907" t="str">
        <f t="shared" si="407"/>
        <v>theater</v>
      </c>
      <c r="R2907" t="str">
        <f t="shared" si="408"/>
        <v>plays</v>
      </c>
      <c r="S2907" s="22">
        <f t="shared" si="409"/>
        <v>42606.056863425925</v>
      </c>
      <c r="T2907" s="22">
        <f t="shared" si="410"/>
        <v>42620.056863425925</v>
      </c>
      <c r="U2907">
        <f t="shared" si="411"/>
        <v>2016</v>
      </c>
      <c r="V2907" t="str">
        <f t="shared" si="412"/>
        <v>unsuccessful</v>
      </c>
      <c r="W2907" t="str">
        <f>IF(OR(O2907&lt;Outliers!$B$8,Data!O2907&gt;Outliers!$B$9),"Yes","No")</f>
        <v>No</v>
      </c>
      <c r="X2907">
        <f t="shared" si="413"/>
        <v>2</v>
      </c>
    </row>
    <row r="2908" spans="1:24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405"/>
        <v>0</v>
      </c>
      <c r="P2908" s="9">
        <f t="shared" si="406"/>
        <v>80.709999999999994</v>
      </c>
      <c r="Q2908" t="str">
        <f t="shared" si="407"/>
        <v>theater</v>
      </c>
      <c r="R2908" t="str">
        <f t="shared" si="408"/>
        <v>plays</v>
      </c>
      <c r="S2908" s="22">
        <f t="shared" si="409"/>
        <v>42199.648912037039</v>
      </c>
      <c r="T2908" s="22">
        <f t="shared" si="410"/>
        <v>42217.041666666672</v>
      </c>
      <c r="U2908">
        <f t="shared" si="411"/>
        <v>2015</v>
      </c>
      <c r="V2908" t="str">
        <f t="shared" si="412"/>
        <v>unsuccessful</v>
      </c>
      <c r="W2908" t="str">
        <f>IF(OR(O2908&lt;Outliers!$B$8,Data!O2908&gt;Outliers!$B$9),"Yes","No")</f>
        <v>No</v>
      </c>
      <c r="X2908">
        <f t="shared" si="413"/>
        <v>3</v>
      </c>
    </row>
    <row r="2909" spans="1:24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405"/>
        <v>0</v>
      </c>
      <c r="P2909" s="9">
        <f t="shared" si="406"/>
        <v>1</v>
      </c>
      <c r="Q2909" t="str">
        <f t="shared" si="407"/>
        <v>theater</v>
      </c>
      <c r="R2909" t="str">
        <f t="shared" si="408"/>
        <v>plays</v>
      </c>
      <c r="S2909" s="22">
        <f t="shared" si="409"/>
        <v>42444.877743055549</v>
      </c>
      <c r="T2909" s="22">
        <f t="shared" si="410"/>
        <v>42504.877743055549</v>
      </c>
      <c r="U2909">
        <f t="shared" si="411"/>
        <v>2016</v>
      </c>
      <c r="V2909" t="str">
        <f t="shared" si="412"/>
        <v>unsuccessful</v>
      </c>
      <c r="W2909" t="str">
        <f>IF(OR(O2909&lt;Outliers!$B$8,Data!O2909&gt;Outliers!$B$9),"Yes","No")</f>
        <v>No</v>
      </c>
      <c r="X2909">
        <f t="shared" si="413"/>
        <v>9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405"/>
        <v>0</v>
      </c>
      <c r="P2910" s="9">
        <f t="shared" si="406"/>
        <v>52.8</v>
      </c>
      <c r="Q2910" t="str">
        <f t="shared" si="407"/>
        <v>theater</v>
      </c>
      <c r="R2910" t="str">
        <f t="shared" si="408"/>
        <v>plays</v>
      </c>
      <c r="S2910" s="22">
        <f t="shared" si="409"/>
        <v>42499.731701388882</v>
      </c>
      <c r="T2910" s="22">
        <f t="shared" si="410"/>
        <v>42529.731701388882</v>
      </c>
      <c r="U2910">
        <f t="shared" si="411"/>
        <v>2016</v>
      </c>
      <c r="V2910" t="str">
        <f t="shared" si="412"/>
        <v>unsuccessful</v>
      </c>
      <c r="W2910" t="str">
        <f>IF(OR(O2910&lt;Outliers!$B$8,Data!O2910&gt;Outliers!$B$9),"Yes","No")</f>
        <v>No</v>
      </c>
      <c r="X2910">
        <f t="shared" si="413"/>
        <v>4</v>
      </c>
    </row>
    <row r="2911" spans="1:24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405"/>
        <v>0</v>
      </c>
      <c r="P2911" s="9">
        <f t="shared" si="406"/>
        <v>20</v>
      </c>
      <c r="Q2911" t="str">
        <f t="shared" si="407"/>
        <v>theater</v>
      </c>
      <c r="R2911" t="str">
        <f t="shared" si="408"/>
        <v>plays</v>
      </c>
      <c r="S2911" s="22">
        <f t="shared" si="409"/>
        <v>41929.266215277778</v>
      </c>
      <c r="T2911" s="22">
        <f t="shared" si="410"/>
        <v>41968.823611111111</v>
      </c>
      <c r="U2911">
        <f t="shared" si="411"/>
        <v>2014</v>
      </c>
      <c r="V2911" t="str">
        <f t="shared" si="412"/>
        <v>unsuccessful</v>
      </c>
      <c r="W2911" t="str">
        <f>IF(OR(O2911&lt;Outliers!$B$8,Data!O2911&gt;Outliers!$B$9),"Yes","No")</f>
        <v>No</v>
      </c>
      <c r="X2911">
        <f t="shared" si="413"/>
        <v>6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405"/>
        <v>0</v>
      </c>
      <c r="P2912" s="9">
        <f t="shared" si="406"/>
        <v>1</v>
      </c>
      <c r="Q2912" t="str">
        <f t="shared" si="407"/>
        <v>theater</v>
      </c>
      <c r="R2912" t="str">
        <f t="shared" si="408"/>
        <v>plays</v>
      </c>
      <c r="S2912" s="22">
        <f t="shared" si="409"/>
        <v>42107.841284722221</v>
      </c>
      <c r="T2912" s="22">
        <f t="shared" si="410"/>
        <v>42167.841284722221</v>
      </c>
      <c r="U2912">
        <f t="shared" si="411"/>
        <v>2015</v>
      </c>
      <c r="V2912" t="str">
        <f t="shared" si="412"/>
        <v>unsuccessful</v>
      </c>
      <c r="W2912" t="str">
        <f>IF(OR(O2912&lt;Outliers!$B$8,Data!O2912&gt;Outliers!$B$9),"Yes","No")</f>
        <v>No</v>
      </c>
      <c r="X2912">
        <f t="shared" si="413"/>
        <v>9</v>
      </c>
    </row>
    <row r="2913" spans="1:24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405"/>
        <v>0</v>
      </c>
      <c r="P2913" s="9">
        <f t="shared" si="406"/>
        <v>46.93</v>
      </c>
      <c r="Q2913" t="str">
        <f t="shared" si="407"/>
        <v>theater</v>
      </c>
      <c r="R2913" t="str">
        <f t="shared" si="408"/>
        <v>plays</v>
      </c>
      <c r="S2913" s="22">
        <f t="shared" si="409"/>
        <v>42142.768819444449</v>
      </c>
      <c r="T2913" s="22">
        <f t="shared" si="410"/>
        <v>42182.768819444449</v>
      </c>
      <c r="U2913">
        <f t="shared" si="411"/>
        <v>2015</v>
      </c>
      <c r="V2913" t="str">
        <f t="shared" si="412"/>
        <v>unsuccessful</v>
      </c>
      <c r="W2913" t="str">
        <f>IF(OR(O2913&lt;Outliers!$B$8,Data!O2913&gt;Outliers!$B$9),"Yes","No")</f>
        <v>No</v>
      </c>
      <c r="X2913">
        <f t="shared" si="413"/>
        <v>6</v>
      </c>
    </row>
    <row r="2914" spans="1:24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405"/>
        <v>0</v>
      </c>
      <c r="P2914" s="9">
        <f t="shared" si="406"/>
        <v>78.08</v>
      </c>
      <c r="Q2914" t="str">
        <f t="shared" si="407"/>
        <v>theater</v>
      </c>
      <c r="R2914" t="str">
        <f t="shared" si="408"/>
        <v>plays</v>
      </c>
      <c r="S2914" s="22">
        <f t="shared" si="409"/>
        <v>42354.131643518514</v>
      </c>
      <c r="T2914" s="22">
        <f t="shared" si="410"/>
        <v>42384.131643518514</v>
      </c>
      <c r="U2914">
        <f t="shared" si="411"/>
        <v>2015</v>
      </c>
      <c r="V2914" t="str">
        <f t="shared" si="412"/>
        <v>unsuccessful</v>
      </c>
      <c r="W2914" t="str">
        <f>IF(OR(O2914&lt;Outliers!$B$8,Data!O2914&gt;Outliers!$B$9),"Yes","No")</f>
        <v>No</v>
      </c>
      <c r="X2914">
        <f t="shared" si="413"/>
        <v>4</v>
      </c>
    </row>
    <row r="2915" spans="1:24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405"/>
        <v>0</v>
      </c>
      <c r="P2915" s="9">
        <f t="shared" si="406"/>
        <v>1</v>
      </c>
      <c r="Q2915" t="str">
        <f t="shared" si="407"/>
        <v>theater</v>
      </c>
      <c r="R2915" t="str">
        <f t="shared" si="408"/>
        <v>plays</v>
      </c>
      <c r="S2915" s="22">
        <f t="shared" si="409"/>
        <v>41828.922905092593</v>
      </c>
      <c r="T2915" s="22">
        <f t="shared" si="410"/>
        <v>41888.922905092593</v>
      </c>
      <c r="U2915">
        <f t="shared" si="411"/>
        <v>2014</v>
      </c>
      <c r="V2915" t="str">
        <f t="shared" si="412"/>
        <v>unsuccessful</v>
      </c>
      <c r="W2915" t="str">
        <f>IF(OR(O2915&lt;Outliers!$B$8,Data!O2915&gt;Outliers!$B$9),"Yes","No")</f>
        <v>No</v>
      </c>
      <c r="X2915">
        <f t="shared" si="413"/>
        <v>9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405"/>
        <v>0</v>
      </c>
      <c r="P2916" s="9">
        <f t="shared" si="406"/>
        <v>1</v>
      </c>
      <c r="Q2916" t="str">
        <f t="shared" si="407"/>
        <v>theater</v>
      </c>
      <c r="R2916" t="str">
        <f t="shared" si="408"/>
        <v>plays</v>
      </c>
      <c r="S2916" s="22">
        <f t="shared" si="409"/>
        <v>42017.907337962963</v>
      </c>
      <c r="T2916" s="22">
        <f t="shared" si="410"/>
        <v>42077.865671296298</v>
      </c>
      <c r="U2916">
        <f t="shared" si="411"/>
        <v>2015</v>
      </c>
      <c r="V2916" t="str">
        <f t="shared" si="412"/>
        <v>unsuccessful</v>
      </c>
      <c r="W2916" t="str">
        <f>IF(OR(O2916&lt;Outliers!$B$8,Data!O2916&gt;Outliers!$B$9),"Yes","No")</f>
        <v>No</v>
      </c>
      <c r="X2916">
        <f t="shared" si="413"/>
        <v>9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405"/>
        <v>1</v>
      </c>
      <c r="P2917" s="9">
        <f t="shared" si="406"/>
        <v>203.67</v>
      </c>
      <c r="Q2917" t="str">
        <f t="shared" si="407"/>
        <v>theater</v>
      </c>
      <c r="R2917" t="str">
        <f t="shared" si="408"/>
        <v>plays</v>
      </c>
      <c r="S2917" s="22">
        <f t="shared" si="409"/>
        <v>42415.398032407407</v>
      </c>
      <c r="T2917" s="22">
        <f t="shared" si="410"/>
        <v>42445.356365740736</v>
      </c>
      <c r="U2917">
        <f t="shared" si="411"/>
        <v>2016</v>
      </c>
      <c r="V2917" t="str">
        <f t="shared" si="412"/>
        <v>unsuccessful</v>
      </c>
      <c r="W2917" t="str">
        <f>IF(OR(O2917&lt;Outliers!$B$8,Data!O2917&gt;Outliers!$B$9),"Yes","No")</f>
        <v>No</v>
      </c>
      <c r="X2917">
        <f t="shared" si="413"/>
        <v>4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405"/>
        <v>0</v>
      </c>
      <c r="P2918" s="9">
        <f t="shared" si="406"/>
        <v>20.71</v>
      </c>
      <c r="Q2918" t="str">
        <f t="shared" si="407"/>
        <v>theater</v>
      </c>
      <c r="R2918" t="str">
        <f t="shared" si="408"/>
        <v>plays</v>
      </c>
      <c r="S2918" s="22">
        <f t="shared" si="409"/>
        <v>41755.476724537039</v>
      </c>
      <c r="T2918" s="22">
        <f t="shared" si="410"/>
        <v>41778.476724537039</v>
      </c>
      <c r="U2918">
        <f t="shared" si="411"/>
        <v>2014</v>
      </c>
      <c r="V2918" t="str">
        <f t="shared" si="412"/>
        <v>unsuccessful</v>
      </c>
      <c r="W2918" t="str">
        <f>IF(OR(O2918&lt;Outliers!$B$8,Data!O2918&gt;Outliers!$B$9),"Yes","No")</f>
        <v>No</v>
      </c>
      <c r="X2918">
        <f t="shared" si="413"/>
        <v>3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405"/>
        <v>0</v>
      </c>
      <c r="P2919" s="9">
        <f t="shared" si="406"/>
        <v>48.56</v>
      </c>
      <c r="Q2919" t="str">
        <f t="shared" si="407"/>
        <v>theater</v>
      </c>
      <c r="R2919" t="str">
        <f t="shared" si="408"/>
        <v>plays</v>
      </c>
      <c r="S2919" s="22">
        <f t="shared" si="409"/>
        <v>42245.234340277777</v>
      </c>
      <c r="T2919" s="22">
        <f t="shared" si="410"/>
        <v>42263.234340277777</v>
      </c>
      <c r="U2919">
        <f t="shared" si="411"/>
        <v>2015</v>
      </c>
      <c r="V2919" t="str">
        <f t="shared" si="412"/>
        <v>unsuccessful</v>
      </c>
      <c r="W2919" t="str">
        <f>IF(OR(O2919&lt;Outliers!$B$8,Data!O2919&gt;Outliers!$B$9),"Yes","No")</f>
        <v>No</v>
      </c>
      <c r="X2919">
        <f t="shared" si="413"/>
        <v>3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405"/>
        <v>0</v>
      </c>
      <c r="P2920" s="9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22">
        <f t="shared" si="409"/>
        <v>42278.629710648151</v>
      </c>
      <c r="T2920" s="22">
        <f t="shared" si="410"/>
        <v>42306.629710648151</v>
      </c>
      <c r="U2920">
        <f t="shared" si="411"/>
        <v>2015</v>
      </c>
      <c r="V2920" t="str">
        <f t="shared" si="412"/>
        <v>unsuccessful</v>
      </c>
      <c r="W2920" t="str">
        <f>IF(OR(O2920&lt;Outliers!$B$8,Data!O2920&gt;Outliers!$B$9),"Yes","No")</f>
        <v>No</v>
      </c>
      <c r="X2920">
        <f t="shared" si="413"/>
        <v>4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405"/>
        <v>0</v>
      </c>
      <c r="P2921" s="9">
        <f t="shared" si="406"/>
        <v>8.5</v>
      </c>
      <c r="Q2921" t="str">
        <f t="shared" si="407"/>
        <v>theater</v>
      </c>
      <c r="R2921" t="str">
        <f t="shared" si="408"/>
        <v>plays</v>
      </c>
      <c r="S2921" s="22">
        <f t="shared" si="409"/>
        <v>41826.61954861111</v>
      </c>
      <c r="T2921" s="22">
        <f t="shared" si="410"/>
        <v>41856.61954861111</v>
      </c>
      <c r="U2921">
        <f t="shared" si="411"/>
        <v>2014</v>
      </c>
      <c r="V2921" t="str">
        <f t="shared" si="412"/>
        <v>unsuccessful</v>
      </c>
      <c r="W2921" t="str">
        <f>IF(OR(O2921&lt;Outliers!$B$8,Data!O2921&gt;Outliers!$B$9),"Yes","No")</f>
        <v>No</v>
      </c>
      <c r="X2921">
        <f t="shared" si="413"/>
        <v>4</v>
      </c>
    </row>
    <row r="2922" spans="1:24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405"/>
        <v>0</v>
      </c>
      <c r="P2922" s="9">
        <f t="shared" si="406"/>
        <v>51.62</v>
      </c>
      <c r="Q2922" t="str">
        <f t="shared" si="407"/>
        <v>theater</v>
      </c>
      <c r="R2922" t="str">
        <f t="shared" si="408"/>
        <v>plays</v>
      </c>
      <c r="S2922" s="22">
        <f t="shared" si="409"/>
        <v>42058.792476851857</v>
      </c>
      <c r="T2922" s="22">
        <f t="shared" si="410"/>
        <v>42088.750810185185</v>
      </c>
      <c r="U2922">
        <f t="shared" si="411"/>
        <v>2015</v>
      </c>
      <c r="V2922" t="str">
        <f t="shared" si="412"/>
        <v>unsuccessful</v>
      </c>
      <c r="W2922" t="str">
        <f>IF(OR(O2922&lt;Outliers!$B$8,Data!O2922&gt;Outliers!$B$9),"Yes","No")</f>
        <v>No</v>
      </c>
      <c r="X2922">
        <f t="shared" si="413"/>
        <v>4</v>
      </c>
    </row>
    <row r="2923" spans="1:24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405"/>
        <v>1</v>
      </c>
      <c r="P2923" s="9">
        <f t="shared" si="406"/>
        <v>43</v>
      </c>
      <c r="Q2923" t="str">
        <f t="shared" si="407"/>
        <v>theater</v>
      </c>
      <c r="R2923" t="str">
        <f t="shared" si="408"/>
        <v>musical</v>
      </c>
      <c r="S2923" s="22">
        <f t="shared" si="409"/>
        <v>41877.886620370373</v>
      </c>
      <c r="T2923" s="22">
        <f t="shared" si="410"/>
        <v>41907.886620370373</v>
      </c>
      <c r="U2923">
        <f t="shared" si="411"/>
        <v>2014</v>
      </c>
      <c r="V2923" t="str">
        <f t="shared" si="412"/>
        <v>successful</v>
      </c>
      <c r="W2923" t="str">
        <f>IF(OR(O2923&lt;Outliers!$B$8,Data!O2923&gt;Outliers!$B$9),"Yes","No")</f>
        <v>No</v>
      </c>
      <c r="X2923">
        <f t="shared" si="413"/>
        <v>4</v>
      </c>
    </row>
    <row r="2924" spans="1:24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405"/>
        <v>1</v>
      </c>
      <c r="P2924" s="9">
        <f t="shared" si="406"/>
        <v>83.33</v>
      </c>
      <c r="Q2924" t="str">
        <f t="shared" si="407"/>
        <v>theater</v>
      </c>
      <c r="R2924" t="str">
        <f t="shared" si="408"/>
        <v>musical</v>
      </c>
      <c r="S2924" s="22">
        <f t="shared" si="409"/>
        <v>42097.874155092592</v>
      </c>
      <c r="T2924" s="22">
        <f t="shared" si="410"/>
        <v>42142.874155092592</v>
      </c>
      <c r="U2924">
        <f t="shared" si="411"/>
        <v>2015</v>
      </c>
      <c r="V2924" t="str">
        <f t="shared" si="412"/>
        <v>successful</v>
      </c>
      <c r="W2924" t="str">
        <f>IF(OR(O2924&lt;Outliers!$B$8,Data!O2924&gt;Outliers!$B$9),"Yes","No")</f>
        <v>No</v>
      </c>
      <c r="X2924">
        <f t="shared" si="413"/>
        <v>6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405"/>
        <v>1</v>
      </c>
      <c r="P2925" s="9">
        <f t="shared" si="406"/>
        <v>30</v>
      </c>
      <c r="Q2925" t="str">
        <f t="shared" si="407"/>
        <v>theater</v>
      </c>
      <c r="R2925" t="str">
        <f t="shared" si="408"/>
        <v>musical</v>
      </c>
      <c r="S2925" s="22">
        <f t="shared" si="409"/>
        <v>42013.15253472222</v>
      </c>
      <c r="T2925" s="22">
        <f t="shared" si="410"/>
        <v>42028.125</v>
      </c>
      <c r="U2925">
        <f t="shared" si="411"/>
        <v>2015</v>
      </c>
      <c r="V2925" t="str">
        <f t="shared" si="412"/>
        <v>successful</v>
      </c>
      <c r="W2925" t="str">
        <f>IF(OR(O2925&lt;Outliers!$B$8,Data!O2925&gt;Outliers!$B$9),"Yes","No")</f>
        <v>No</v>
      </c>
      <c r="X2925">
        <f t="shared" si="413"/>
        <v>2</v>
      </c>
    </row>
    <row r="2926" spans="1:24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405"/>
        <v>1</v>
      </c>
      <c r="P2926" s="9">
        <f t="shared" si="406"/>
        <v>175.51</v>
      </c>
      <c r="Q2926" t="str">
        <f t="shared" si="407"/>
        <v>theater</v>
      </c>
      <c r="R2926" t="str">
        <f t="shared" si="408"/>
        <v>musical</v>
      </c>
      <c r="S2926" s="22">
        <f t="shared" si="409"/>
        <v>42103.556828703702</v>
      </c>
      <c r="T2926" s="22">
        <f t="shared" si="410"/>
        <v>42133.165972222225</v>
      </c>
      <c r="U2926">
        <f t="shared" si="411"/>
        <v>2015</v>
      </c>
      <c r="V2926" t="str">
        <f t="shared" si="412"/>
        <v>successful</v>
      </c>
      <c r="W2926" t="str">
        <f>IF(OR(O2926&lt;Outliers!$B$8,Data!O2926&gt;Outliers!$B$9),"Yes","No")</f>
        <v>No</v>
      </c>
      <c r="X2926">
        <f t="shared" si="413"/>
        <v>4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405"/>
        <v>1</v>
      </c>
      <c r="P2927" s="9">
        <f t="shared" si="406"/>
        <v>231.66</v>
      </c>
      <c r="Q2927" t="str">
        <f t="shared" si="407"/>
        <v>theater</v>
      </c>
      <c r="R2927" t="str">
        <f t="shared" si="408"/>
        <v>musical</v>
      </c>
      <c r="S2927" s="22">
        <f t="shared" si="409"/>
        <v>41863.584120370368</v>
      </c>
      <c r="T2927" s="22">
        <f t="shared" si="410"/>
        <v>41893.584120370368</v>
      </c>
      <c r="U2927">
        <f t="shared" si="411"/>
        <v>2014</v>
      </c>
      <c r="V2927" t="str">
        <f t="shared" si="412"/>
        <v>successful</v>
      </c>
      <c r="W2927" t="str">
        <f>IF(OR(O2927&lt;Outliers!$B$8,Data!O2927&gt;Outliers!$B$9),"Yes","No")</f>
        <v>No</v>
      </c>
      <c r="X2927">
        <f t="shared" si="413"/>
        <v>4</v>
      </c>
    </row>
    <row r="2928" spans="1:24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405"/>
        <v>1</v>
      </c>
      <c r="P2928" s="9">
        <f t="shared" si="406"/>
        <v>75</v>
      </c>
      <c r="Q2928" t="str">
        <f t="shared" si="407"/>
        <v>theater</v>
      </c>
      <c r="R2928" t="str">
        <f t="shared" si="408"/>
        <v>musical</v>
      </c>
      <c r="S2928" s="22">
        <f t="shared" si="409"/>
        <v>42044.765960648147</v>
      </c>
      <c r="T2928" s="22">
        <f t="shared" si="410"/>
        <v>42058.765960648147</v>
      </c>
      <c r="U2928">
        <f t="shared" si="411"/>
        <v>2015</v>
      </c>
      <c r="V2928" t="str">
        <f t="shared" si="412"/>
        <v>successful</v>
      </c>
      <c r="W2928" t="str">
        <f>IF(OR(O2928&lt;Outliers!$B$8,Data!O2928&gt;Outliers!$B$9),"Yes","No")</f>
        <v>No</v>
      </c>
      <c r="X2928">
        <f t="shared" si="413"/>
        <v>2</v>
      </c>
    </row>
    <row r="2929" spans="1:24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405"/>
        <v>1</v>
      </c>
      <c r="P2929" s="9">
        <f t="shared" si="406"/>
        <v>112.14</v>
      </c>
      <c r="Q2929" t="str">
        <f t="shared" si="407"/>
        <v>theater</v>
      </c>
      <c r="R2929" t="str">
        <f t="shared" si="408"/>
        <v>musical</v>
      </c>
      <c r="S2929" s="22">
        <f t="shared" si="409"/>
        <v>41806.669317129628</v>
      </c>
      <c r="T2929" s="22">
        <f t="shared" si="410"/>
        <v>41835.208333333336</v>
      </c>
      <c r="U2929">
        <f t="shared" si="411"/>
        <v>2014</v>
      </c>
      <c r="V2929" t="str">
        <f t="shared" si="412"/>
        <v>successful</v>
      </c>
      <c r="W2929" t="str">
        <f>IF(OR(O2929&lt;Outliers!$B$8,Data!O2929&gt;Outliers!$B$9),"Yes","No")</f>
        <v>No</v>
      </c>
      <c r="X2929">
        <f t="shared" si="413"/>
        <v>4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405"/>
        <v>1</v>
      </c>
      <c r="P2930" s="9">
        <f t="shared" si="406"/>
        <v>41.67</v>
      </c>
      <c r="Q2930" t="str">
        <f t="shared" si="407"/>
        <v>theater</v>
      </c>
      <c r="R2930" t="str">
        <f t="shared" si="408"/>
        <v>musical</v>
      </c>
      <c r="S2930" s="22">
        <f t="shared" si="409"/>
        <v>42403.998217592598</v>
      </c>
      <c r="T2930" s="22">
        <f t="shared" si="410"/>
        <v>42433.998217592598</v>
      </c>
      <c r="U2930">
        <f t="shared" si="411"/>
        <v>2016</v>
      </c>
      <c r="V2930" t="str">
        <f t="shared" si="412"/>
        <v>successful</v>
      </c>
      <c r="W2930" t="str">
        <f>IF(OR(O2930&lt;Outliers!$B$8,Data!O2930&gt;Outliers!$B$9),"Yes","No")</f>
        <v>No</v>
      </c>
      <c r="X2930">
        <f t="shared" si="413"/>
        <v>4</v>
      </c>
    </row>
    <row r="2931" spans="1:24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405"/>
        <v>1</v>
      </c>
      <c r="P2931" s="9">
        <f t="shared" si="406"/>
        <v>255.17</v>
      </c>
      <c r="Q2931" t="str">
        <f t="shared" si="407"/>
        <v>theater</v>
      </c>
      <c r="R2931" t="str">
        <f t="shared" si="408"/>
        <v>musical</v>
      </c>
      <c r="S2931" s="22">
        <f t="shared" si="409"/>
        <v>41754.564328703702</v>
      </c>
      <c r="T2931" s="22">
        <f t="shared" si="410"/>
        <v>41784.564328703702</v>
      </c>
      <c r="U2931">
        <f t="shared" si="411"/>
        <v>2014</v>
      </c>
      <c r="V2931" t="str">
        <f t="shared" si="412"/>
        <v>successful</v>
      </c>
      <c r="W2931" t="str">
        <f>IF(OR(O2931&lt;Outliers!$B$8,Data!O2931&gt;Outliers!$B$9),"Yes","No")</f>
        <v>No</v>
      </c>
      <c r="X2931">
        <f t="shared" si="413"/>
        <v>4</v>
      </c>
    </row>
    <row r="2932" spans="1:24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405"/>
        <v>1</v>
      </c>
      <c r="P2932" s="9">
        <f t="shared" si="406"/>
        <v>162.77000000000001</v>
      </c>
      <c r="Q2932" t="str">
        <f t="shared" si="407"/>
        <v>theater</v>
      </c>
      <c r="R2932" t="str">
        <f t="shared" si="408"/>
        <v>musical</v>
      </c>
      <c r="S2932" s="22">
        <f t="shared" si="409"/>
        <v>42101.584074074075</v>
      </c>
      <c r="T2932" s="22">
        <f t="shared" si="410"/>
        <v>42131.584074074075</v>
      </c>
      <c r="U2932">
        <f t="shared" si="411"/>
        <v>2015</v>
      </c>
      <c r="V2932" t="str">
        <f t="shared" si="412"/>
        <v>successful</v>
      </c>
      <c r="W2932" t="str">
        <f>IF(OR(O2932&lt;Outliers!$B$8,Data!O2932&gt;Outliers!$B$9),"Yes","No")</f>
        <v>No</v>
      </c>
      <c r="X2932">
        <f t="shared" si="413"/>
        <v>4</v>
      </c>
    </row>
    <row r="2933" spans="1:24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405"/>
        <v>1</v>
      </c>
      <c r="P2933" s="9">
        <f t="shared" si="406"/>
        <v>88.33</v>
      </c>
      <c r="Q2933" t="str">
        <f t="shared" si="407"/>
        <v>theater</v>
      </c>
      <c r="R2933" t="str">
        <f t="shared" si="408"/>
        <v>musical</v>
      </c>
      <c r="S2933" s="22">
        <f t="shared" si="409"/>
        <v>41872.291238425925</v>
      </c>
      <c r="T2933" s="22">
        <f t="shared" si="410"/>
        <v>41897.255555555559</v>
      </c>
      <c r="U2933">
        <f t="shared" si="411"/>
        <v>2014</v>
      </c>
      <c r="V2933" t="str">
        <f t="shared" si="412"/>
        <v>successful</v>
      </c>
      <c r="W2933" t="str">
        <f>IF(OR(O2933&lt;Outliers!$B$8,Data!O2933&gt;Outliers!$B$9),"Yes","No")</f>
        <v>No</v>
      </c>
      <c r="X2933">
        <f t="shared" si="413"/>
        <v>4</v>
      </c>
    </row>
    <row r="2934" spans="1:24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405"/>
        <v>1</v>
      </c>
      <c r="P2934" s="9">
        <f t="shared" si="406"/>
        <v>85.74</v>
      </c>
      <c r="Q2934" t="str">
        <f t="shared" si="407"/>
        <v>theater</v>
      </c>
      <c r="R2934" t="str">
        <f t="shared" si="408"/>
        <v>musical</v>
      </c>
      <c r="S2934" s="22">
        <f t="shared" si="409"/>
        <v>42025.164780092593</v>
      </c>
      <c r="T2934" s="22">
        <f t="shared" si="410"/>
        <v>42056.458333333328</v>
      </c>
      <c r="U2934">
        <f t="shared" si="411"/>
        <v>2015</v>
      </c>
      <c r="V2934" t="str">
        <f t="shared" si="412"/>
        <v>successful</v>
      </c>
      <c r="W2934" t="str">
        <f>IF(OR(O2934&lt;Outliers!$B$8,Data!O2934&gt;Outliers!$B$9),"Yes","No")</f>
        <v>No</v>
      </c>
      <c r="X2934">
        <f t="shared" si="413"/>
        <v>4</v>
      </c>
    </row>
    <row r="2935" spans="1:24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405"/>
        <v>1</v>
      </c>
      <c r="P2935" s="9">
        <f t="shared" si="406"/>
        <v>47.57</v>
      </c>
      <c r="Q2935" t="str">
        <f t="shared" si="407"/>
        <v>theater</v>
      </c>
      <c r="R2935" t="str">
        <f t="shared" si="408"/>
        <v>musical</v>
      </c>
      <c r="S2935" s="22">
        <f t="shared" si="409"/>
        <v>42495.956631944442</v>
      </c>
      <c r="T2935" s="22">
        <f t="shared" si="410"/>
        <v>42525.956631944442</v>
      </c>
      <c r="U2935">
        <f t="shared" si="411"/>
        <v>2016</v>
      </c>
      <c r="V2935" t="str">
        <f t="shared" si="412"/>
        <v>successful</v>
      </c>
      <c r="W2935" t="str">
        <f>IF(OR(O2935&lt;Outliers!$B$8,Data!O2935&gt;Outliers!$B$9),"Yes","No")</f>
        <v>No</v>
      </c>
      <c r="X2935">
        <f t="shared" si="413"/>
        <v>4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405"/>
        <v>1</v>
      </c>
      <c r="P2936" s="9">
        <f t="shared" si="406"/>
        <v>72.97</v>
      </c>
      <c r="Q2936" t="str">
        <f t="shared" si="407"/>
        <v>theater</v>
      </c>
      <c r="R2936" t="str">
        <f t="shared" si="408"/>
        <v>musical</v>
      </c>
      <c r="S2936" s="22">
        <f t="shared" si="409"/>
        <v>41775.636157407411</v>
      </c>
      <c r="T2936" s="22">
        <f t="shared" si="410"/>
        <v>41805.636157407411</v>
      </c>
      <c r="U2936">
        <f t="shared" si="411"/>
        <v>2014</v>
      </c>
      <c r="V2936" t="str">
        <f t="shared" si="412"/>
        <v>successful</v>
      </c>
      <c r="W2936" t="str">
        <f>IF(OR(O2936&lt;Outliers!$B$8,Data!O2936&gt;Outliers!$B$9),"Yes","No")</f>
        <v>No</v>
      </c>
      <c r="X2936">
        <f t="shared" si="413"/>
        <v>4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405"/>
        <v>1</v>
      </c>
      <c r="P2937" s="9">
        <f t="shared" si="406"/>
        <v>90.54</v>
      </c>
      <c r="Q2937" t="str">
        <f t="shared" si="407"/>
        <v>theater</v>
      </c>
      <c r="R2937" t="str">
        <f t="shared" si="408"/>
        <v>musical</v>
      </c>
      <c r="S2937" s="22">
        <f t="shared" si="409"/>
        <v>42553.583425925928</v>
      </c>
      <c r="T2937" s="22">
        <f t="shared" si="410"/>
        <v>42611.708333333328</v>
      </c>
      <c r="U2937">
        <f t="shared" si="411"/>
        <v>2016</v>
      </c>
      <c r="V2937" t="str">
        <f t="shared" si="412"/>
        <v>successful</v>
      </c>
      <c r="W2937" t="str">
        <f>IF(OR(O2937&lt;Outliers!$B$8,Data!O2937&gt;Outliers!$B$9),"Yes","No")</f>
        <v>No</v>
      </c>
      <c r="X2937">
        <f t="shared" si="413"/>
        <v>8</v>
      </c>
    </row>
    <row r="2938" spans="1:24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405"/>
        <v>1</v>
      </c>
      <c r="P2938" s="9">
        <f t="shared" si="406"/>
        <v>37.65</v>
      </c>
      <c r="Q2938" t="str">
        <f t="shared" si="407"/>
        <v>theater</v>
      </c>
      <c r="R2938" t="str">
        <f t="shared" si="408"/>
        <v>musical</v>
      </c>
      <c r="S2938" s="22">
        <f t="shared" si="409"/>
        <v>41912.650729166664</v>
      </c>
      <c r="T2938" s="22">
        <f t="shared" si="410"/>
        <v>41925.207638888889</v>
      </c>
      <c r="U2938">
        <f t="shared" si="411"/>
        <v>2014</v>
      </c>
      <c r="V2938" t="str">
        <f t="shared" si="412"/>
        <v>successful</v>
      </c>
      <c r="W2938" t="str">
        <f>IF(OR(O2938&lt;Outliers!$B$8,Data!O2938&gt;Outliers!$B$9),"Yes","No")</f>
        <v>No</v>
      </c>
      <c r="X2938">
        <f t="shared" si="413"/>
        <v>2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405"/>
        <v>1</v>
      </c>
      <c r="P2939" s="9">
        <f t="shared" si="406"/>
        <v>36.36</v>
      </c>
      <c r="Q2939" t="str">
        <f t="shared" si="407"/>
        <v>theater</v>
      </c>
      <c r="R2939" t="str">
        <f t="shared" si="408"/>
        <v>musical</v>
      </c>
      <c r="S2939" s="22">
        <f t="shared" si="409"/>
        <v>41803.457326388889</v>
      </c>
      <c r="T2939" s="22">
        <f t="shared" si="410"/>
        <v>41833.457326388889</v>
      </c>
      <c r="U2939">
        <f t="shared" si="411"/>
        <v>2014</v>
      </c>
      <c r="V2939" t="str">
        <f t="shared" si="412"/>
        <v>successful</v>
      </c>
      <c r="W2939" t="str">
        <f>IF(OR(O2939&lt;Outliers!$B$8,Data!O2939&gt;Outliers!$B$9),"Yes","No")</f>
        <v>No</v>
      </c>
      <c r="X2939">
        <f t="shared" si="413"/>
        <v>4</v>
      </c>
    </row>
    <row r="2940" spans="1:24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405"/>
        <v>1</v>
      </c>
      <c r="P2940" s="9">
        <f t="shared" si="406"/>
        <v>126.72</v>
      </c>
      <c r="Q2940" t="str">
        <f t="shared" si="407"/>
        <v>theater</v>
      </c>
      <c r="R2940" t="str">
        <f t="shared" si="408"/>
        <v>musical</v>
      </c>
      <c r="S2940" s="22">
        <f t="shared" si="409"/>
        <v>42004.703865740739</v>
      </c>
      <c r="T2940" s="22">
        <f t="shared" si="410"/>
        <v>42034.703865740739</v>
      </c>
      <c r="U2940">
        <f t="shared" si="411"/>
        <v>2014</v>
      </c>
      <c r="V2940" t="str">
        <f t="shared" si="412"/>
        <v>successful</v>
      </c>
      <c r="W2940" t="str">
        <f>IF(OR(O2940&lt;Outliers!$B$8,Data!O2940&gt;Outliers!$B$9),"Yes","No")</f>
        <v>No</v>
      </c>
      <c r="X2940">
        <f t="shared" si="413"/>
        <v>4</v>
      </c>
    </row>
    <row r="2941" spans="1:24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405"/>
        <v>1</v>
      </c>
      <c r="P2941" s="9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22">
        <f t="shared" si="409"/>
        <v>41845.809166666666</v>
      </c>
      <c r="T2941" s="22">
        <f t="shared" si="410"/>
        <v>41879.041666666664</v>
      </c>
      <c r="U2941">
        <f t="shared" si="411"/>
        <v>2014</v>
      </c>
      <c r="V2941" t="str">
        <f t="shared" si="412"/>
        <v>successful</v>
      </c>
      <c r="W2941" t="str">
        <f>IF(OR(O2941&lt;Outliers!$B$8,Data!O2941&gt;Outliers!$B$9),"Yes","No")</f>
        <v>No</v>
      </c>
      <c r="X2941">
        <f t="shared" si="413"/>
        <v>5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405"/>
        <v>1</v>
      </c>
      <c r="P2942" s="9">
        <f t="shared" si="406"/>
        <v>81.239999999999995</v>
      </c>
      <c r="Q2942" t="str">
        <f t="shared" si="407"/>
        <v>theater</v>
      </c>
      <c r="R2942" t="str">
        <f t="shared" si="408"/>
        <v>musical</v>
      </c>
      <c r="S2942" s="22">
        <f t="shared" si="409"/>
        <v>41982.773356481484</v>
      </c>
      <c r="T2942" s="22">
        <f t="shared" si="410"/>
        <v>42022.773356481484</v>
      </c>
      <c r="U2942">
        <f t="shared" si="411"/>
        <v>2014</v>
      </c>
      <c r="V2942" t="str">
        <f t="shared" si="412"/>
        <v>successful</v>
      </c>
      <c r="W2942" t="str">
        <f>IF(OR(O2942&lt;Outliers!$B$8,Data!O2942&gt;Outliers!$B$9),"Yes","No")</f>
        <v>No</v>
      </c>
      <c r="X2942">
        <f t="shared" si="413"/>
        <v>6</v>
      </c>
    </row>
    <row r="2943" spans="1:24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405"/>
        <v>0</v>
      </c>
      <c r="P2943" s="9">
        <f t="shared" si="406"/>
        <v>1</v>
      </c>
      <c r="Q2943" t="str">
        <f t="shared" si="407"/>
        <v>theater</v>
      </c>
      <c r="R2943" t="str">
        <f t="shared" si="408"/>
        <v>spaces</v>
      </c>
      <c r="S2943" s="22">
        <f t="shared" si="409"/>
        <v>42034.960127314815</v>
      </c>
      <c r="T2943" s="22">
        <f t="shared" si="410"/>
        <v>42064.960127314815</v>
      </c>
      <c r="U2943">
        <f t="shared" si="411"/>
        <v>2015</v>
      </c>
      <c r="V2943" t="str">
        <f t="shared" si="412"/>
        <v>unsuccessful</v>
      </c>
      <c r="W2943" t="str">
        <f>IF(OR(O2943&lt;Outliers!$B$8,Data!O2943&gt;Outliers!$B$9),"Yes","No")</f>
        <v>No</v>
      </c>
      <c r="X2943">
        <f t="shared" si="413"/>
        <v>4</v>
      </c>
    </row>
    <row r="2944" spans="1:24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405"/>
        <v>0</v>
      </c>
      <c r="P2944" s="9">
        <f t="shared" si="406"/>
        <v>202.23</v>
      </c>
      <c r="Q2944" t="str">
        <f t="shared" si="407"/>
        <v>theater</v>
      </c>
      <c r="R2944" t="str">
        <f t="shared" si="408"/>
        <v>spaces</v>
      </c>
      <c r="S2944" s="22">
        <f t="shared" si="409"/>
        <v>42334.803923611107</v>
      </c>
      <c r="T2944" s="22">
        <f t="shared" si="410"/>
        <v>42354.845833333333</v>
      </c>
      <c r="U2944">
        <f t="shared" si="411"/>
        <v>2015</v>
      </c>
      <c r="V2944" t="str">
        <f t="shared" si="412"/>
        <v>unsuccessful</v>
      </c>
      <c r="W2944" t="str">
        <f>IF(OR(O2944&lt;Outliers!$B$8,Data!O2944&gt;Outliers!$B$9),"Yes","No")</f>
        <v>No</v>
      </c>
      <c r="X2944">
        <f t="shared" si="413"/>
        <v>3</v>
      </c>
    </row>
    <row r="2945" spans="1:24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405"/>
        <v>0</v>
      </c>
      <c r="P2945" s="9">
        <f t="shared" si="406"/>
        <v>0</v>
      </c>
      <c r="Q2945" t="str">
        <f t="shared" si="407"/>
        <v>theater</v>
      </c>
      <c r="R2945" t="str">
        <f t="shared" si="408"/>
        <v>spaces</v>
      </c>
      <c r="S2945" s="22">
        <f t="shared" si="409"/>
        <v>42077.129398148143</v>
      </c>
      <c r="T2945" s="22">
        <f t="shared" si="410"/>
        <v>42107.129398148143</v>
      </c>
      <c r="U2945">
        <f t="shared" si="411"/>
        <v>2015</v>
      </c>
      <c r="V2945" t="str">
        <f t="shared" si="412"/>
        <v>unsuccessful</v>
      </c>
      <c r="W2945" t="str">
        <f>IF(OR(O2945&lt;Outliers!$B$8,Data!O2945&gt;Outliers!$B$9),"Yes","No")</f>
        <v>No</v>
      </c>
      <c r="X2945">
        <f t="shared" si="413"/>
        <v>4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405"/>
        <v>0</v>
      </c>
      <c r="P2946" s="9">
        <f t="shared" si="406"/>
        <v>100</v>
      </c>
      <c r="Q2946" t="str">
        <f t="shared" si="407"/>
        <v>theater</v>
      </c>
      <c r="R2946" t="str">
        <f t="shared" si="408"/>
        <v>spaces</v>
      </c>
      <c r="S2946" s="22">
        <f t="shared" si="409"/>
        <v>42132.9143287037</v>
      </c>
      <c r="T2946" s="22">
        <f t="shared" si="410"/>
        <v>42162.9143287037</v>
      </c>
      <c r="U2946">
        <f t="shared" si="411"/>
        <v>2015</v>
      </c>
      <c r="V2946" t="str">
        <f t="shared" si="412"/>
        <v>unsuccessful</v>
      </c>
      <c r="W2946" t="str">
        <f>IF(OR(O2946&lt;Outliers!$B$8,Data!O2946&gt;Outliers!$B$9),"Yes","No")</f>
        <v>No</v>
      </c>
      <c r="X2946">
        <f t="shared" si="413"/>
        <v>4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414">ROUND(E2947/D2947,0)</f>
        <v>0</v>
      </c>
      <c r="P2947" s="9">
        <f t="shared" ref="P2947:P3010" si="415">ROUND(IFERROR(E2947/L2947,0),2)</f>
        <v>0</v>
      </c>
      <c r="Q2947" t="str">
        <f t="shared" ref="Q2947:Q3010" si="416">LEFT(N2947,FIND("/",N2947)-1)</f>
        <v>theater</v>
      </c>
      <c r="R2947" t="str">
        <f t="shared" ref="R2947:R3010" si="417">RIGHT(N2947,LEN(N2947)-FIND("/",N2947))</f>
        <v>spaces</v>
      </c>
      <c r="S2947" s="22">
        <f t="shared" ref="S2947:S3010" si="418">(((J2947/60)/60)/24)+DATE(1970,1,1)</f>
        <v>42118.139583333337</v>
      </c>
      <c r="T2947" s="22">
        <f t="shared" ref="T2947:T3010" si="419">(((I2947/60)/60)/24)+DATE(1970,1,1)</f>
        <v>42148.139583333337</v>
      </c>
      <c r="U2947">
        <f t="shared" ref="U2947:U3010" si="420">YEAR(S2947)</f>
        <v>2015</v>
      </c>
      <c r="V2947" t="str">
        <f t="shared" ref="V2947:V3010" si="421">IF(OR(F2947="live",F2947="successful"),"successful","unsuccessful")</f>
        <v>unsuccessful</v>
      </c>
      <c r="W2947" t="str">
        <f>IF(OR(O2947&lt;Outliers!$B$8,Data!O2947&gt;Outliers!$B$9),"Yes","No")</f>
        <v>No</v>
      </c>
      <c r="X2947">
        <f t="shared" ref="X2947:X3010" si="422">ROUND(_xlfn.DAYS(T2947,S2947)/7,0)</f>
        <v>4</v>
      </c>
    </row>
    <row r="2948" spans="1:24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414"/>
        <v>0</v>
      </c>
      <c r="P2948" s="9">
        <f t="shared" si="415"/>
        <v>1</v>
      </c>
      <c r="Q2948" t="str">
        <f t="shared" si="416"/>
        <v>theater</v>
      </c>
      <c r="R2948" t="str">
        <f t="shared" si="417"/>
        <v>spaces</v>
      </c>
      <c r="S2948" s="22">
        <f t="shared" si="418"/>
        <v>42567.531157407408</v>
      </c>
      <c r="T2948" s="22">
        <f t="shared" si="419"/>
        <v>42597.531157407408</v>
      </c>
      <c r="U2948">
        <f t="shared" si="420"/>
        <v>2016</v>
      </c>
      <c r="V2948" t="str">
        <f t="shared" si="421"/>
        <v>unsuccessful</v>
      </c>
      <c r="W2948" t="str">
        <f>IF(OR(O2948&lt;Outliers!$B$8,Data!O2948&gt;Outliers!$B$9),"Yes","No")</f>
        <v>No</v>
      </c>
      <c r="X2948">
        <f t="shared" si="422"/>
        <v>4</v>
      </c>
    </row>
    <row r="2949" spans="1:24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414"/>
        <v>0</v>
      </c>
      <c r="P2949" s="9">
        <f t="shared" si="415"/>
        <v>82.46</v>
      </c>
      <c r="Q2949" t="str">
        <f t="shared" si="416"/>
        <v>theater</v>
      </c>
      <c r="R2949" t="str">
        <f t="shared" si="417"/>
        <v>spaces</v>
      </c>
      <c r="S2949" s="22">
        <f t="shared" si="418"/>
        <v>42649.562118055561</v>
      </c>
      <c r="T2949" s="22">
        <f t="shared" si="419"/>
        <v>42698.715972222228</v>
      </c>
      <c r="U2949">
        <f t="shared" si="420"/>
        <v>2016</v>
      </c>
      <c r="V2949" t="str">
        <f t="shared" si="421"/>
        <v>unsuccessful</v>
      </c>
      <c r="W2949" t="str">
        <f>IF(OR(O2949&lt;Outliers!$B$8,Data!O2949&gt;Outliers!$B$9),"Yes","No")</f>
        <v>No</v>
      </c>
      <c r="X2949">
        <f t="shared" si="422"/>
        <v>7</v>
      </c>
    </row>
    <row r="2950" spans="1:24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414"/>
        <v>0</v>
      </c>
      <c r="P2950" s="9">
        <f t="shared" si="415"/>
        <v>2.67</v>
      </c>
      <c r="Q2950" t="str">
        <f t="shared" si="416"/>
        <v>theater</v>
      </c>
      <c r="R2950" t="str">
        <f t="shared" si="417"/>
        <v>spaces</v>
      </c>
      <c r="S2950" s="22">
        <f t="shared" si="418"/>
        <v>42097.649224537032</v>
      </c>
      <c r="T2950" s="22">
        <f t="shared" si="419"/>
        <v>42157.649224537032</v>
      </c>
      <c r="U2950">
        <f t="shared" si="420"/>
        <v>2015</v>
      </c>
      <c r="V2950" t="str">
        <f t="shared" si="421"/>
        <v>unsuccessful</v>
      </c>
      <c r="W2950" t="str">
        <f>IF(OR(O2950&lt;Outliers!$B$8,Data!O2950&gt;Outliers!$B$9),"Yes","No")</f>
        <v>No</v>
      </c>
      <c r="X2950">
        <f t="shared" si="422"/>
        <v>9</v>
      </c>
    </row>
    <row r="2951" spans="1:24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414"/>
        <v>0</v>
      </c>
      <c r="P2951" s="9">
        <f t="shared" si="415"/>
        <v>12.5</v>
      </c>
      <c r="Q2951" t="str">
        <f t="shared" si="416"/>
        <v>theater</v>
      </c>
      <c r="R2951" t="str">
        <f t="shared" si="417"/>
        <v>spaces</v>
      </c>
      <c r="S2951" s="22">
        <f t="shared" si="418"/>
        <v>42297.823113425926</v>
      </c>
      <c r="T2951" s="22">
        <f t="shared" si="419"/>
        <v>42327.864780092597</v>
      </c>
      <c r="U2951">
        <f t="shared" si="420"/>
        <v>2015</v>
      </c>
      <c r="V2951" t="str">
        <f t="shared" si="421"/>
        <v>unsuccessful</v>
      </c>
      <c r="W2951" t="str">
        <f>IF(OR(O2951&lt;Outliers!$B$8,Data!O2951&gt;Outliers!$B$9),"Yes","No")</f>
        <v>No</v>
      </c>
      <c r="X2951">
        <f t="shared" si="422"/>
        <v>4</v>
      </c>
    </row>
    <row r="2952" spans="1:24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414"/>
        <v>0</v>
      </c>
      <c r="P2952" s="9">
        <f t="shared" si="415"/>
        <v>0</v>
      </c>
      <c r="Q2952" t="str">
        <f t="shared" si="416"/>
        <v>theater</v>
      </c>
      <c r="R2952" t="str">
        <f t="shared" si="417"/>
        <v>spaces</v>
      </c>
      <c r="S2952" s="22">
        <f t="shared" si="418"/>
        <v>42362.36518518519</v>
      </c>
      <c r="T2952" s="22">
        <f t="shared" si="419"/>
        <v>42392.36518518519</v>
      </c>
      <c r="U2952">
        <f t="shared" si="420"/>
        <v>2015</v>
      </c>
      <c r="V2952" t="str">
        <f t="shared" si="421"/>
        <v>unsuccessful</v>
      </c>
      <c r="W2952" t="str">
        <f>IF(OR(O2952&lt;Outliers!$B$8,Data!O2952&gt;Outliers!$B$9),"Yes","No")</f>
        <v>No</v>
      </c>
      <c r="X2952">
        <f t="shared" si="422"/>
        <v>4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414"/>
        <v>0</v>
      </c>
      <c r="P2953" s="9">
        <f t="shared" si="415"/>
        <v>18.899999999999999</v>
      </c>
      <c r="Q2953" t="str">
        <f t="shared" si="416"/>
        <v>theater</v>
      </c>
      <c r="R2953" t="str">
        <f t="shared" si="417"/>
        <v>spaces</v>
      </c>
      <c r="S2953" s="22">
        <f t="shared" si="418"/>
        <v>41872.802928240737</v>
      </c>
      <c r="T2953" s="22">
        <f t="shared" si="419"/>
        <v>41917.802928240737</v>
      </c>
      <c r="U2953">
        <f t="shared" si="420"/>
        <v>2014</v>
      </c>
      <c r="V2953" t="str">
        <f t="shared" si="421"/>
        <v>unsuccessful</v>
      </c>
      <c r="W2953" t="str">
        <f>IF(OR(O2953&lt;Outliers!$B$8,Data!O2953&gt;Outliers!$B$9),"Yes","No")</f>
        <v>No</v>
      </c>
      <c r="X2953">
        <f t="shared" si="422"/>
        <v>6</v>
      </c>
    </row>
    <row r="2954" spans="1:24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414"/>
        <v>0</v>
      </c>
      <c r="P2954" s="9">
        <f t="shared" si="415"/>
        <v>200.63</v>
      </c>
      <c r="Q2954" t="str">
        <f t="shared" si="416"/>
        <v>theater</v>
      </c>
      <c r="R2954" t="str">
        <f t="shared" si="417"/>
        <v>spaces</v>
      </c>
      <c r="S2954" s="22">
        <f t="shared" si="418"/>
        <v>42628.690266203703</v>
      </c>
      <c r="T2954" s="22">
        <f t="shared" si="419"/>
        <v>42660.166666666672</v>
      </c>
      <c r="U2954">
        <f t="shared" si="420"/>
        <v>2016</v>
      </c>
      <c r="V2954" t="str">
        <f t="shared" si="421"/>
        <v>unsuccessful</v>
      </c>
      <c r="W2954" t="str">
        <f>IF(OR(O2954&lt;Outliers!$B$8,Data!O2954&gt;Outliers!$B$9),"Yes","No")</f>
        <v>No</v>
      </c>
      <c r="X2954">
        <f t="shared" si="422"/>
        <v>5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414"/>
        <v>0</v>
      </c>
      <c r="P2955" s="9">
        <f t="shared" si="415"/>
        <v>201.67</v>
      </c>
      <c r="Q2955" t="str">
        <f t="shared" si="416"/>
        <v>theater</v>
      </c>
      <c r="R2955" t="str">
        <f t="shared" si="417"/>
        <v>spaces</v>
      </c>
      <c r="S2955" s="22">
        <f t="shared" si="418"/>
        <v>42255.791909722218</v>
      </c>
      <c r="T2955" s="22">
        <f t="shared" si="419"/>
        <v>42285.791909722218</v>
      </c>
      <c r="U2955">
        <f t="shared" si="420"/>
        <v>2015</v>
      </c>
      <c r="V2955" t="str">
        <f t="shared" si="421"/>
        <v>unsuccessful</v>
      </c>
      <c r="W2955" t="str">
        <f>IF(OR(O2955&lt;Outliers!$B$8,Data!O2955&gt;Outliers!$B$9),"Yes","No")</f>
        <v>No</v>
      </c>
      <c r="X2955">
        <f t="shared" si="422"/>
        <v>4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414"/>
        <v>0</v>
      </c>
      <c r="P2956" s="9">
        <f t="shared" si="415"/>
        <v>0</v>
      </c>
      <c r="Q2956" t="str">
        <f t="shared" si="416"/>
        <v>theater</v>
      </c>
      <c r="R2956" t="str">
        <f t="shared" si="417"/>
        <v>spaces</v>
      </c>
      <c r="S2956" s="22">
        <f t="shared" si="418"/>
        <v>42790.583368055552</v>
      </c>
      <c r="T2956" s="22">
        <f t="shared" si="419"/>
        <v>42810.541701388895</v>
      </c>
      <c r="U2956">
        <f t="shared" si="420"/>
        <v>2017</v>
      </c>
      <c r="V2956" t="str">
        <f t="shared" si="421"/>
        <v>unsuccessful</v>
      </c>
      <c r="W2956" t="str">
        <f>IF(OR(O2956&lt;Outliers!$B$8,Data!O2956&gt;Outliers!$B$9),"Yes","No")</f>
        <v>No</v>
      </c>
      <c r="X2956">
        <f t="shared" si="422"/>
        <v>3</v>
      </c>
    </row>
    <row r="2957" spans="1:24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414"/>
        <v>1</v>
      </c>
      <c r="P2957" s="9">
        <f t="shared" si="415"/>
        <v>65</v>
      </c>
      <c r="Q2957" t="str">
        <f t="shared" si="416"/>
        <v>theater</v>
      </c>
      <c r="R2957" t="str">
        <f t="shared" si="417"/>
        <v>spaces</v>
      </c>
      <c r="S2957" s="22">
        <f t="shared" si="418"/>
        <v>42141.741307870368</v>
      </c>
      <c r="T2957" s="22">
        <f t="shared" si="419"/>
        <v>42171.741307870368</v>
      </c>
      <c r="U2957">
        <f t="shared" si="420"/>
        <v>2015</v>
      </c>
      <c r="V2957" t="str">
        <f t="shared" si="421"/>
        <v>unsuccessful</v>
      </c>
      <c r="W2957" t="str">
        <f>IF(OR(O2957&lt;Outliers!$B$8,Data!O2957&gt;Outliers!$B$9),"Yes","No")</f>
        <v>No</v>
      </c>
      <c r="X2957">
        <f t="shared" si="422"/>
        <v>4</v>
      </c>
    </row>
    <row r="2958" spans="1:24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414"/>
        <v>0</v>
      </c>
      <c r="P2958" s="9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22">
        <f t="shared" si="418"/>
        <v>42464.958912037036</v>
      </c>
      <c r="T2958" s="22">
        <f t="shared" si="419"/>
        <v>42494.958912037036</v>
      </c>
      <c r="U2958">
        <f t="shared" si="420"/>
        <v>2016</v>
      </c>
      <c r="V2958" t="str">
        <f t="shared" si="421"/>
        <v>unsuccessful</v>
      </c>
      <c r="W2958" t="str">
        <f>IF(OR(O2958&lt;Outliers!$B$8,Data!O2958&gt;Outliers!$B$9),"Yes","No")</f>
        <v>No</v>
      </c>
      <c r="X2958">
        <f t="shared" si="422"/>
        <v>4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414"/>
        <v>0</v>
      </c>
      <c r="P2959" s="9">
        <f t="shared" si="415"/>
        <v>93.33</v>
      </c>
      <c r="Q2959" t="str">
        <f t="shared" si="416"/>
        <v>theater</v>
      </c>
      <c r="R2959" t="str">
        <f t="shared" si="417"/>
        <v>spaces</v>
      </c>
      <c r="S2959" s="22">
        <f t="shared" si="418"/>
        <v>42031.011249999996</v>
      </c>
      <c r="T2959" s="22">
        <f t="shared" si="419"/>
        <v>42090.969583333332</v>
      </c>
      <c r="U2959">
        <f t="shared" si="420"/>
        <v>2015</v>
      </c>
      <c r="V2959" t="str">
        <f t="shared" si="421"/>
        <v>unsuccessful</v>
      </c>
      <c r="W2959" t="str">
        <f>IF(OR(O2959&lt;Outliers!$B$8,Data!O2959&gt;Outliers!$B$9),"Yes","No")</f>
        <v>No</v>
      </c>
      <c r="X2959">
        <f t="shared" si="422"/>
        <v>8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414"/>
        <v>0</v>
      </c>
      <c r="P2960" s="9">
        <f t="shared" si="415"/>
        <v>0</v>
      </c>
      <c r="Q2960" t="str">
        <f t="shared" si="416"/>
        <v>theater</v>
      </c>
      <c r="R2960" t="str">
        <f t="shared" si="417"/>
        <v>spaces</v>
      </c>
      <c r="S2960" s="22">
        <f t="shared" si="418"/>
        <v>42438.779131944444</v>
      </c>
      <c r="T2960" s="22">
        <f t="shared" si="419"/>
        <v>42498.73746527778</v>
      </c>
      <c r="U2960">
        <f t="shared" si="420"/>
        <v>2016</v>
      </c>
      <c r="V2960" t="str">
        <f t="shared" si="421"/>
        <v>unsuccessful</v>
      </c>
      <c r="W2960" t="str">
        <f>IF(OR(O2960&lt;Outliers!$B$8,Data!O2960&gt;Outliers!$B$9),"Yes","No")</f>
        <v>No</v>
      </c>
      <c r="X2960">
        <f t="shared" si="422"/>
        <v>9</v>
      </c>
    </row>
    <row r="2961" spans="1:24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414"/>
        <v>0</v>
      </c>
      <c r="P2961" s="9">
        <f t="shared" si="415"/>
        <v>0</v>
      </c>
      <c r="Q2961" t="str">
        <f t="shared" si="416"/>
        <v>theater</v>
      </c>
      <c r="R2961" t="str">
        <f t="shared" si="417"/>
        <v>spaces</v>
      </c>
      <c r="S2961" s="22">
        <f t="shared" si="418"/>
        <v>42498.008391203708</v>
      </c>
      <c r="T2961" s="22">
        <f t="shared" si="419"/>
        <v>42528.008391203708</v>
      </c>
      <c r="U2961">
        <f t="shared" si="420"/>
        <v>2016</v>
      </c>
      <c r="V2961" t="str">
        <f t="shared" si="421"/>
        <v>unsuccessful</v>
      </c>
      <c r="W2961" t="str">
        <f>IF(OR(O2961&lt;Outliers!$B$8,Data!O2961&gt;Outliers!$B$9),"Yes","No")</f>
        <v>No</v>
      </c>
      <c r="X2961">
        <f t="shared" si="422"/>
        <v>4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414"/>
        <v>0</v>
      </c>
      <c r="P2962" s="9">
        <f t="shared" si="415"/>
        <v>0</v>
      </c>
      <c r="Q2962" t="str">
        <f t="shared" si="416"/>
        <v>theater</v>
      </c>
      <c r="R2962" t="str">
        <f t="shared" si="417"/>
        <v>spaces</v>
      </c>
      <c r="S2962" s="22">
        <f t="shared" si="418"/>
        <v>41863.757210648146</v>
      </c>
      <c r="T2962" s="22">
        <f t="shared" si="419"/>
        <v>41893.757210648146</v>
      </c>
      <c r="U2962">
        <f t="shared" si="420"/>
        <v>2014</v>
      </c>
      <c r="V2962" t="str">
        <f t="shared" si="421"/>
        <v>unsuccessful</v>
      </c>
      <c r="W2962" t="str">
        <f>IF(OR(O2962&lt;Outliers!$B$8,Data!O2962&gt;Outliers!$B$9),"Yes","No")</f>
        <v>No</v>
      </c>
      <c r="X2962">
        <f t="shared" si="422"/>
        <v>4</v>
      </c>
    </row>
    <row r="2963" spans="1:24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414"/>
        <v>1</v>
      </c>
      <c r="P2963" s="9">
        <f t="shared" si="415"/>
        <v>50.75</v>
      </c>
      <c r="Q2963" t="str">
        <f t="shared" si="416"/>
        <v>theater</v>
      </c>
      <c r="R2963" t="str">
        <f t="shared" si="417"/>
        <v>plays</v>
      </c>
      <c r="S2963" s="22">
        <f t="shared" si="418"/>
        <v>42061.212488425925</v>
      </c>
      <c r="T2963" s="22">
        <f t="shared" si="419"/>
        <v>42089.166666666672</v>
      </c>
      <c r="U2963">
        <f t="shared" si="420"/>
        <v>2015</v>
      </c>
      <c r="V2963" t="str">
        <f t="shared" si="421"/>
        <v>successful</v>
      </c>
      <c r="W2963" t="str">
        <f>IF(OR(O2963&lt;Outliers!$B$8,Data!O2963&gt;Outliers!$B$9),"Yes","No")</f>
        <v>No</v>
      </c>
      <c r="X2963">
        <f t="shared" si="422"/>
        <v>4</v>
      </c>
    </row>
    <row r="2964" spans="1:24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414"/>
        <v>1</v>
      </c>
      <c r="P2964" s="9">
        <f t="shared" si="415"/>
        <v>60.9</v>
      </c>
      <c r="Q2964" t="str">
        <f t="shared" si="416"/>
        <v>theater</v>
      </c>
      <c r="R2964" t="str">
        <f t="shared" si="417"/>
        <v>plays</v>
      </c>
      <c r="S2964" s="22">
        <f t="shared" si="418"/>
        <v>42036.24428240741</v>
      </c>
      <c r="T2964" s="22">
        <f t="shared" si="419"/>
        <v>42064.290972222225</v>
      </c>
      <c r="U2964">
        <f t="shared" si="420"/>
        <v>2015</v>
      </c>
      <c r="V2964" t="str">
        <f t="shared" si="421"/>
        <v>successful</v>
      </c>
      <c r="W2964" t="str">
        <f>IF(OR(O2964&lt;Outliers!$B$8,Data!O2964&gt;Outliers!$B$9),"Yes","No")</f>
        <v>No</v>
      </c>
      <c r="X2964">
        <f t="shared" si="422"/>
        <v>4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414"/>
        <v>1</v>
      </c>
      <c r="P2965" s="9">
        <f t="shared" si="415"/>
        <v>109.03</v>
      </c>
      <c r="Q2965" t="str">
        <f t="shared" si="416"/>
        <v>theater</v>
      </c>
      <c r="R2965" t="str">
        <f t="shared" si="417"/>
        <v>plays</v>
      </c>
      <c r="S2965" s="22">
        <f t="shared" si="418"/>
        <v>42157.470185185186</v>
      </c>
      <c r="T2965" s="22">
        <f t="shared" si="419"/>
        <v>42187.470185185186</v>
      </c>
      <c r="U2965">
        <f t="shared" si="420"/>
        <v>2015</v>
      </c>
      <c r="V2965" t="str">
        <f t="shared" si="421"/>
        <v>successful</v>
      </c>
      <c r="W2965" t="str">
        <f>IF(OR(O2965&lt;Outliers!$B$8,Data!O2965&gt;Outliers!$B$9),"Yes","No")</f>
        <v>No</v>
      </c>
      <c r="X2965">
        <f t="shared" si="422"/>
        <v>4</v>
      </c>
    </row>
    <row r="2966" spans="1:24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414"/>
        <v>1</v>
      </c>
      <c r="P2966" s="9">
        <f t="shared" si="415"/>
        <v>25.69</v>
      </c>
      <c r="Q2966" t="str">
        <f t="shared" si="416"/>
        <v>theater</v>
      </c>
      <c r="R2966" t="str">
        <f t="shared" si="417"/>
        <v>plays</v>
      </c>
      <c r="S2966" s="22">
        <f t="shared" si="418"/>
        <v>41827.909942129627</v>
      </c>
      <c r="T2966" s="22">
        <f t="shared" si="419"/>
        <v>41857.897222222222</v>
      </c>
      <c r="U2966">
        <f t="shared" si="420"/>
        <v>2014</v>
      </c>
      <c r="V2966" t="str">
        <f t="shared" si="421"/>
        <v>successful</v>
      </c>
      <c r="W2966" t="str">
        <f>IF(OR(O2966&lt;Outliers!$B$8,Data!O2966&gt;Outliers!$B$9),"Yes","No")</f>
        <v>No</v>
      </c>
      <c r="X2966">
        <f t="shared" si="422"/>
        <v>4</v>
      </c>
    </row>
    <row r="2967" spans="1:24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414"/>
        <v>1</v>
      </c>
      <c r="P2967" s="9">
        <f t="shared" si="415"/>
        <v>41.92</v>
      </c>
      <c r="Q2967" t="str">
        <f t="shared" si="416"/>
        <v>theater</v>
      </c>
      <c r="R2967" t="str">
        <f t="shared" si="417"/>
        <v>plays</v>
      </c>
      <c r="S2967" s="22">
        <f t="shared" si="418"/>
        <v>42162.729548611111</v>
      </c>
      <c r="T2967" s="22">
        <f t="shared" si="419"/>
        <v>42192.729548611111</v>
      </c>
      <c r="U2967">
        <f t="shared" si="420"/>
        <v>2015</v>
      </c>
      <c r="V2967" t="str">
        <f t="shared" si="421"/>
        <v>successful</v>
      </c>
      <c r="W2967" t="str">
        <f>IF(OR(O2967&lt;Outliers!$B$8,Data!O2967&gt;Outliers!$B$9),"Yes","No")</f>
        <v>No</v>
      </c>
      <c r="X2967">
        <f t="shared" si="422"/>
        <v>4</v>
      </c>
    </row>
    <row r="2968" spans="1:24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414"/>
        <v>1</v>
      </c>
      <c r="P2968" s="9">
        <f t="shared" si="415"/>
        <v>88.77</v>
      </c>
      <c r="Q2968" t="str">
        <f t="shared" si="416"/>
        <v>theater</v>
      </c>
      <c r="R2968" t="str">
        <f t="shared" si="417"/>
        <v>plays</v>
      </c>
      <c r="S2968" s="22">
        <f t="shared" si="418"/>
        <v>42233.738564814819</v>
      </c>
      <c r="T2968" s="22">
        <f t="shared" si="419"/>
        <v>42263.738564814819</v>
      </c>
      <c r="U2968">
        <f t="shared" si="420"/>
        <v>2015</v>
      </c>
      <c r="V2968" t="str">
        <f t="shared" si="421"/>
        <v>successful</v>
      </c>
      <c r="W2968" t="str">
        <f>IF(OR(O2968&lt;Outliers!$B$8,Data!O2968&gt;Outliers!$B$9),"Yes","No")</f>
        <v>No</v>
      </c>
      <c r="X2968">
        <f t="shared" si="422"/>
        <v>4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414"/>
        <v>1</v>
      </c>
      <c r="P2969" s="9">
        <f t="shared" si="415"/>
        <v>80.23</v>
      </c>
      <c r="Q2969" t="str">
        <f t="shared" si="416"/>
        <v>theater</v>
      </c>
      <c r="R2969" t="str">
        <f t="shared" si="417"/>
        <v>plays</v>
      </c>
      <c r="S2969" s="22">
        <f t="shared" si="418"/>
        <v>42042.197824074072</v>
      </c>
      <c r="T2969" s="22">
        <f t="shared" si="419"/>
        <v>42072.156157407408</v>
      </c>
      <c r="U2969">
        <f t="shared" si="420"/>
        <v>2015</v>
      </c>
      <c r="V2969" t="str">
        <f t="shared" si="421"/>
        <v>successful</v>
      </c>
      <c r="W2969" t="str">
        <f>IF(OR(O2969&lt;Outliers!$B$8,Data!O2969&gt;Outliers!$B$9),"Yes","No")</f>
        <v>No</v>
      </c>
      <c r="X2969">
        <f t="shared" si="422"/>
        <v>4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414"/>
        <v>1</v>
      </c>
      <c r="P2970" s="9">
        <f t="shared" si="415"/>
        <v>78.94</v>
      </c>
      <c r="Q2970" t="str">
        <f t="shared" si="416"/>
        <v>theater</v>
      </c>
      <c r="R2970" t="str">
        <f t="shared" si="417"/>
        <v>plays</v>
      </c>
      <c r="S2970" s="22">
        <f t="shared" si="418"/>
        <v>42585.523842592593</v>
      </c>
      <c r="T2970" s="22">
        <f t="shared" si="419"/>
        <v>42599.165972222225</v>
      </c>
      <c r="U2970">
        <f t="shared" si="420"/>
        <v>2016</v>
      </c>
      <c r="V2970" t="str">
        <f t="shared" si="421"/>
        <v>successful</v>
      </c>
      <c r="W2970" t="str">
        <f>IF(OR(O2970&lt;Outliers!$B$8,Data!O2970&gt;Outliers!$B$9),"Yes","No")</f>
        <v>No</v>
      </c>
      <c r="X2970">
        <f t="shared" si="422"/>
        <v>2</v>
      </c>
    </row>
    <row r="2971" spans="1:24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414"/>
        <v>2</v>
      </c>
      <c r="P2971" s="9">
        <f t="shared" si="415"/>
        <v>95.59</v>
      </c>
      <c r="Q2971" t="str">
        <f t="shared" si="416"/>
        <v>theater</v>
      </c>
      <c r="R2971" t="str">
        <f t="shared" si="417"/>
        <v>plays</v>
      </c>
      <c r="S2971" s="22">
        <f t="shared" si="418"/>
        <v>42097.786493055552</v>
      </c>
      <c r="T2971" s="22">
        <f t="shared" si="419"/>
        <v>42127.952083333337</v>
      </c>
      <c r="U2971">
        <f t="shared" si="420"/>
        <v>2015</v>
      </c>
      <c r="V2971" t="str">
        <f t="shared" si="421"/>
        <v>successful</v>
      </c>
      <c r="W2971" t="str">
        <f>IF(OR(O2971&lt;Outliers!$B$8,Data!O2971&gt;Outliers!$B$9),"Yes","No")</f>
        <v>No</v>
      </c>
      <c r="X2971">
        <f t="shared" si="422"/>
        <v>4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414"/>
        <v>1</v>
      </c>
      <c r="P2972" s="9">
        <f t="shared" si="415"/>
        <v>69.89</v>
      </c>
      <c r="Q2972" t="str">
        <f t="shared" si="416"/>
        <v>theater</v>
      </c>
      <c r="R2972" t="str">
        <f t="shared" si="417"/>
        <v>plays</v>
      </c>
      <c r="S2972" s="22">
        <f t="shared" si="418"/>
        <v>41808.669571759259</v>
      </c>
      <c r="T2972" s="22">
        <f t="shared" si="419"/>
        <v>41838.669571759259</v>
      </c>
      <c r="U2972">
        <f t="shared" si="420"/>
        <v>2014</v>
      </c>
      <c r="V2972" t="str">
        <f t="shared" si="421"/>
        <v>successful</v>
      </c>
      <c r="W2972" t="str">
        <f>IF(OR(O2972&lt;Outliers!$B$8,Data!O2972&gt;Outliers!$B$9),"Yes","No")</f>
        <v>No</v>
      </c>
      <c r="X2972">
        <f t="shared" si="422"/>
        <v>4</v>
      </c>
    </row>
    <row r="2973" spans="1:24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414"/>
        <v>1</v>
      </c>
      <c r="P2973" s="9">
        <f t="shared" si="415"/>
        <v>74.53</v>
      </c>
      <c r="Q2973" t="str">
        <f t="shared" si="416"/>
        <v>theater</v>
      </c>
      <c r="R2973" t="str">
        <f t="shared" si="417"/>
        <v>plays</v>
      </c>
      <c r="S2973" s="22">
        <f t="shared" si="418"/>
        <v>41852.658310185187</v>
      </c>
      <c r="T2973" s="22">
        <f t="shared" si="419"/>
        <v>41882.658310185187</v>
      </c>
      <c r="U2973">
        <f t="shared" si="420"/>
        <v>2014</v>
      </c>
      <c r="V2973" t="str">
        <f t="shared" si="421"/>
        <v>successful</v>
      </c>
      <c r="W2973" t="str">
        <f>IF(OR(O2973&lt;Outliers!$B$8,Data!O2973&gt;Outliers!$B$9),"Yes","No")</f>
        <v>No</v>
      </c>
      <c r="X2973">
        <f t="shared" si="422"/>
        <v>4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414"/>
        <v>1</v>
      </c>
      <c r="P2974" s="9">
        <f t="shared" si="415"/>
        <v>123.94</v>
      </c>
      <c r="Q2974" t="str">
        <f t="shared" si="416"/>
        <v>theater</v>
      </c>
      <c r="R2974" t="str">
        <f t="shared" si="417"/>
        <v>plays</v>
      </c>
      <c r="S2974" s="22">
        <f t="shared" si="418"/>
        <v>42694.110185185185</v>
      </c>
      <c r="T2974" s="22">
        <f t="shared" si="419"/>
        <v>42709.041666666672</v>
      </c>
      <c r="U2974">
        <f t="shared" si="420"/>
        <v>2016</v>
      </c>
      <c r="V2974" t="str">
        <f t="shared" si="421"/>
        <v>successful</v>
      </c>
      <c r="W2974" t="str">
        <f>IF(OR(O2974&lt;Outliers!$B$8,Data!O2974&gt;Outliers!$B$9),"Yes","No")</f>
        <v>No</v>
      </c>
      <c r="X2974">
        <f t="shared" si="422"/>
        <v>2</v>
      </c>
    </row>
    <row r="2975" spans="1:24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414"/>
        <v>2</v>
      </c>
      <c r="P2975" s="9">
        <f t="shared" si="415"/>
        <v>264.85000000000002</v>
      </c>
      <c r="Q2975" t="str">
        <f t="shared" si="416"/>
        <v>theater</v>
      </c>
      <c r="R2975" t="str">
        <f t="shared" si="417"/>
        <v>plays</v>
      </c>
      <c r="S2975" s="22">
        <f t="shared" si="418"/>
        <v>42341.818379629629</v>
      </c>
      <c r="T2975" s="22">
        <f t="shared" si="419"/>
        <v>42370.166666666672</v>
      </c>
      <c r="U2975">
        <f t="shared" si="420"/>
        <v>2015</v>
      </c>
      <c r="V2975" t="str">
        <f t="shared" si="421"/>
        <v>successful</v>
      </c>
      <c r="W2975" t="str">
        <f>IF(OR(O2975&lt;Outliers!$B$8,Data!O2975&gt;Outliers!$B$9),"Yes","No")</f>
        <v>No</v>
      </c>
      <c r="X2975">
        <f t="shared" si="422"/>
        <v>4</v>
      </c>
    </row>
    <row r="2976" spans="1:24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414"/>
        <v>1</v>
      </c>
      <c r="P2976" s="9">
        <f t="shared" si="415"/>
        <v>58.62</v>
      </c>
      <c r="Q2976" t="str">
        <f t="shared" si="416"/>
        <v>theater</v>
      </c>
      <c r="R2976" t="str">
        <f t="shared" si="417"/>
        <v>plays</v>
      </c>
      <c r="S2976" s="22">
        <f t="shared" si="418"/>
        <v>41880.061006944445</v>
      </c>
      <c r="T2976" s="22">
        <f t="shared" si="419"/>
        <v>41908.065972222219</v>
      </c>
      <c r="U2976">
        <f t="shared" si="420"/>
        <v>2014</v>
      </c>
      <c r="V2976" t="str">
        <f t="shared" si="421"/>
        <v>successful</v>
      </c>
      <c r="W2976" t="str">
        <f>IF(OR(O2976&lt;Outliers!$B$8,Data!O2976&gt;Outliers!$B$9),"Yes","No")</f>
        <v>No</v>
      </c>
      <c r="X2976">
        <f t="shared" si="422"/>
        <v>4</v>
      </c>
    </row>
    <row r="2977" spans="1:24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414"/>
        <v>1</v>
      </c>
      <c r="P2977" s="9">
        <f t="shared" si="415"/>
        <v>70.88</v>
      </c>
      <c r="Q2977" t="str">
        <f t="shared" si="416"/>
        <v>theater</v>
      </c>
      <c r="R2977" t="str">
        <f t="shared" si="417"/>
        <v>plays</v>
      </c>
      <c r="S2977" s="22">
        <f t="shared" si="418"/>
        <v>41941.683865740742</v>
      </c>
      <c r="T2977" s="22">
        <f t="shared" si="419"/>
        <v>41970.125</v>
      </c>
      <c r="U2977">
        <f t="shared" si="420"/>
        <v>2014</v>
      </c>
      <c r="V2977" t="str">
        <f t="shared" si="421"/>
        <v>successful</v>
      </c>
      <c r="W2977" t="str">
        <f>IF(OR(O2977&lt;Outliers!$B$8,Data!O2977&gt;Outliers!$B$9),"Yes","No")</f>
        <v>No</v>
      </c>
      <c r="X2977">
        <f t="shared" si="422"/>
        <v>4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414"/>
        <v>2</v>
      </c>
      <c r="P2978" s="9">
        <f t="shared" si="415"/>
        <v>8.57</v>
      </c>
      <c r="Q2978" t="str">
        <f t="shared" si="416"/>
        <v>theater</v>
      </c>
      <c r="R2978" t="str">
        <f t="shared" si="417"/>
        <v>plays</v>
      </c>
      <c r="S2978" s="22">
        <f t="shared" si="418"/>
        <v>42425.730671296296</v>
      </c>
      <c r="T2978" s="22">
        <f t="shared" si="419"/>
        <v>42442.5</v>
      </c>
      <c r="U2978">
        <f t="shared" si="420"/>
        <v>2016</v>
      </c>
      <c r="V2978" t="str">
        <f t="shared" si="421"/>
        <v>successful</v>
      </c>
      <c r="W2978" t="str">
        <f>IF(OR(O2978&lt;Outliers!$B$8,Data!O2978&gt;Outliers!$B$9),"Yes","No")</f>
        <v>No</v>
      </c>
      <c r="X2978">
        <f t="shared" si="422"/>
        <v>2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414"/>
        <v>1</v>
      </c>
      <c r="P2979" s="9">
        <f t="shared" si="415"/>
        <v>113.57</v>
      </c>
      <c r="Q2979" t="str">
        <f t="shared" si="416"/>
        <v>theater</v>
      </c>
      <c r="R2979" t="str">
        <f t="shared" si="417"/>
        <v>plays</v>
      </c>
      <c r="S2979" s="22">
        <f t="shared" si="418"/>
        <v>42026.88118055556</v>
      </c>
      <c r="T2979" s="22">
        <f t="shared" si="419"/>
        <v>42086.093055555553</v>
      </c>
      <c r="U2979">
        <f t="shared" si="420"/>
        <v>2015</v>
      </c>
      <c r="V2979" t="str">
        <f t="shared" si="421"/>
        <v>successful</v>
      </c>
      <c r="W2979" t="str">
        <f>IF(OR(O2979&lt;Outliers!$B$8,Data!O2979&gt;Outliers!$B$9),"Yes","No")</f>
        <v>No</v>
      </c>
      <c r="X2979">
        <f t="shared" si="422"/>
        <v>9</v>
      </c>
    </row>
    <row r="2980" spans="1:24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414"/>
        <v>1</v>
      </c>
      <c r="P2980" s="9">
        <f t="shared" si="415"/>
        <v>60.69</v>
      </c>
      <c r="Q2980" t="str">
        <f t="shared" si="416"/>
        <v>theater</v>
      </c>
      <c r="R2980" t="str">
        <f t="shared" si="417"/>
        <v>plays</v>
      </c>
      <c r="S2980" s="22">
        <f t="shared" si="418"/>
        <v>41922.640590277777</v>
      </c>
      <c r="T2980" s="22">
        <f t="shared" si="419"/>
        <v>41932.249305555553</v>
      </c>
      <c r="U2980">
        <f t="shared" si="420"/>
        <v>2014</v>
      </c>
      <c r="V2980" t="str">
        <f t="shared" si="421"/>
        <v>successful</v>
      </c>
      <c r="W2980" t="str">
        <f>IF(OR(O2980&lt;Outliers!$B$8,Data!O2980&gt;Outliers!$B$9),"Yes","No")</f>
        <v>No</v>
      </c>
      <c r="X2980">
        <f t="shared" si="422"/>
        <v>1</v>
      </c>
    </row>
    <row r="2981" spans="1:24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414"/>
        <v>1</v>
      </c>
      <c r="P2981" s="9">
        <f t="shared" si="415"/>
        <v>110.22</v>
      </c>
      <c r="Q2981" t="str">
        <f t="shared" si="416"/>
        <v>theater</v>
      </c>
      <c r="R2981" t="str">
        <f t="shared" si="417"/>
        <v>plays</v>
      </c>
      <c r="S2981" s="22">
        <f t="shared" si="418"/>
        <v>41993.824340277773</v>
      </c>
      <c r="T2981" s="22">
        <f t="shared" si="419"/>
        <v>42010.25</v>
      </c>
      <c r="U2981">
        <f t="shared" si="420"/>
        <v>2014</v>
      </c>
      <c r="V2981" t="str">
        <f t="shared" si="421"/>
        <v>successful</v>
      </c>
      <c r="W2981" t="str">
        <f>IF(OR(O2981&lt;Outliers!$B$8,Data!O2981&gt;Outliers!$B$9),"Yes","No")</f>
        <v>No</v>
      </c>
      <c r="X2981">
        <f t="shared" si="422"/>
        <v>2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414"/>
        <v>1</v>
      </c>
      <c r="P2982" s="9">
        <f t="shared" si="415"/>
        <v>136.46</v>
      </c>
      <c r="Q2982" t="str">
        <f t="shared" si="416"/>
        <v>theater</v>
      </c>
      <c r="R2982" t="str">
        <f t="shared" si="417"/>
        <v>plays</v>
      </c>
      <c r="S2982" s="22">
        <f t="shared" si="418"/>
        <v>42219.915856481486</v>
      </c>
      <c r="T2982" s="22">
        <f t="shared" si="419"/>
        <v>42240.083333333328</v>
      </c>
      <c r="U2982">
        <f t="shared" si="420"/>
        <v>2015</v>
      </c>
      <c r="V2982" t="str">
        <f t="shared" si="421"/>
        <v>successful</v>
      </c>
      <c r="W2982" t="str">
        <f>IF(OR(O2982&lt;Outliers!$B$8,Data!O2982&gt;Outliers!$B$9),"Yes","No")</f>
        <v>No</v>
      </c>
      <c r="X2982">
        <f t="shared" si="422"/>
        <v>3</v>
      </c>
    </row>
    <row r="2983" spans="1:24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414"/>
        <v>1</v>
      </c>
      <c r="P2983" s="9">
        <f t="shared" si="415"/>
        <v>53.16</v>
      </c>
      <c r="Q2983" t="str">
        <f t="shared" si="416"/>
        <v>theater</v>
      </c>
      <c r="R2983" t="str">
        <f t="shared" si="417"/>
        <v>spaces</v>
      </c>
      <c r="S2983" s="22">
        <f t="shared" si="418"/>
        <v>42225.559675925921</v>
      </c>
      <c r="T2983" s="22">
        <f t="shared" si="419"/>
        <v>42270.559675925921</v>
      </c>
      <c r="U2983">
        <f t="shared" si="420"/>
        <v>2015</v>
      </c>
      <c r="V2983" t="str">
        <f t="shared" si="421"/>
        <v>successful</v>
      </c>
      <c r="W2983" t="str">
        <f>IF(OR(O2983&lt;Outliers!$B$8,Data!O2983&gt;Outliers!$B$9),"Yes","No")</f>
        <v>No</v>
      </c>
      <c r="X2983">
        <f t="shared" si="422"/>
        <v>6</v>
      </c>
    </row>
    <row r="2984" spans="1:24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414"/>
        <v>1</v>
      </c>
      <c r="P2984" s="9">
        <f t="shared" si="415"/>
        <v>86.49</v>
      </c>
      <c r="Q2984" t="str">
        <f t="shared" si="416"/>
        <v>theater</v>
      </c>
      <c r="R2984" t="str">
        <f t="shared" si="417"/>
        <v>spaces</v>
      </c>
      <c r="S2984" s="22">
        <f t="shared" si="418"/>
        <v>42381.686840277776</v>
      </c>
      <c r="T2984" s="22">
        <f t="shared" si="419"/>
        <v>42411.686840277776</v>
      </c>
      <c r="U2984">
        <f t="shared" si="420"/>
        <v>2016</v>
      </c>
      <c r="V2984" t="str">
        <f t="shared" si="421"/>
        <v>successful</v>
      </c>
      <c r="W2984" t="str">
        <f>IF(OR(O2984&lt;Outliers!$B$8,Data!O2984&gt;Outliers!$B$9),"Yes","No")</f>
        <v>No</v>
      </c>
      <c r="X2984">
        <f t="shared" si="422"/>
        <v>4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414"/>
        <v>1</v>
      </c>
      <c r="P2985" s="9">
        <f t="shared" si="415"/>
        <v>155.24</v>
      </c>
      <c r="Q2985" t="str">
        <f t="shared" si="416"/>
        <v>theater</v>
      </c>
      <c r="R2985" t="str">
        <f t="shared" si="417"/>
        <v>spaces</v>
      </c>
      <c r="S2985" s="22">
        <f t="shared" si="418"/>
        <v>41894.632361111115</v>
      </c>
      <c r="T2985" s="22">
        <f t="shared" si="419"/>
        <v>41954.674027777779</v>
      </c>
      <c r="U2985">
        <f t="shared" si="420"/>
        <v>2014</v>
      </c>
      <c r="V2985" t="str">
        <f t="shared" si="421"/>
        <v>successful</v>
      </c>
      <c r="W2985" t="str">
        <f>IF(OR(O2985&lt;Outliers!$B$8,Data!O2985&gt;Outliers!$B$9),"Yes","No")</f>
        <v>No</v>
      </c>
      <c r="X2985">
        <f t="shared" si="422"/>
        <v>9</v>
      </c>
    </row>
    <row r="2986" spans="1:24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414"/>
        <v>1</v>
      </c>
      <c r="P2986" s="9">
        <f t="shared" si="415"/>
        <v>115.08</v>
      </c>
      <c r="Q2986" t="str">
        <f t="shared" si="416"/>
        <v>theater</v>
      </c>
      <c r="R2986" t="str">
        <f t="shared" si="417"/>
        <v>spaces</v>
      </c>
      <c r="S2986" s="22">
        <f t="shared" si="418"/>
        <v>42576.278715277775</v>
      </c>
      <c r="T2986" s="22">
        <f t="shared" si="419"/>
        <v>42606.278715277775</v>
      </c>
      <c r="U2986">
        <f t="shared" si="420"/>
        <v>2016</v>
      </c>
      <c r="V2986" t="str">
        <f t="shared" si="421"/>
        <v>successful</v>
      </c>
      <c r="W2986" t="str">
        <f>IF(OR(O2986&lt;Outliers!$B$8,Data!O2986&gt;Outliers!$B$9),"Yes","No")</f>
        <v>No</v>
      </c>
      <c r="X2986">
        <f t="shared" si="422"/>
        <v>4</v>
      </c>
    </row>
    <row r="2987" spans="1:24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414"/>
        <v>1</v>
      </c>
      <c r="P2987" s="9">
        <f t="shared" si="415"/>
        <v>109.59</v>
      </c>
      <c r="Q2987" t="str">
        <f t="shared" si="416"/>
        <v>theater</v>
      </c>
      <c r="R2987" t="str">
        <f t="shared" si="417"/>
        <v>spaces</v>
      </c>
      <c r="S2987" s="22">
        <f t="shared" si="418"/>
        <v>42654.973703703698</v>
      </c>
      <c r="T2987" s="22">
        <f t="shared" si="419"/>
        <v>42674.166666666672</v>
      </c>
      <c r="U2987">
        <f t="shared" si="420"/>
        <v>2016</v>
      </c>
      <c r="V2987" t="str">
        <f t="shared" si="421"/>
        <v>successful</v>
      </c>
      <c r="W2987" t="str">
        <f>IF(OR(O2987&lt;Outliers!$B$8,Data!O2987&gt;Outliers!$B$9),"Yes","No")</f>
        <v>No</v>
      </c>
      <c r="X2987">
        <f t="shared" si="422"/>
        <v>3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414"/>
        <v>1</v>
      </c>
      <c r="P2988" s="9">
        <f t="shared" si="415"/>
        <v>45.21</v>
      </c>
      <c r="Q2988" t="str">
        <f t="shared" si="416"/>
        <v>theater</v>
      </c>
      <c r="R2988" t="str">
        <f t="shared" si="417"/>
        <v>spaces</v>
      </c>
      <c r="S2988" s="22">
        <f t="shared" si="418"/>
        <v>42431.500069444446</v>
      </c>
      <c r="T2988" s="22">
        <f t="shared" si="419"/>
        <v>42491.458402777775</v>
      </c>
      <c r="U2988">
        <f t="shared" si="420"/>
        <v>2016</v>
      </c>
      <c r="V2988" t="str">
        <f t="shared" si="421"/>
        <v>successful</v>
      </c>
      <c r="W2988" t="str">
        <f>IF(OR(O2988&lt;Outliers!$B$8,Data!O2988&gt;Outliers!$B$9),"Yes","No")</f>
        <v>No</v>
      </c>
      <c r="X2988">
        <f t="shared" si="422"/>
        <v>9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414"/>
        <v>1</v>
      </c>
      <c r="P2989" s="9">
        <f t="shared" si="415"/>
        <v>104.15</v>
      </c>
      <c r="Q2989" t="str">
        <f t="shared" si="416"/>
        <v>theater</v>
      </c>
      <c r="R2989" t="str">
        <f t="shared" si="417"/>
        <v>spaces</v>
      </c>
      <c r="S2989" s="22">
        <f t="shared" si="418"/>
        <v>42627.307303240741</v>
      </c>
      <c r="T2989" s="22">
        <f t="shared" si="419"/>
        <v>42656</v>
      </c>
      <c r="U2989">
        <f t="shared" si="420"/>
        <v>2016</v>
      </c>
      <c r="V2989" t="str">
        <f t="shared" si="421"/>
        <v>successful</v>
      </c>
      <c r="W2989" t="str">
        <f>IF(OR(O2989&lt;Outliers!$B$8,Data!O2989&gt;Outliers!$B$9),"Yes","No")</f>
        <v>No</v>
      </c>
      <c r="X2989">
        <f t="shared" si="422"/>
        <v>4</v>
      </c>
    </row>
    <row r="2990" spans="1:24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414"/>
        <v>1</v>
      </c>
      <c r="P2990" s="9">
        <f t="shared" si="415"/>
        <v>35.71</v>
      </c>
      <c r="Q2990" t="str">
        <f t="shared" si="416"/>
        <v>theater</v>
      </c>
      <c r="R2990" t="str">
        <f t="shared" si="417"/>
        <v>spaces</v>
      </c>
      <c r="S2990" s="22">
        <f t="shared" si="418"/>
        <v>42511.362048611118</v>
      </c>
      <c r="T2990" s="22">
        <f t="shared" si="419"/>
        <v>42541.362048611118</v>
      </c>
      <c r="U2990">
        <f t="shared" si="420"/>
        <v>2016</v>
      </c>
      <c r="V2990" t="str">
        <f t="shared" si="421"/>
        <v>successful</v>
      </c>
      <c r="W2990" t="str">
        <f>IF(OR(O2990&lt;Outliers!$B$8,Data!O2990&gt;Outliers!$B$9),"Yes","No")</f>
        <v>No</v>
      </c>
      <c r="X2990">
        <f t="shared" si="422"/>
        <v>4</v>
      </c>
    </row>
    <row r="2991" spans="1:2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414"/>
        <v>2</v>
      </c>
      <c r="P2991" s="9">
        <f t="shared" si="415"/>
        <v>97</v>
      </c>
      <c r="Q2991" t="str">
        <f t="shared" si="416"/>
        <v>theater</v>
      </c>
      <c r="R2991" t="str">
        <f t="shared" si="417"/>
        <v>spaces</v>
      </c>
      <c r="S2991" s="22">
        <f t="shared" si="418"/>
        <v>42337.02039351852</v>
      </c>
      <c r="T2991" s="22">
        <f t="shared" si="419"/>
        <v>42359.207638888889</v>
      </c>
      <c r="U2991">
        <f t="shared" si="420"/>
        <v>2015</v>
      </c>
      <c r="V2991" t="str">
        <f t="shared" si="421"/>
        <v>successful</v>
      </c>
      <c r="W2991" t="str">
        <f>IF(OR(O2991&lt;Outliers!$B$8,Data!O2991&gt;Outliers!$B$9),"Yes","No")</f>
        <v>No</v>
      </c>
      <c r="X2991">
        <f t="shared" si="422"/>
        <v>3</v>
      </c>
    </row>
    <row r="2992" spans="1:24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414"/>
        <v>1</v>
      </c>
      <c r="P2992" s="9">
        <f t="shared" si="415"/>
        <v>370.37</v>
      </c>
      <c r="Q2992" t="str">
        <f t="shared" si="416"/>
        <v>theater</v>
      </c>
      <c r="R2992" t="str">
        <f t="shared" si="417"/>
        <v>spaces</v>
      </c>
      <c r="S2992" s="22">
        <f t="shared" si="418"/>
        <v>42341.57430555555</v>
      </c>
      <c r="T2992" s="22">
        <f t="shared" si="419"/>
        <v>42376.57430555555</v>
      </c>
      <c r="U2992">
        <f t="shared" si="420"/>
        <v>2015</v>
      </c>
      <c r="V2992" t="str">
        <f t="shared" si="421"/>
        <v>successful</v>
      </c>
      <c r="W2992" t="str">
        <f>IF(OR(O2992&lt;Outliers!$B$8,Data!O2992&gt;Outliers!$B$9),"Yes","No")</f>
        <v>No</v>
      </c>
      <c r="X2992">
        <f t="shared" si="422"/>
        <v>5</v>
      </c>
    </row>
    <row r="2993" spans="1:24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414"/>
        <v>1</v>
      </c>
      <c r="P2993" s="9">
        <f t="shared" si="415"/>
        <v>94.41</v>
      </c>
      <c r="Q2993" t="str">
        <f t="shared" si="416"/>
        <v>theater</v>
      </c>
      <c r="R2993" t="str">
        <f t="shared" si="417"/>
        <v>spaces</v>
      </c>
      <c r="S2993" s="22">
        <f t="shared" si="418"/>
        <v>42740.837152777778</v>
      </c>
      <c r="T2993" s="22">
        <f t="shared" si="419"/>
        <v>42762.837152777778</v>
      </c>
      <c r="U2993">
        <f t="shared" si="420"/>
        <v>2017</v>
      </c>
      <c r="V2993" t="str">
        <f t="shared" si="421"/>
        <v>successful</v>
      </c>
      <c r="W2993" t="str">
        <f>IF(OR(O2993&lt;Outliers!$B$8,Data!O2993&gt;Outliers!$B$9),"Yes","No")</f>
        <v>No</v>
      </c>
      <c r="X2993">
        <f t="shared" si="422"/>
        <v>3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414"/>
        <v>1</v>
      </c>
      <c r="P2994" s="9">
        <f t="shared" si="415"/>
        <v>48.98</v>
      </c>
      <c r="Q2994" t="str">
        <f t="shared" si="416"/>
        <v>theater</v>
      </c>
      <c r="R2994" t="str">
        <f t="shared" si="417"/>
        <v>spaces</v>
      </c>
      <c r="S2994" s="22">
        <f t="shared" si="418"/>
        <v>42622.767476851848</v>
      </c>
      <c r="T2994" s="22">
        <f t="shared" si="419"/>
        <v>42652.767476851848</v>
      </c>
      <c r="U2994">
        <f t="shared" si="420"/>
        <v>2016</v>
      </c>
      <c r="V2994" t="str">
        <f t="shared" si="421"/>
        <v>successful</v>
      </c>
      <c r="W2994" t="str">
        <f>IF(OR(O2994&lt;Outliers!$B$8,Data!O2994&gt;Outliers!$B$9),"Yes","No")</f>
        <v>No</v>
      </c>
      <c r="X2994">
        <f t="shared" si="422"/>
        <v>4</v>
      </c>
    </row>
    <row r="2995" spans="1:2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414"/>
        <v>1</v>
      </c>
      <c r="P2995" s="9">
        <f t="shared" si="415"/>
        <v>45.59</v>
      </c>
      <c r="Q2995" t="str">
        <f t="shared" si="416"/>
        <v>theater</v>
      </c>
      <c r="R2995" t="str">
        <f t="shared" si="417"/>
        <v>spaces</v>
      </c>
      <c r="S2995" s="22">
        <f t="shared" si="418"/>
        <v>42390.838738425926</v>
      </c>
      <c r="T2995" s="22">
        <f t="shared" si="419"/>
        <v>42420.838738425926</v>
      </c>
      <c r="U2995">
        <f t="shared" si="420"/>
        <v>2016</v>
      </c>
      <c r="V2995" t="str">
        <f t="shared" si="421"/>
        <v>successful</v>
      </c>
      <c r="W2995" t="str">
        <f>IF(OR(O2995&lt;Outliers!$B$8,Data!O2995&gt;Outliers!$B$9),"Yes","No")</f>
        <v>No</v>
      </c>
      <c r="X2995">
        <f t="shared" si="422"/>
        <v>4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414"/>
        <v>5</v>
      </c>
      <c r="P2996" s="9">
        <f t="shared" si="415"/>
        <v>23.28</v>
      </c>
      <c r="Q2996" t="str">
        <f t="shared" si="416"/>
        <v>theater</v>
      </c>
      <c r="R2996" t="str">
        <f t="shared" si="417"/>
        <v>spaces</v>
      </c>
      <c r="S2996" s="22">
        <f t="shared" si="418"/>
        <v>41885.478842592594</v>
      </c>
      <c r="T2996" s="22">
        <f t="shared" si="419"/>
        <v>41915.478842592594</v>
      </c>
      <c r="U2996">
        <f t="shared" si="420"/>
        <v>2014</v>
      </c>
      <c r="V2996" t="str">
        <f t="shared" si="421"/>
        <v>successful</v>
      </c>
      <c r="W2996" t="str">
        <f>IF(OR(O2996&lt;Outliers!$B$8,Data!O2996&gt;Outliers!$B$9),"Yes","No")</f>
        <v>Yes</v>
      </c>
      <c r="X2996">
        <f t="shared" si="422"/>
        <v>4</v>
      </c>
    </row>
    <row r="2997" spans="1:24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414"/>
        <v>1</v>
      </c>
      <c r="P2997" s="9">
        <f t="shared" si="415"/>
        <v>63.23</v>
      </c>
      <c r="Q2997" t="str">
        <f t="shared" si="416"/>
        <v>theater</v>
      </c>
      <c r="R2997" t="str">
        <f t="shared" si="417"/>
        <v>spaces</v>
      </c>
      <c r="S2997" s="22">
        <f t="shared" si="418"/>
        <v>42724.665173611109</v>
      </c>
      <c r="T2997" s="22">
        <f t="shared" si="419"/>
        <v>42754.665173611109</v>
      </c>
      <c r="U2997">
        <f t="shared" si="420"/>
        <v>2016</v>
      </c>
      <c r="V2997" t="str">
        <f t="shared" si="421"/>
        <v>successful</v>
      </c>
      <c r="W2997" t="str">
        <f>IF(OR(O2997&lt;Outliers!$B$8,Data!O2997&gt;Outliers!$B$9),"Yes","No")</f>
        <v>No</v>
      </c>
      <c r="X2997">
        <f t="shared" si="422"/>
        <v>4</v>
      </c>
    </row>
    <row r="2998" spans="1:24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414"/>
        <v>2</v>
      </c>
      <c r="P2998" s="9">
        <f t="shared" si="415"/>
        <v>153.52000000000001</v>
      </c>
      <c r="Q2998" t="str">
        <f t="shared" si="416"/>
        <v>theater</v>
      </c>
      <c r="R2998" t="str">
        <f t="shared" si="417"/>
        <v>spaces</v>
      </c>
      <c r="S2998" s="22">
        <f t="shared" si="418"/>
        <v>42090.912500000006</v>
      </c>
      <c r="T2998" s="22">
        <f t="shared" si="419"/>
        <v>42150.912500000006</v>
      </c>
      <c r="U2998">
        <f t="shared" si="420"/>
        <v>2015</v>
      </c>
      <c r="V2998" t="str">
        <f t="shared" si="421"/>
        <v>successful</v>
      </c>
      <c r="W2998" t="str">
        <f>IF(OR(O2998&lt;Outliers!$B$8,Data!O2998&gt;Outliers!$B$9),"Yes","No")</f>
        <v>No</v>
      </c>
      <c r="X2998">
        <f t="shared" si="422"/>
        <v>9</v>
      </c>
    </row>
    <row r="2999" spans="1:24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414"/>
        <v>1</v>
      </c>
      <c r="P2999" s="9">
        <f t="shared" si="415"/>
        <v>90.2</v>
      </c>
      <c r="Q2999" t="str">
        <f t="shared" si="416"/>
        <v>theater</v>
      </c>
      <c r="R2999" t="str">
        <f t="shared" si="417"/>
        <v>spaces</v>
      </c>
      <c r="S2999" s="22">
        <f t="shared" si="418"/>
        <v>42775.733715277776</v>
      </c>
      <c r="T2999" s="22">
        <f t="shared" si="419"/>
        <v>42793.207638888889</v>
      </c>
      <c r="U2999">
        <f t="shared" si="420"/>
        <v>2017</v>
      </c>
      <c r="V2999" t="str">
        <f t="shared" si="421"/>
        <v>successful</v>
      </c>
      <c r="W2999" t="str">
        <f>IF(OR(O2999&lt;Outliers!$B$8,Data!O2999&gt;Outliers!$B$9),"Yes","No")</f>
        <v>No</v>
      </c>
      <c r="X2999">
        <f t="shared" si="422"/>
        <v>3</v>
      </c>
    </row>
    <row r="3000" spans="1:24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414"/>
        <v>1</v>
      </c>
      <c r="P3000" s="9">
        <f t="shared" si="415"/>
        <v>118.97</v>
      </c>
      <c r="Q3000" t="str">
        <f t="shared" si="416"/>
        <v>theater</v>
      </c>
      <c r="R3000" t="str">
        <f t="shared" si="417"/>
        <v>spaces</v>
      </c>
      <c r="S3000" s="22">
        <f t="shared" si="418"/>
        <v>41778.193622685183</v>
      </c>
      <c r="T3000" s="22">
        <f t="shared" si="419"/>
        <v>41806.184027777781</v>
      </c>
      <c r="U3000">
        <f t="shared" si="420"/>
        <v>2014</v>
      </c>
      <c r="V3000" t="str">
        <f t="shared" si="421"/>
        <v>successful</v>
      </c>
      <c r="W3000" t="str">
        <f>IF(OR(O3000&lt;Outliers!$B$8,Data!O3000&gt;Outliers!$B$9),"Yes","No")</f>
        <v>No</v>
      </c>
      <c r="X3000">
        <f t="shared" si="422"/>
        <v>4</v>
      </c>
    </row>
    <row r="3001" spans="1:24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414"/>
        <v>1</v>
      </c>
      <c r="P3001" s="9">
        <f t="shared" si="415"/>
        <v>80.25</v>
      </c>
      <c r="Q3001" t="str">
        <f t="shared" si="416"/>
        <v>theater</v>
      </c>
      <c r="R3001" t="str">
        <f t="shared" si="417"/>
        <v>spaces</v>
      </c>
      <c r="S3001" s="22">
        <f t="shared" si="418"/>
        <v>42780.740277777775</v>
      </c>
      <c r="T3001" s="22">
        <f t="shared" si="419"/>
        <v>42795.083333333328</v>
      </c>
      <c r="U3001">
        <f t="shared" si="420"/>
        <v>2017</v>
      </c>
      <c r="V3001" t="str">
        <f t="shared" si="421"/>
        <v>successful</v>
      </c>
      <c r="W3001" t="str">
        <f>IF(OR(O3001&lt;Outliers!$B$8,Data!O3001&gt;Outliers!$B$9),"Yes","No")</f>
        <v>No</v>
      </c>
      <c r="X3001">
        <f t="shared" si="422"/>
        <v>2</v>
      </c>
    </row>
    <row r="3002" spans="1:24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414"/>
        <v>1</v>
      </c>
      <c r="P3002" s="9">
        <f t="shared" si="415"/>
        <v>62.5</v>
      </c>
      <c r="Q3002" t="str">
        <f t="shared" si="416"/>
        <v>theater</v>
      </c>
      <c r="R3002" t="str">
        <f t="shared" si="417"/>
        <v>spaces</v>
      </c>
      <c r="S3002" s="22">
        <f t="shared" si="418"/>
        <v>42752.827199074076</v>
      </c>
      <c r="T3002" s="22">
        <f t="shared" si="419"/>
        <v>42766.75</v>
      </c>
      <c r="U3002">
        <f t="shared" si="420"/>
        <v>2017</v>
      </c>
      <c r="V3002" t="str">
        <f t="shared" si="421"/>
        <v>successful</v>
      </c>
      <c r="W3002" t="str">
        <f>IF(OR(O3002&lt;Outliers!$B$8,Data!O3002&gt;Outliers!$B$9),"Yes","No")</f>
        <v>No</v>
      </c>
      <c r="X3002">
        <f t="shared" si="422"/>
        <v>2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414"/>
        <v>3</v>
      </c>
      <c r="P3003" s="9">
        <f t="shared" si="415"/>
        <v>131.38</v>
      </c>
      <c r="Q3003" t="str">
        <f t="shared" si="416"/>
        <v>theater</v>
      </c>
      <c r="R3003" t="str">
        <f t="shared" si="417"/>
        <v>spaces</v>
      </c>
      <c r="S3003" s="22">
        <f t="shared" si="418"/>
        <v>42534.895625000005</v>
      </c>
      <c r="T3003" s="22">
        <f t="shared" si="419"/>
        <v>42564.895625000005</v>
      </c>
      <c r="U3003">
        <f t="shared" si="420"/>
        <v>2016</v>
      </c>
      <c r="V3003" t="str">
        <f t="shared" si="421"/>
        <v>successful</v>
      </c>
      <c r="W3003" t="str">
        <f>IF(OR(O3003&lt;Outliers!$B$8,Data!O3003&gt;Outliers!$B$9),"Yes","No")</f>
        <v>Yes</v>
      </c>
      <c r="X3003">
        <f t="shared" si="422"/>
        <v>4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414"/>
        <v>1</v>
      </c>
      <c r="P3004" s="9">
        <f t="shared" si="415"/>
        <v>73.03</v>
      </c>
      <c r="Q3004" t="str">
        <f t="shared" si="416"/>
        <v>theater</v>
      </c>
      <c r="R3004" t="str">
        <f t="shared" si="417"/>
        <v>spaces</v>
      </c>
      <c r="S3004" s="22">
        <f t="shared" si="418"/>
        <v>41239.83625</v>
      </c>
      <c r="T3004" s="22">
        <f t="shared" si="419"/>
        <v>41269.83625</v>
      </c>
      <c r="U3004">
        <f t="shared" si="420"/>
        <v>2012</v>
      </c>
      <c r="V3004" t="str">
        <f t="shared" si="421"/>
        <v>successful</v>
      </c>
      <c r="W3004" t="str">
        <f>IF(OR(O3004&lt;Outliers!$B$8,Data!O3004&gt;Outliers!$B$9),"Yes","No")</f>
        <v>No</v>
      </c>
      <c r="X3004">
        <f t="shared" si="422"/>
        <v>4</v>
      </c>
    </row>
    <row r="3005" spans="1:24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414"/>
        <v>1</v>
      </c>
      <c r="P3005" s="9">
        <f t="shared" si="415"/>
        <v>178.53</v>
      </c>
      <c r="Q3005" t="str">
        <f t="shared" si="416"/>
        <v>theater</v>
      </c>
      <c r="R3005" t="str">
        <f t="shared" si="417"/>
        <v>spaces</v>
      </c>
      <c r="S3005" s="22">
        <f t="shared" si="418"/>
        <v>42398.849259259259</v>
      </c>
      <c r="T3005" s="22">
        <f t="shared" si="419"/>
        <v>42430.249305555553</v>
      </c>
      <c r="U3005">
        <f t="shared" si="420"/>
        <v>2016</v>
      </c>
      <c r="V3005" t="str">
        <f t="shared" si="421"/>
        <v>successful</v>
      </c>
      <c r="W3005" t="str">
        <f>IF(OR(O3005&lt;Outliers!$B$8,Data!O3005&gt;Outliers!$B$9),"Yes","No")</f>
        <v>No</v>
      </c>
      <c r="X3005">
        <f t="shared" si="422"/>
        <v>5</v>
      </c>
    </row>
    <row r="3006" spans="1:24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414"/>
        <v>1</v>
      </c>
      <c r="P3006" s="9">
        <f t="shared" si="415"/>
        <v>162.91</v>
      </c>
      <c r="Q3006" t="str">
        <f t="shared" si="416"/>
        <v>theater</v>
      </c>
      <c r="R3006" t="str">
        <f t="shared" si="417"/>
        <v>spaces</v>
      </c>
      <c r="S3006" s="22">
        <f t="shared" si="418"/>
        <v>41928.881064814814</v>
      </c>
      <c r="T3006" s="22">
        <f t="shared" si="419"/>
        <v>41958.922731481478</v>
      </c>
      <c r="U3006">
        <f t="shared" si="420"/>
        <v>2014</v>
      </c>
      <c r="V3006" t="str">
        <f t="shared" si="421"/>
        <v>successful</v>
      </c>
      <c r="W3006" t="str">
        <f>IF(OR(O3006&lt;Outliers!$B$8,Data!O3006&gt;Outliers!$B$9),"Yes","No")</f>
        <v>No</v>
      </c>
      <c r="X3006">
        <f t="shared" si="422"/>
        <v>4</v>
      </c>
    </row>
    <row r="3007" spans="1:24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414"/>
        <v>1</v>
      </c>
      <c r="P3007" s="9">
        <f t="shared" si="415"/>
        <v>108.24</v>
      </c>
      <c r="Q3007" t="str">
        <f t="shared" si="416"/>
        <v>theater</v>
      </c>
      <c r="R3007" t="str">
        <f t="shared" si="417"/>
        <v>spaces</v>
      </c>
      <c r="S3007" s="22">
        <f t="shared" si="418"/>
        <v>41888.674826388888</v>
      </c>
      <c r="T3007" s="22">
        <f t="shared" si="419"/>
        <v>41918.674826388888</v>
      </c>
      <c r="U3007">
        <f t="shared" si="420"/>
        <v>2014</v>
      </c>
      <c r="V3007" t="str">
        <f t="shared" si="421"/>
        <v>successful</v>
      </c>
      <c r="W3007" t="str">
        <f>IF(OR(O3007&lt;Outliers!$B$8,Data!O3007&gt;Outliers!$B$9),"Yes","No")</f>
        <v>No</v>
      </c>
      <c r="X3007">
        <f t="shared" si="422"/>
        <v>4</v>
      </c>
    </row>
    <row r="3008" spans="1:24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414"/>
        <v>1</v>
      </c>
      <c r="P3008" s="9">
        <f t="shared" si="415"/>
        <v>88.87</v>
      </c>
      <c r="Q3008" t="str">
        <f t="shared" si="416"/>
        <v>theater</v>
      </c>
      <c r="R3008" t="str">
        <f t="shared" si="417"/>
        <v>spaces</v>
      </c>
      <c r="S3008" s="22">
        <f t="shared" si="418"/>
        <v>41957.756840277783</v>
      </c>
      <c r="T3008" s="22">
        <f t="shared" si="419"/>
        <v>41987.756840277783</v>
      </c>
      <c r="U3008">
        <f t="shared" si="420"/>
        <v>2014</v>
      </c>
      <c r="V3008" t="str">
        <f t="shared" si="421"/>
        <v>successful</v>
      </c>
      <c r="W3008" t="str">
        <f>IF(OR(O3008&lt;Outliers!$B$8,Data!O3008&gt;Outliers!$B$9),"Yes","No")</f>
        <v>No</v>
      </c>
      <c r="X3008">
        <f t="shared" si="422"/>
        <v>4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414"/>
        <v>2</v>
      </c>
      <c r="P3009" s="9">
        <f t="shared" si="415"/>
        <v>54</v>
      </c>
      <c r="Q3009" t="str">
        <f t="shared" si="416"/>
        <v>theater</v>
      </c>
      <c r="R3009" t="str">
        <f t="shared" si="417"/>
        <v>spaces</v>
      </c>
      <c r="S3009" s="22">
        <f t="shared" si="418"/>
        <v>42098.216238425928</v>
      </c>
      <c r="T3009" s="22">
        <f t="shared" si="419"/>
        <v>42119.216238425928</v>
      </c>
      <c r="U3009">
        <f t="shared" si="420"/>
        <v>2015</v>
      </c>
      <c r="V3009" t="str">
        <f t="shared" si="421"/>
        <v>successful</v>
      </c>
      <c r="W3009" t="str">
        <f>IF(OR(O3009&lt;Outliers!$B$8,Data!O3009&gt;Outliers!$B$9),"Yes","No")</f>
        <v>No</v>
      </c>
      <c r="X3009">
        <f t="shared" si="422"/>
        <v>3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414"/>
        <v>1</v>
      </c>
      <c r="P3010" s="9">
        <f t="shared" si="415"/>
        <v>116.73</v>
      </c>
      <c r="Q3010" t="str">
        <f t="shared" si="416"/>
        <v>theater</v>
      </c>
      <c r="R3010" t="str">
        <f t="shared" si="417"/>
        <v>spaces</v>
      </c>
      <c r="S3010" s="22">
        <f t="shared" si="418"/>
        <v>42360.212025462963</v>
      </c>
      <c r="T3010" s="22">
        <f t="shared" si="419"/>
        <v>42390.212025462963</v>
      </c>
      <c r="U3010">
        <f t="shared" si="420"/>
        <v>2015</v>
      </c>
      <c r="V3010" t="str">
        <f t="shared" si="421"/>
        <v>successful</v>
      </c>
      <c r="W3010" t="str">
        <f>IF(OR(O3010&lt;Outliers!$B$8,Data!O3010&gt;Outliers!$B$9),"Yes","No")</f>
        <v>No</v>
      </c>
      <c r="X3010">
        <f t="shared" si="422"/>
        <v>4</v>
      </c>
    </row>
    <row r="3011" spans="1:24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423">ROUND(E3011/D3011,0)</f>
        <v>1</v>
      </c>
      <c r="P3011" s="9">
        <f t="shared" ref="P3011:P3074" si="424">ROUND(IFERROR(E3011/L3011,0),2)</f>
        <v>233.9</v>
      </c>
      <c r="Q3011" t="str">
        <f t="shared" ref="Q3011:Q3074" si="425">LEFT(N3011,FIND("/",N3011)-1)</f>
        <v>theater</v>
      </c>
      <c r="R3011" t="str">
        <f t="shared" ref="R3011:R3074" si="426">RIGHT(N3011,LEN(N3011)-FIND("/",N3011))</f>
        <v>spaces</v>
      </c>
      <c r="S3011" s="22">
        <f t="shared" ref="S3011:S3074" si="427">(((J3011/60)/60)/24)+DATE(1970,1,1)</f>
        <v>41939.569907407407</v>
      </c>
      <c r="T3011" s="22">
        <f t="shared" ref="T3011:T3074" si="428">(((I3011/60)/60)/24)+DATE(1970,1,1)</f>
        <v>41969.611574074079</v>
      </c>
      <c r="U3011">
        <f t="shared" ref="U3011:U3074" si="429">YEAR(S3011)</f>
        <v>2014</v>
      </c>
      <c r="V3011" t="str">
        <f t="shared" ref="V3011:V3074" si="430">IF(OR(F3011="live",F3011="successful"),"successful","unsuccessful")</f>
        <v>successful</v>
      </c>
      <c r="W3011" t="str">
        <f>IF(OR(O3011&lt;Outliers!$B$8,Data!O3011&gt;Outliers!$B$9),"Yes","No")</f>
        <v>No</v>
      </c>
      <c r="X3011">
        <f t="shared" ref="X3011:X3074" si="431">ROUND(_xlfn.DAYS(T3011,S3011)/7,0)</f>
        <v>4</v>
      </c>
    </row>
    <row r="3012" spans="1:24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423"/>
        <v>2</v>
      </c>
      <c r="P3012" s="9">
        <f t="shared" si="424"/>
        <v>158</v>
      </c>
      <c r="Q3012" t="str">
        <f t="shared" si="425"/>
        <v>theater</v>
      </c>
      <c r="R3012" t="str">
        <f t="shared" si="426"/>
        <v>spaces</v>
      </c>
      <c r="S3012" s="22">
        <f t="shared" si="427"/>
        <v>41996.832395833335</v>
      </c>
      <c r="T3012" s="22">
        <f t="shared" si="428"/>
        <v>42056.832395833335</v>
      </c>
      <c r="U3012">
        <f t="shared" si="429"/>
        <v>2014</v>
      </c>
      <c r="V3012" t="str">
        <f t="shared" si="430"/>
        <v>successful</v>
      </c>
      <c r="W3012" t="str">
        <f>IF(OR(O3012&lt;Outliers!$B$8,Data!O3012&gt;Outliers!$B$9),"Yes","No")</f>
        <v>No</v>
      </c>
      <c r="X3012">
        <f t="shared" si="431"/>
        <v>9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423"/>
        <v>1</v>
      </c>
      <c r="P3013" s="9">
        <f t="shared" si="424"/>
        <v>14.84</v>
      </c>
      <c r="Q3013" t="str">
        <f t="shared" si="425"/>
        <v>theater</v>
      </c>
      <c r="R3013" t="str">
        <f t="shared" si="426"/>
        <v>spaces</v>
      </c>
      <c r="S3013" s="22">
        <f t="shared" si="427"/>
        <v>42334.468935185185</v>
      </c>
      <c r="T3013" s="22">
        <f t="shared" si="428"/>
        <v>42361.957638888889</v>
      </c>
      <c r="U3013">
        <f t="shared" si="429"/>
        <v>2015</v>
      </c>
      <c r="V3013" t="str">
        <f t="shared" si="430"/>
        <v>successful</v>
      </c>
      <c r="W3013" t="str">
        <f>IF(OR(O3013&lt;Outliers!$B$8,Data!O3013&gt;Outliers!$B$9),"Yes","No")</f>
        <v>No</v>
      </c>
      <c r="X3013">
        <f t="shared" si="431"/>
        <v>4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423"/>
        <v>1</v>
      </c>
      <c r="P3014" s="9">
        <f t="shared" si="424"/>
        <v>85.18</v>
      </c>
      <c r="Q3014" t="str">
        <f t="shared" si="425"/>
        <v>theater</v>
      </c>
      <c r="R3014" t="str">
        <f t="shared" si="426"/>
        <v>spaces</v>
      </c>
      <c r="S3014" s="22">
        <f t="shared" si="427"/>
        <v>42024.702893518523</v>
      </c>
      <c r="T3014" s="22">
        <f t="shared" si="428"/>
        <v>42045.702893518523</v>
      </c>
      <c r="U3014">
        <f t="shared" si="429"/>
        <v>2015</v>
      </c>
      <c r="V3014" t="str">
        <f t="shared" si="430"/>
        <v>successful</v>
      </c>
      <c r="W3014" t="str">
        <f>IF(OR(O3014&lt;Outliers!$B$8,Data!O3014&gt;Outliers!$B$9),"Yes","No")</f>
        <v>No</v>
      </c>
      <c r="X3014">
        <f t="shared" si="431"/>
        <v>3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423"/>
        <v>2</v>
      </c>
      <c r="P3015" s="9">
        <f t="shared" si="424"/>
        <v>146.69</v>
      </c>
      <c r="Q3015" t="str">
        <f t="shared" si="425"/>
        <v>theater</v>
      </c>
      <c r="R3015" t="str">
        <f t="shared" si="426"/>
        <v>spaces</v>
      </c>
      <c r="S3015" s="22">
        <f t="shared" si="427"/>
        <v>42146.836215277777</v>
      </c>
      <c r="T3015" s="22">
        <f t="shared" si="428"/>
        <v>42176.836215277777</v>
      </c>
      <c r="U3015">
        <f t="shared" si="429"/>
        <v>2015</v>
      </c>
      <c r="V3015" t="str">
        <f t="shared" si="430"/>
        <v>successful</v>
      </c>
      <c r="W3015" t="str">
        <f>IF(OR(O3015&lt;Outliers!$B$8,Data!O3015&gt;Outliers!$B$9),"Yes","No")</f>
        <v>No</v>
      </c>
      <c r="X3015">
        <f t="shared" si="431"/>
        <v>4</v>
      </c>
    </row>
    <row r="3016" spans="1:24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423"/>
        <v>1</v>
      </c>
      <c r="P3016" s="9">
        <f t="shared" si="424"/>
        <v>50.76</v>
      </c>
      <c r="Q3016" t="str">
        <f t="shared" si="425"/>
        <v>theater</v>
      </c>
      <c r="R3016" t="str">
        <f t="shared" si="426"/>
        <v>spaces</v>
      </c>
      <c r="S3016" s="22">
        <f t="shared" si="427"/>
        <v>41920.123611111114</v>
      </c>
      <c r="T3016" s="22">
        <f t="shared" si="428"/>
        <v>41948.208333333336</v>
      </c>
      <c r="U3016">
        <f t="shared" si="429"/>
        <v>2014</v>
      </c>
      <c r="V3016" t="str">
        <f t="shared" si="430"/>
        <v>successful</v>
      </c>
      <c r="W3016" t="str">
        <f>IF(OR(O3016&lt;Outliers!$B$8,Data!O3016&gt;Outliers!$B$9),"Yes","No")</f>
        <v>No</v>
      </c>
      <c r="X3016">
        <f t="shared" si="431"/>
        <v>4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423"/>
        <v>1</v>
      </c>
      <c r="P3017" s="9">
        <f t="shared" si="424"/>
        <v>87.7</v>
      </c>
      <c r="Q3017" t="str">
        <f t="shared" si="425"/>
        <v>theater</v>
      </c>
      <c r="R3017" t="str">
        <f t="shared" si="426"/>
        <v>spaces</v>
      </c>
      <c r="S3017" s="22">
        <f t="shared" si="427"/>
        <v>41785.72729166667</v>
      </c>
      <c r="T3017" s="22">
        <f t="shared" si="428"/>
        <v>41801.166666666664</v>
      </c>
      <c r="U3017">
        <f t="shared" si="429"/>
        <v>2014</v>
      </c>
      <c r="V3017" t="str">
        <f t="shared" si="430"/>
        <v>successful</v>
      </c>
      <c r="W3017" t="str">
        <f>IF(OR(O3017&lt;Outliers!$B$8,Data!O3017&gt;Outliers!$B$9),"Yes","No")</f>
        <v>No</v>
      </c>
      <c r="X3017">
        <f t="shared" si="431"/>
        <v>2</v>
      </c>
    </row>
    <row r="3018" spans="1:24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423"/>
        <v>1</v>
      </c>
      <c r="P3018" s="9">
        <f t="shared" si="424"/>
        <v>242.28</v>
      </c>
      <c r="Q3018" t="str">
        <f t="shared" si="425"/>
        <v>theater</v>
      </c>
      <c r="R3018" t="str">
        <f t="shared" si="426"/>
        <v>spaces</v>
      </c>
      <c r="S3018" s="22">
        <f t="shared" si="427"/>
        <v>41778.548055555555</v>
      </c>
      <c r="T3018" s="22">
        <f t="shared" si="428"/>
        <v>41838.548055555555</v>
      </c>
      <c r="U3018">
        <f t="shared" si="429"/>
        <v>2014</v>
      </c>
      <c r="V3018" t="str">
        <f t="shared" si="430"/>
        <v>successful</v>
      </c>
      <c r="W3018" t="str">
        <f>IF(OR(O3018&lt;Outliers!$B$8,Data!O3018&gt;Outliers!$B$9),"Yes","No")</f>
        <v>No</v>
      </c>
      <c r="X3018">
        <f t="shared" si="431"/>
        <v>9</v>
      </c>
    </row>
    <row r="3019" spans="1:24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423"/>
        <v>1</v>
      </c>
      <c r="P3019" s="9">
        <f t="shared" si="424"/>
        <v>146.44999999999999</v>
      </c>
      <c r="Q3019" t="str">
        <f t="shared" si="425"/>
        <v>theater</v>
      </c>
      <c r="R3019" t="str">
        <f t="shared" si="426"/>
        <v>spaces</v>
      </c>
      <c r="S3019" s="22">
        <f t="shared" si="427"/>
        <v>41841.850034722222</v>
      </c>
      <c r="T3019" s="22">
        <f t="shared" si="428"/>
        <v>41871.850034722222</v>
      </c>
      <c r="U3019">
        <f t="shared" si="429"/>
        <v>2014</v>
      </c>
      <c r="V3019" t="str">
        <f t="shared" si="430"/>
        <v>successful</v>
      </c>
      <c r="W3019" t="str">
        <f>IF(OR(O3019&lt;Outliers!$B$8,Data!O3019&gt;Outliers!$B$9),"Yes","No")</f>
        <v>No</v>
      </c>
      <c r="X3019">
        <f t="shared" si="431"/>
        <v>4</v>
      </c>
    </row>
    <row r="3020" spans="1:24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423"/>
        <v>1</v>
      </c>
      <c r="P3020" s="9">
        <f t="shared" si="424"/>
        <v>103.17</v>
      </c>
      <c r="Q3020" t="str">
        <f t="shared" si="425"/>
        <v>theater</v>
      </c>
      <c r="R3020" t="str">
        <f t="shared" si="426"/>
        <v>spaces</v>
      </c>
      <c r="S3020" s="22">
        <f t="shared" si="427"/>
        <v>42163.29833333334</v>
      </c>
      <c r="T3020" s="22">
        <f t="shared" si="428"/>
        <v>42205.916666666672</v>
      </c>
      <c r="U3020">
        <f t="shared" si="429"/>
        <v>2015</v>
      </c>
      <c r="V3020" t="str">
        <f t="shared" si="430"/>
        <v>successful</v>
      </c>
      <c r="W3020" t="str">
        <f>IF(OR(O3020&lt;Outliers!$B$8,Data!O3020&gt;Outliers!$B$9),"Yes","No")</f>
        <v>No</v>
      </c>
      <c r="X3020">
        <f t="shared" si="431"/>
        <v>6</v>
      </c>
    </row>
    <row r="3021" spans="1:24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423"/>
        <v>1</v>
      </c>
      <c r="P3021" s="9">
        <f t="shared" si="424"/>
        <v>80.459999999999994</v>
      </c>
      <c r="Q3021" t="str">
        <f t="shared" si="425"/>
        <v>theater</v>
      </c>
      <c r="R3021" t="str">
        <f t="shared" si="426"/>
        <v>spaces</v>
      </c>
      <c r="S3021" s="22">
        <f t="shared" si="427"/>
        <v>41758.833564814813</v>
      </c>
      <c r="T3021" s="22">
        <f t="shared" si="428"/>
        <v>41786.125</v>
      </c>
      <c r="U3021">
        <f t="shared" si="429"/>
        <v>2014</v>
      </c>
      <c r="V3021" t="str">
        <f t="shared" si="430"/>
        <v>successful</v>
      </c>
      <c r="W3021" t="str">
        <f>IF(OR(O3021&lt;Outliers!$B$8,Data!O3021&gt;Outliers!$B$9),"Yes","No")</f>
        <v>No</v>
      </c>
      <c r="X3021">
        <f t="shared" si="431"/>
        <v>4</v>
      </c>
    </row>
    <row r="3022" spans="1:24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423"/>
        <v>1</v>
      </c>
      <c r="P3022" s="9">
        <f t="shared" si="424"/>
        <v>234.67</v>
      </c>
      <c r="Q3022" t="str">
        <f t="shared" si="425"/>
        <v>theater</v>
      </c>
      <c r="R3022" t="str">
        <f t="shared" si="426"/>
        <v>spaces</v>
      </c>
      <c r="S3022" s="22">
        <f t="shared" si="427"/>
        <v>42170.846446759257</v>
      </c>
      <c r="T3022" s="22">
        <f t="shared" si="428"/>
        <v>42230.846446759257</v>
      </c>
      <c r="U3022">
        <f t="shared" si="429"/>
        <v>2015</v>
      </c>
      <c r="V3022" t="str">
        <f t="shared" si="430"/>
        <v>successful</v>
      </c>
      <c r="W3022" t="str">
        <f>IF(OR(O3022&lt;Outliers!$B$8,Data!O3022&gt;Outliers!$B$9),"Yes","No")</f>
        <v>No</v>
      </c>
      <c r="X3022">
        <f t="shared" si="431"/>
        <v>9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423"/>
        <v>1</v>
      </c>
      <c r="P3023" s="9">
        <f t="shared" si="424"/>
        <v>50.69</v>
      </c>
      <c r="Q3023" t="str">
        <f t="shared" si="425"/>
        <v>theater</v>
      </c>
      <c r="R3023" t="str">
        <f t="shared" si="426"/>
        <v>spaces</v>
      </c>
      <c r="S3023" s="22">
        <f t="shared" si="427"/>
        <v>42660.618854166663</v>
      </c>
      <c r="T3023" s="22">
        <f t="shared" si="428"/>
        <v>42696.249305555553</v>
      </c>
      <c r="U3023">
        <f t="shared" si="429"/>
        <v>2016</v>
      </c>
      <c r="V3023" t="str">
        <f t="shared" si="430"/>
        <v>successful</v>
      </c>
      <c r="W3023" t="str">
        <f>IF(OR(O3023&lt;Outliers!$B$8,Data!O3023&gt;Outliers!$B$9),"Yes","No")</f>
        <v>No</v>
      </c>
      <c r="X3023">
        <f t="shared" si="431"/>
        <v>5</v>
      </c>
    </row>
    <row r="3024" spans="1:24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423"/>
        <v>1</v>
      </c>
      <c r="P3024" s="9">
        <f t="shared" si="424"/>
        <v>162.71</v>
      </c>
      <c r="Q3024" t="str">
        <f t="shared" si="425"/>
        <v>theater</v>
      </c>
      <c r="R3024" t="str">
        <f t="shared" si="426"/>
        <v>spaces</v>
      </c>
      <c r="S3024" s="22">
        <f t="shared" si="427"/>
        <v>42564.95380787037</v>
      </c>
      <c r="T3024" s="22">
        <f t="shared" si="428"/>
        <v>42609.95380787037</v>
      </c>
      <c r="U3024">
        <f t="shared" si="429"/>
        <v>2016</v>
      </c>
      <c r="V3024" t="str">
        <f t="shared" si="430"/>
        <v>successful</v>
      </c>
      <c r="W3024" t="str">
        <f>IF(OR(O3024&lt;Outliers!$B$8,Data!O3024&gt;Outliers!$B$9),"Yes","No")</f>
        <v>No</v>
      </c>
      <c r="X3024">
        <f t="shared" si="431"/>
        <v>6</v>
      </c>
    </row>
    <row r="3025" spans="1:24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423"/>
        <v>1</v>
      </c>
      <c r="P3025" s="9">
        <f t="shared" si="424"/>
        <v>120.17</v>
      </c>
      <c r="Q3025" t="str">
        <f t="shared" si="425"/>
        <v>theater</v>
      </c>
      <c r="R3025" t="str">
        <f t="shared" si="426"/>
        <v>spaces</v>
      </c>
      <c r="S3025" s="22">
        <f t="shared" si="427"/>
        <v>42121.675763888896</v>
      </c>
      <c r="T3025" s="22">
        <f t="shared" si="428"/>
        <v>42166.675763888896</v>
      </c>
      <c r="U3025">
        <f t="shared" si="429"/>
        <v>2015</v>
      </c>
      <c r="V3025" t="str">
        <f t="shared" si="430"/>
        <v>successful</v>
      </c>
      <c r="W3025" t="str">
        <f>IF(OR(O3025&lt;Outliers!$B$8,Data!O3025&gt;Outliers!$B$9),"Yes","No")</f>
        <v>No</v>
      </c>
      <c r="X3025">
        <f t="shared" si="431"/>
        <v>6</v>
      </c>
    </row>
    <row r="3026" spans="1:24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423"/>
        <v>2</v>
      </c>
      <c r="P3026" s="9">
        <f t="shared" si="424"/>
        <v>67.7</v>
      </c>
      <c r="Q3026" t="str">
        <f t="shared" si="425"/>
        <v>theater</v>
      </c>
      <c r="R3026" t="str">
        <f t="shared" si="426"/>
        <v>spaces</v>
      </c>
      <c r="S3026" s="22">
        <f t="shared" si="427"/>
        <v>41158.993923611109</v>
      </c>
      <c r="T3026" s="22">
        <f t="shared" si="428"/>
        <v>41188.993923611109</v>
      </c>
      <c r="U3026">
        <f t="shared" si="429"/>
        <v>2012</v>
      </c>
      <c r="V3026" t="str">
        <f t="shared" si="430"/>
        <v>successful</v>
      </c>
      <c r="W3026" t="str">
        <f>IF(OR(O3026&lt;Outliers!$B$8,Data!O3026&gt;Outliers!$B$9),"Yes","No")</f>
        <v>No</v>
      </c>
      <c r="X3026">
        <f t="shared" si="431"/>
        <v>4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423"/>
        <v>3</v>
      </c>
      <c r="P3027" s="9">
        <f t="shared" si="424"/>
        <v>52.1</v>
      </c>
      <c r="Q3027" t="str">
        <f t="shared" si="425"/>
        <v>theater</v>
      </c>
      <c r="R3027" t="str">
        <f t="shared" si="426"/>
        <v>spaces</v>
      </c>
      <c r="S3027" s="22">
        <f t="shared" si="427"/>
        <v>41761.509409722225</v>
      </c>
      <c r="T3027" s="22">
        <f t="shared" si="428"/>
        <v>41789.666666666664</v>
      </c>
      <c r="U3027">
        <f t="shared" si="429"/>
        <v>2014</v>
      </c>
      <c r="V3027" t="str">
        <f t="shared" si="430"/>
        <v>successful</v>
      </c>
      <c r="W3027" t="str">
        <f>IF(OR(O3027&lt;Outliers!$B$8,Data!O3027&gt;Outliers!$B$9),"Yes","No")</f>
        <v>Yes</v>
      </c>
      <c r="X3027">
        <f t="shared" si="431"/>
        <v>4</v>
      </c>
    </row>
    <row r="3028" spans="1:24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423"/>
        <v>1</v>
      </c>
      <c r="P3028" s="9">
        <f t="shared" si="424"/>
        <v>51.6</v>
      </c>
      <c r="Q3028" t="str">
        <f t="shared" si="425"/>
        <v>theater</v>
      </c>
      <c r="R3028" t="str">
        <f t="shared" si="426"/>
        <v>spaces</v>
      </c>
      <c r="S3028" s="22">
        <f t="shared" si="427"/>
        <v>42783.459398148145</v>
      </c>
      <c r="T3028" s="22">
        <f t="shared" si="428"/>
        <v>42797.459398148145</v>
      </c>
      <c r="U3028">
        <f t="shared" si="429"/>
        <v>2017</v>
      </c>
      <c r="V3028" t="str">
        <f t="shared" si="430"/>
        <v>successful</v>
      </c>
      <c r="W3028" t="str">
        <f>IF(OR(O3028&lt;Outliers!$B$8,Data!O3028&gt;Outliers!$B$9),"Yes","No")</f>
        <v>No</v>
      </c>
      <c r="X3028">
        <f t="shared" si="431"/>
        <v>2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423"/>
        <v>1</v>
      </c>
      <c r="P3029" s="9">
        <f t="shared" si="424"/>
        <v>164.3</v>
      </c>
      <c r="Q3029" t="str">
        <f t="shared" si="425"/>
        <v>theater</v>
      </c>
      <c r="R3029" t="str">
        <f t="shared" si="426"/>
        <v>spaces</v>
      </c>
      <c r="S3029" s="22">
        <f t="shared" si="427"/>
        <v>42053.704293981486</v>
      </c>
      <c r="T3029" s="22">
        <f t="shared" si="428"/>
        <v>42083.662627314814</v>
      </c>
      <c r="U3029">
        <f t="shared" si="429"/>
        <v>2015</v>
      </c>
      <c r="V3029" t="str">
        <f t="shared" si="430"/>
        <v>successful</v>
      </c>
      <c r="W3029" t="str">
        <f>IF(OR(O3029&lt;Outliers!$B$8,Data!O3029&gt;Outliers!$B$9),"Yes","No")</f>
        <v>No</v>
      </c>
      <c r="X3029">
        <f t="shared" si="431"/>
        <v>4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423"/>
        <v>2</v>
      </c>
      <c r="P3030" s="9">
        <f t="shared" si="424"/>
        <v>84.86</v>
      </c>
      <c r="Q3030" t="str">
        <f t="shared" si="425"/>
        <v>theater</v>
      </c>
      <c r="R3030" t="str">
        <f t="shared" si="426"/>
        <v>spaces</v>
      </c>
      <c r="S3030" s="22">
        <f t="shared" si="427"/>
        <v>42567.264178240745</v>
      </c>
      <c r="T3030" s="22">
        <f t="shared" si="428"/>
        <v>42597.264178240745</v>
      </c>
      <c r="U3030">
        <f t="shared" si="429"/>
        <v>2016</v>
      </c>
      <c r="V3030" t="str">
        <f t="shared" si="430"/>
        <v>successful</v>
      </c>
      <c r="W3030" t="str">
        <f>IF(OR(O3030&lt;Outliers!$B$8,Data!O3030&gt;Outliers!$B$9),"Yes","No")</f>
        <v>No</v>
      </c>
      <c r="X3030">
        <f t="shared" si="431"/>
        <v>4</v>
      </c>
    </row>
    <row r="3031" spans="1:24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423"/>
        <v>1</v>
      </c>
      <c r="P3031" s="9">
        <f t="shared" si="424"/>
        <v>94.55</v>
      </c>
      <c r="Q3031" t="str">
        <f t="shared" si="425"/>
        <v>theater</v>
      </c>
      <c r="R3031" t="str">
        <f t="shared" si="426"/>
        <v>spaces</v>
      </c>
      <c r="S3031" s="22">
        <f t="shared" si="427"/>
        <v>41932.708877314813</v>
      </c>
      <c r="T3031" s="22">
        <f t="shared" si="428"/>
        <v>41961.190972222219</v>
      </c>
      <c r="U3031">
        <f t="shared" si="429"/>
        <v>2014</v>
      </c>
      <c r="V3031" t="str">
        <f t="shared" si="430"/>
        <v>successful</v>
      </c>
      <c r="W3031" t="str">
        <f>IF(OR(O3031&lt;Outliers!$B$8,Data!O3031&gt;Outliers!$B$9),"Yes","No")</f>
        <v>No</v>
      </c>
      <c r="X3031">
        <f t="shared" si="431"/>
        <v>4</v>
      </c>
    </row>
    <row r="3032" spans="1:24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423"/>
        <v>1</v>
      </c>
      <c r="P3032" s="9">
        <f t="shared" si="424"/>
        <v>45.54</v>
      </c>
      <c r="Q3032" t="str">
        <f t="shared" si="425"/>
        <v>theater</v>
      </c>
      <c r="R3032" t="str">
        <f t="shared" si="426"/>
        <v>spaces</v>
      </c>
      <c r="S3032" s="22">
        <f t="shared" si="427"/>
        <v>42233.747349537036</v>
      </c>
      <c r="T3032" s="22">
        <f t="shared" si="428"/>
        <v>42263.747349537036</v>
      </c>
      <c r="U3032">
        <f t="shared" si="429"/>
        <v>2015</v>
      </c>
      <c r="V3032" t="str">
        <f t="shared" si="430"/>
        <v>successful</v>
      </c>
      <c r="W3032" t="str">
        <f>IF(OR(O3032&lt;Outliers!$B$8,Data!O3032&gt;Outliers!$B$9),"Yes","No")</f>
        <v>No</v>
      </c>
      <c r="X3032">
        <f t="shared" si="431"/>
        <v>4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423"/>
        <v>1</v>
      </c>
      <c r="P3033" s="9">
        <f t="shared" si="424"/>
        <v>51.72</v>
      </c>
      <c r="Q3033" t="str">
        <f t="shared" si="425"/>
        <v>theater</v>
      </c>
      <c r="R3033" t="str">
        <f t="shared" si="426"/>
        <v>spaces</v>
      </c>
      <c r="S3033" s="22">
        <f t="shared" si="427"/>
        <v>42597.882488425923</v>
      </c>
      <c r="T3033" s="22">
        <f t="shared" si="428"/>
        <v>42657.882488425923</v>
      </c>
      <c r="U3033">
        <f t="shared" si="429"/>
        <v>2016</v>
      </c>
      <c r="V3033" t="str">
        <f t="shared" si="430"/>
        <v>successful</v>
      </c>
      <c r="W3033" t="str">
        <f>IF(OR(O3033&lt;Outliers!$B$8,Data!O3033&gt;Outliers!$B$9),"Yes","No")</f>
        <v>No</v>
      </c>
      <c r="X3033">
        <f t="shared" si="431"/>
        <v>9</v>
      </c>
    </row>
    <row r="3034" spans="1:24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423"/>
        <v>1</v>
      </c>
      <c r="P3034" s="9">
        <f t="shared" si="424"/>
        <v>50.88</v>
      </c>
      <c r="Q3034" t="str">
        <f t="shared" si="425"/>
        <v>theater</v>
      </c>
      <c r="R3034" t="str">
        <f t="shared" si="426"/>
        <v>spaces</v>
      </c>
      <c r="S3034" s="22">
        <f t="shared" si="427"/>
        <v>42228.044664351852</v>
      </c>
      <c r="T3034" s="22">
        <f t="shared" si="428"/>
        <v>42258.044664351852</v>
      </c>
      <c r="U3034">
        <f t="shared" si="429"/>
        <v>2015</v>
      </c>
      <c r="V3034" t="str">
        <f t="shared" si="430"/>
        <v>successful</v>
      </c>
      <c r="W3034" t="str">
        <f>IF(OR(O3034&lt;Outliers!$B$8,Data!O3034&gt;Outliers!$B$9),"Yes","No")</f>
        <v>No</v>
      </c>
      <c r="X3034">
        <f t="shared" si="431"/>
        <v>4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423"/>
        <v>1</v>
      </c>
      <c r="P3035" s="9">
        <f t="shared" si="424"/>
        <v>191.13</v>
      </c>
      <c r="Q3035" t="str">
        <f t="shared" si="425"/>
        <v>theater</v>
      </c>
      <c r="R3035" t="str">
        <f t="shared" si="426"/>
        <v>spaces</v>
      </c>
      <c r="S3035" s="22">
        <f t="shared" si="427"/>
        <v>42570.110243055555</v>
      </c>
      <c r="T3035" s="22">
        <f t="shared" si="428"/>
        <v>42600.110243055555</v>
      </c>
      <c r="U3035">
        <f t="shared" si="429"/>
        <v>2016</v>
      </c>
      <c r="V3035" t="str">
        <f t="shared" si="430"/>
        <v>successful</v>
      </c>
      <c r="W3035" t="str">
        <f>IF(OR(O3035&lt;Outliers!$B$8,Data!O3035&gt;Outliers!$B$9),"Yes","No")</f>
        <v>No</v>
      </c>
      <c r="X3035">
        <f t="shared" si="431"/>
        <v>4</v>
      </c>
    </row>
    <row r="3036" spans="1:24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423"/>
        <v>1</v>
      </c>
      <c r="P3036" s="9">
        <f t="shared" si="424"/>
        <v>89.31</v>
      </c>
      <c r="Q3036" t="str">
        <f t="shared" si="425"/>
        <v>theater</v>
      </c>
      <c r="R3036" t="str">
        <f t="shared" si="426"/>
        <v>spaces</v>
      </c>
      <c r="S3036" s="22">
        <f t="shared" si="427"/>
        <v>42644.535358796296</v>
      </c>
      <c r="T3036" s="22">
        <f t="shared" si="428"/>
        <v>42675.165972222225</v>
      </c>
      <c r="U3036">
        <f t="shared" si="429"/>
        <v>2016</v>
      </c>
      <c r="V3036" t="str">
        <f t="shared" si="430"/>
        <v>successful</v>
      </c>
      <c r="W3036" t="str">
        <f>IF(OR(O3036&lt;Outliers!$B$8,Data!O3036&gt;Outliers!$B$9),"Yes","No")</f>
        <v>No</v>
      </c>
      <c r="X3036">
        <f t="shared" si="431"/>
        <v>4</v>
      </c>
    </row>
    <row r="3037" spans="1:24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423"/>
        <v>1</v>
      </c>
      <c r="P3037" s="9">
        <f t="shared" si="424"/>
        <v>88.59</v>
      </c>
      <c r="Q3037" t="str">
        <f t="shared" si="425"/>
        <v>theater</v>
      </c>
      <c r="R3037" t="str">
        <f t="shared" si="426"/>
        <v>spaces</v>
      </c>
      <c r="S3037" s="22">
        <f t="shared" si="427"/>
        <v>41368.560289351852</v>
      </c>
      <c r="T3037" s="22">
        <f t="shared" si="428"/>
        <v>41398.560289351852</v>
      </c>
      <c r="U3037">
        <f t="shared" si="429"/>
        <v>2013</v>
      </c>
      <c r="V3037" t="str">
        <f t="shared" si="430"/>
        <v>successful</v>
      </c>
      <c r="W3037" t="str">
        <f>IF(OR(O3037&lt;Outliers!$B$8,Data!O3037&gt;Outliers!$B$9),"Yes","No")</f>
        <v>No</v>
      </c>
      <c r="X3037">
        <f t="shared" si="431"/>
        <v>4</v>
      </c>
    </row>
    <row r="3038" spans="1:24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423"/>
        <v>1</v>
      </c>
      <c r="P3038" s="9">
        <f t="shared" si="424"/>
        <v>96.3</v>
      </c>
      <c r="Q3038" t="str">
        <f t="shared" si="425"/>
        <v>theater</v>
      </c>
      <c r="R3038" t="str">
        <f t="shared" si="426"/>
        <v>spaces</v>
      </c>
      <c r="S3038" s="22">
        <f t="shared" si="427"/>
        <v>41466.785231481481</v>
      </c>
      <c r="T3038" s="22">
        <f t="shared" si="428"/>
        <v>41502.499305555553</v>
      </c>
      <c r="U3038">
        <f t="shared" si="429"/>
        <v>2013</v>
      </c>
      <c r="V3038" t="str">
        <f t="shared" si="430"/>
        <v>successful</v>
      </c>
      <c r="W3038" t="str">
        <f>IF(OR(O3038&lt;Outliers!$B$8,Data!O3038&gt;Outliers!$B$9),"Yes","No")</f>
        <v>No</v>
      </c>
      <c r="X3038">
        <f t="shared" si="431"/>
        <v>5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423"/>
        <v>2</v>
      </c>
      <c r="P3039" s="9">
        <f t="shared" si="424"/>
        <v>33.31</v>
      </c>
      <c r="Q3039" t="str">
        <f t="shared" si="425"/>
        <v>theater</v>
      </c>
      <c r="R3039" t="str">
        <f t="shared" si="426"/>
        <v>spaces</v>
      </c>
      <c r="S3039" s="22">
        <f t="shared" si="427"/>
        <v>40378.893206018518</v>
      </c>
      <c r="T3039" s="22">
        <f t="shared" si="428"/>
        <v>40453.207638888889</v>
      </c>
      <c r="U3039">
        <f t="shared" si="429"/>
        <v>2010</v>
      </c>
      <c r="V3039" t="str">
        <f t="shared" si="430"/>
        <v>successful</v>
      </c>
      <c r="W3039" t="str">
        <f>IF(OR(O3039&lt;Outliers!$B$8,Data!O3039&gt;Outliers!$B$9),"Yes","No")</f>
        <v>No</v>
      </c>
      <c r="X3039">
        <f t="shared" si="431"/>
        <v>11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423"/>
        <v>1</v>
      </c>
      <c r="P3040" s="9">
        <f t="shared" si="424"/>
        <v>37.22</v>
      </c>
      <c r="Q3040" t="str">
        <f t="shared" si="425"/>
        <v>theater</v>
      </c>
      <c r="R3040" t="str">
        <f t="shared" si="426"/>
        <v>spaces</v>
      </c>
      <c r="S3040" s="22">
        <f t="shared" si="427"/>
        <v>42373.252280092594</v>
      </c>
      <c r="T3040" s="22">
        <f t="shared" si="428"/>
        <v>42433.252280092594</v>
      </c>
      <c r="U3040">
        <f t="shared" si="429"/>
        <v>2016</v>
      </c>
      <c r="V3040" t="str">
        <f t="shared" si="430"/>
        <v>successful</v>
      </c>
      <c r="W3040" t="str">
        <f>IF(OR(O3040&lt;Outliers!$B$8,Data!O3040&gt;Outliers!$B$9),"Yes","No")</f>
        <v>No</v>
      </c>
      <c r="X3040">
        <f t="shared" si="431"/>
        <v>9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423"/>
        <v>1</v>
      </c>
      <c r="P3041" s="9">
        <f t="shared" si="424"/>
        <v>92.13</v>
      </c>
      <c r="Q3041" t="str">
        <f t="shared" si="425"/>
        <v>theater</v>
      </c>
      <c r="R3041" t="str">
        <f t="shared" si="426"/>
        <v>spaces</v>
      </c>
      <c r="S3041" s="22">
        <f t="shared" si="427"/>
        <v>41610.794421296298</v>
      </c>
      <c r="T3041" s="22">
        <f t="shared" si="428"/>
        <v>41637.332638888889</v>
      </c>
      <c r="U3041">
        <f t="shared" si="429"/>
        <v>2013</v>
      </c>
      <c r="V3041" t="str">
        <f t="shared" si="430"/>
        <v>successful</v>
      </c>
      <c r="W3041" t="str">
        <f>IF(OR(O3041&lt;Outliers!$B$8,Data!O3041&gt;Outliers!$B$9),"Yes","No")</f>
        <v>No</v>
      </c>
      <c r="X3041">
        <f t="shared" si="431"/>
        <v>4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423"/>
        <v>1</v>
      </c>
      <c r="P3042" s="9">
        <f t="shared" si="424"/>
        <v>76.790000000000006</v>
      </c>
      <c r="Q3042" t="str">
        <f t="shared" si="425"/>
        <v>theater</v>
      </c>
      <c r="R3042" t="str">
        <f t="shared" si="426"/>
        <v>spaces</v>
      </c>
      <c r="S3042" s="22">
        <f t="shared" si="427"/>
        <v>42177.791909722218</v>
      </c>
      <c r="T3042" s="22">
        <f t="shared" si="428"/>
        <v>42181.958333333328</v>
      </c>
      <c r="U3042">
        <f t="shared" si="429"/>
        <v>2015</v>
      </c>
      <c r="V3042" t="str">
        <f t="shared" si="430"/>
        <v>successful</v>
      </c>
      <c r="W3042" t="str">
        <f>IF(OR(O3042&lt;Outliers!$B$8,Data!O3042&gt;Outliers!$B$9),"Yes","No")</f>
        <v>No</v>
      </c>
      <c r="X3042">
        <f t="shared" si="431"/>
        <v>1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423"/>
        <v>1</v>
      </c>
      <c r="P3043" s="9">
        <f t="shared" si="424"/>
        <v>96.53</v>
      </c>
      <c r="Q3043" t="str">
        <f t="shared" si="425"/>
        <v>theater</v>
      </c>
      <c r="R3043" t="str">
        <f t="shared" si="426"/>
        <v>spaces</v>
      </c>
      <c r="S3043" s="22">
        <f t="shared" si="427"/>
        <v>42359.868611111116</v>
      </c>
      <c r="T3043" s="22">
        <f t="shared" si="428"/>
        <v>42389.868611111116</v>
      </c>
      <c r="U3043">
        <f t="shared" si="429"/>
        <v>2015</v>
      </c>
      <c r="V3043" t="str">
        <f t="shared" si="430"/>
        <v>successful</v>
      </c>
      <c r="W3043" t="str">
        <f>IF(OR(O3043&lt;Outliers!$B$8,Data!O3043&gt;Outliers!$B$9),"Yes","No")</f>
        <v>No</v>
      </c>
      <c r="X3043">
        <f t="shared" si="431"/>
        <v>4</v>
      </c>
    </row>
    <row r="3044" spans="1:24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423"/>
        <v>1</v>
      </c>
      <c r="P3044" s="9">
        <f t="shared" si="424"/>
        <v>51.89</v>
      </c>
      <c r="Q3044" t="str">
        <f t="shared" si="425"/>
        <v>theater</v>
      </c>
      <c r="R3044" t="str">
        <f t="shared" si="426"/>
        <v>spaces</v>
      </c>
      <c r="S3044" s="22">
        <f t="shared" si="427"/>
        <v>42253.688043981485</v>
      </c>
      <c r="T3044" s="22">
        <f t="shared" si="428"/>
        <v>42283.688043981485</v>
      </c>
      <c r="U3044">
        <f t="shared" si="429"/>
        <v>2015</v>
      </c>
      <c r="V3044" t="str">
        <f t="shared" si="430"/>
        <v>successful</v>
      </c>
      <c r="W3044" t="str">
        <f>IF(OR(O3044&lt;Outliers!$B$8,Data!O3044&gt;Outliers!$B$9),"Yes","No")</f>
        <v>No</v>
      </c>
      <c r="X3044">
        <f t="shared" si="431"/>
        <v>4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423"/>
        <v>1</v>
      </c>
      <c r="P3045" s="9">
        <f t="shared" si="424"/>
        <v>128.91</v>
      </c>
      <c r="Q3045" t="str">
        <f t="shared" si="425"/>
        <v>theater</v>
      </c>
      <c r="R3045" t="str">
        <f t="shared" si="426"/>
        <v>spaces</v>
      </c>
      <c r="S3045" s="22">
        <f t="shared" si="427"/>
        <v>42083.070590277777</v>
      </c>
      <c r="T3045" s="22">
        <f t="shared" si="428"/>
        <v>42110.118055555555</v>
      </c>
      <c r="U3045">
        <f t="shared" si="429"/>
        <v>2015</v>
      </c>
      <c r="V3045" t="str">
        <f t="shared" si="430"/>
        <v>successful</v>
      </c>
      <c r="W3045" t="str">
        <f>IF(OR(O3045&lt;Outliers!$B$8,Data!O3045&gt;Outliers!$B$9),"Yes","No")</f>
        <v>No</v>
      </c>
      <c r="X3045">
        <f t="shared" si="431"/>
        <v>4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423"/>
        <v>1</v>
      </c>
      <c r="P3046" s="9">
        <f t="shared" si="424"/>
        <v>84.11</v>
      </c>
      <c r="Q3046" t="str">
        <f t="shared" si="425"/>
        <v>theater</v>
      </c>
      <c r="R3046" t="str">
        <f t="shared" si="426"/>
        <v>spaces</v>
      </c>
      <c r="S3046" s="22">
        <f t="shared" si="427"/>
        <v>42387.7268287037</v>
      </c>
      <c r="T3046" s="22">
        <f t="shared" si="428"/>
        <v>42402.7268287037</v>
      </c>
      <c r="U3046">
        <f t="shared" si="429"/>
        <v>2016</v>
      </c>
      <c r="V3046" t="str">
        <f t="shared" si="430"/>
        <v>successful</v>
      </c>
      <c r="W3046" t="str">
        <f>IF(OR(O3046&lt;Outliers!$B$8,Data!O3046&gt;Outliers!$B$9),"Yes","No")</f>
        <v>No</v>
      </c>
      <c r="X3046">
        <f t="shared" si="431"/>
        <v>2</v>
      </c>
    </row>
    <row r="3047" spans="1:24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423"/>
        <v>1</v>
      </c>
      <c r="P3047" s="9">
        <f t="shared" si="424"/>
        <v>82.94</v>
      </c>
      <c r="Q3047" t="str">
        <f t="shared" si="425"/>
        <v>theater</v>
      </c>
      <c r="R3047" t="str">
        <f t="shared" si="426"/>
        <v>spaces</v>
      </c>
      <c r="S3047" s="22">
        <f t="shared" si="427"/>
        <v>41843.155729166669</v>
      </c>
      <c r="T3047" s="22">
        <f t="shared" si="428"/>
        <v>41873.155729166669</v>
      </c>
      <c r="U3047">
        <f t="shared" si="429"/>
        <v>2014</v>
      </c>
      <c r="V3047" t="str">
        <f t="shared" si="430"/>
        <v>successful</v>
      </c>
      <c r="W3047" t="str">
        <f>IF(OR(O3047&lt;Outliers!$B$8,Data!O3047&gt;Outliers!$B$9),"Yes","No")</f>
        <v>No</v>
      </c>
      <c r="X3047">
        <f t="shared" si="431"/>
        <v>4</v>
      </c>
    </row>
    <row r="3048" spans="1:24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423"/>
        <v>2</v>
      </c>
      <c r="P3048" s="9">
        <f t="shared" si="424"/>
        <v>259.95</v>
      </c>
      <c r="Q3048" t="str">
        <f t="shared" si="425"/>
        <v>theater</v>
      </c>
      <c r="R3048" t="str">
        <f t="shared" si="426"/>
        <v>spaces</v>
      </c>
      <c r="S3048" s="22">
        <f t="shared" si="427"/>
        <v>41862.803078703706</v>
      </c>
      <c r="T3048" s="22">
        <f t="shared" si="428"/>
        <v>41892.202777777777</v>
      </c>
      <c r="U3048">
        <f t="shared" si="429"/>
        <v>2014</v>
      </c>
      <c r="V3048" t="str">
        <f t="shared" si="430"/>
        <v>successful</v>
      </c>
      <c r="W3048" t="str">
        <f>IF(OR(O3048&lt;Outliers!$B$8,Data!O3048&gt;Outliers!$B$9),"Yes","No")</f>
        <v>No</v>
      </c>
      <c r="X3048">
        <f t="shared" si="431"/>
        <v>4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423"/>
        <v>1</v>
      </c>
      <c r="P3049" s="9">
        <f t="shared" si="424"/>
        <v>37.25</v>
      </c>
      <c r="Q3049" t="str">
        <f t="shared" si="425"/>
        <v>theater</v>
      </c>
      <c r="R3049" t="str">
        <f t="shared" si="426"/>
        <v>spaces</v>
      </c>
      <c r="S3049" s="22">
        <f t="shared" si="427"/>
        <v>42443.989050925928</v>
      </c>
      <c r="T3049" s="22">
        <f t="shared" si="428"/>
        <v>42487.552777777775</v>
      </c>
      <c r="U3049">
        <f t="shared" si="429"/>
        <v>2016</v>
      </c>
      <c r="V3049" t="str">
        <f t="shared" si="430"/>
        <v>successful</v>
      </c>
      <c r="W3049" t="str">
        <f>IF(OR(O3049&lt;Outliers!$B$8,Data!O3049&gt;Outliers!$B$9),"Yes","No")</f>
        <v>No</v>
      </c>
      <c r="X3049">
        <f t="shared" si="431"/>
        <v>6</v>
      </c>
    </row>
    <row r="3050" spans="1:24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423"/>
        <v>2</v>
      </c>
      <c r="P3050" s="9">
        <f t="shared" si="424"/>
        <v>177.02</v>
      </c>
      <c r="Q3050" t="str">
        <f t="shared" si="425"/>
        <v>theater</v>
      </c>
      <c r="R3050" t="str">
        <f t="shared" si="426"/>
        <v>spaces</v>
      </c>
      <c r="S3050" s="22">
        <f t="shared" si="427"/>
        <v>41975.901180555549</v>
      </c>
      <c r="T3050" s="22">
        <f t="shared" si="428"/>
        <v>42004.890277777777</v>
      </c>
      <c r="U3050">
        <f t="shared" si="429"/>
        <v>2014</v>
      </c>
      <c r="V3050" t="str">
        <f t="shared" si="430"/>
        <v>successful</v>
      </c>
      <c r="W3050" t="str">
        <f>IF(OR(O3050&lt;Outliers!$B$8,Data!O3050&gt;Outliers!$B$9),"Yes","No")</f>
        <v>No</v>
      </c>
      <c r="X3050">
        <f t="shared" si="431"/>
        <v>4</v>
      </c>
    </row>
    <row r="3051" spans="1:24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423"/>
        <v>1</v>
      </c>
      <c r="P3051" s="9">
        <f t="shared" si="424"/>
        <v>74.069999999999993</v>
      </c>
      <c r="Q3051" t="str">
        <f t="shared" si="425"/>
        <v>theater</v>
      </c>
      <c r="R3051" t="str">
        <f t="shared" si="426"/>
        <v>spaces</v>
      </c>
      <c r="S3051" s="22">
        <f t="shared" si="427"/>
        <v>42139.014525462961</v>
      </c>
      <c r="T3051" s="22">
        <f t="shared" si="428"/>
        <v>42169.014525462961</v>
      </c>
      <c r="U3051">
        <f t="shared" si="429"/>
        <v>2015</v>
      </c>
      <c r="V3051" t="str">
        <f t="shared" si="430"/>
        <v>successful</v>
      </c>
      <c r="W3051" t="str">
        <f>IF(OR(O3051&lt;Outliers!$B$8,Data!O3051&gt;Outliers!$B$9),"Yes","No")</f>
        <v>No</v>
      </c>
      <c r="X3051">
        <f t="shared" si="431"/>
        <v>4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423"/>
        <v>1</v>
      </c>
      <c r="P3052" s="9">
        <f t="shared" si="424"/>
        <v>70.67</v>
      </c>
      <c r="Q3052" t="str">
        <f t="shared" si="425"/>
        <v>theater</v>
      </c>
      <c r="R3052" t="str">
        <f t="shared" si="426"/>
        <v>spaces</v>
      </c>
      <c r="S3052" s="22">
        <f t="shared" si="427"/>
        <v>42465.16851851852</v>
      </c>
      <c r="T3052" s="22">
        <f t="shared" si="428"/>
        <v>42495.16851851852</v>
      </c>
      <c r="U3052">
        <f t="shared" si="429"/>
        <v>2016</v>
      </c>
      <c r="V3052" t="str">
        <f t="shared" si="430"/>
        <v>successful</v>
      </c>
      <c r="W3052" t="str">
        <f>IF(OR(O3052&lt;Outliers!$B$8,Data!O3052&gt;Outliers!$B$9),"Yes","No")</f>
        <v>No</v>
      </c>
      <c r="X3052">
        <f t="shared" si="431"/>
        <v>4</v>
      </c>
    </row>
    <row r="3053" spans="1:24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423"/>
        <v>0</v>
      </c>
      <c r="P3053" s="9">
        <f t="shared" si="424"/>
        <v>23.63</v>
      </c>
      <c r="Q3053" t="str">
        <f t="shared" si="425"/>
        <v>theater</v>
      </c>
      <c r="R3053" t="str">
        <f t="shared" si="426"/>
        <v>spaces</v>
      </c>
      <c r="S3053" s="22">
        <f t="shared" si="427"/>
        <v>42744.416030092587</v>
      </c>
      <c r="T3053" s="22">
        <f t="shared" si="428"/>
        <v>42774.416030092587</v>
      </c>
      <c r="U3053">
        <f t="shared" si="429"/>
        <v>2017</v>
      </c>
      <c r="V3053" t="str">
        <f t="shared" si="430"/>
        <v>unsuccessful</v>
      </c>
      <c r="W3053" t="str">
        <f>IF(OR(O3053&lt;Outliers!$B$8,Data!O3053&gt;Outliers!$B$9),"Yes","No")</f>
        <v>No</v>
      </c>
      <c r="X3053">
        <f t="shared" si="431"/>
        <v>4</v>
      </c>
    </row>
    <row r="3054" spans="1:24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423"/>
        <v>0</v>
      </c>
      <c r="P3054" s="9">
        <f t="shared" si="424"/>
        <v>37.5</v>
      </c>
      <c r="Q3054" t="str">
        <f t="shared" si="425"/>
        <v>theater</v>
      </c>
      <c r="R3054" t="str">
        <f t="shared" si="426"/>
        <v>spaces</v>
      </c>
      <c r="S3054" s="22">
        <f t="shared" si="427"/>
        <v>42122.670069444444</v>
      </c>
      <c r="T3054" s="22">
        <f t="shared" si="428"/>
        <v>42152.665972222225</v>
      </c>
      <c r="U3054">
        <f t="shared" si="429"/>
        <v>2015</v>
      </c>
      <c r="V3054" t="str">
        <f t="shared" si="430"/>
        <v>unsuccessful</v>
      </c>
      <c r="W3054" t="str">
        <f>IF(OR(O3054&lt;Outliers!$B$8,Data!O3054&gt;Outliers!$B$9),"Yes","No")</f>
        <v>No</v>
      </c>
      <c r="X3054">
        <f t="shared" si="431"/>
        <v>4</v>
      </c>
    </row>
    <row r="3055" spans="1:24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423"/>
        <v>0</v>
      </c>
      <c r="P3055" s="9">
        <f t="shared" si="424"/>
        <v>13.33</v>
      </c>
      <c r="Q3055" t="str">
        <f t="shared" si="425"/>
        <v>theater</v>
      </c>
      <c r="R3055" t="str">
        <f t="shared" si="426"/>
        <v>spaces</v>
      </c>
      <c r="S3055" s="22">
        <f t="shared" si="427"/>
        <v>41862.761724537035</v>
      </c>
      <c r="T3055" s="22">
        <f t="shared" si="428"/>
        <v>41914.165972222225</v>
      </c>
      <c r="U3055">
        <f t="shared" si="429"/>
        <v>2014</v>
      </c>
      <c r="V3055" t="str">
        <f t="shared" si="430"/>
        <v>unsuccessful</v>
      </c>
      <c r="W3055" t="str">
        <f>IF(OR(O3055&lt;Outliers!$B$8,Data!O3055&gt;Outliers!$B$9),"Yes","No")</f>
        <v>No</v>
      </c>
      <c r="X3055">
        <f t="shared" si="431"/>
        <v>7</v>
      </c>
    </row>
    <row r="3056" spans="1:24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423"/>
        <v>0</v>
      </c>
      <c r="P3056" s="9">
        <f t="shared" si="424"/>
        <v>0</v>
      </c>
      <c r="Q3056" t="str">
        <f t="shared" si="425"/>
        <v>theater</v>
      </c>
      <c r="R3056" t="str">
        <f t="shared" si="426"/>
        <v>spaces</v>
      </c>
      <c r="S3056" s="22">
        <f t="shared" si="427"/>
        <v>42027.832800925928</v>
      </c>
      <c r="T3056" s="22">
        <f t="shared" si="428"/>
        <v>42065.044444444444</v>
      </c>
      <c r="U3056">
        <f t="shared" si="429"/>
        <v>2015</v>
      </c>
      <c r="V3056" t="str">
        <f t="shared" si="430"/>
        <v>unsuccessful</v>
      </c>
      <c r="W3056" t="str">
        <f>IF(OR(O3056&lt;Outliers!$B$8,Data!O3056&gt;Outliers!$B$9),"Yes","No")</f>
        <v>No</v>
      </c>
      <c r="X3056">
        <f t="shared" si="431"/>
        <v>5</v>
      </c>
    </row>
    <row r="3057" spans="1:24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423"/>
        <v>0</v>
      </c>
      <c r="P3057" s="9">
        <f t="shared" si="424"/>
        <v>1</v>
      </c>
      <c r="Q3057" t="str">
        <f t="shared" si="425"/>
        <v>theater</v>
      </c>
      <c r="R3057" t="str">
        <f t="shared" si="426"/>
        <v>spaces</v>
      </c>
      <c r="S3057" s="22">
        <f t="shared" si="427"/>
        <v>41953.95821759259</v>
      </c>
      <c r="T3057" s="22">
        <f t="shared" si="428"/>
        <v>42013.95821759259</v>
      </c>
      <c r="U3057">
        <f t="shared" si="429"/>
        <v>2014</v>
      </c>
      <c r="V3057" t="str">
        <f t="shared" si="430"/>
        <v>unsuccessful</v>
      </c>
      <c r="W3057" t="str">
        <f>IF(OR(O3057&lt;Outliers!$B$8,Data!O3057&gt;Outliers!$B$9),"Yes","No")</f>
        <v>No</v>
      </c>
      <c r="X3057">
        <f t="shared" si="431"/>
        <v>9</v>
      </c>
    </row>
    <row r="3058" spans="1:24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423"/>
        <v>0</v>
      </c>
      <c r="P3058" s="9">
        <f t="shared" si="424"/>
        <v>0</v>
      </c>
      <c r="Q3058" t="str">
        <f t="shared" si="425"/>
        <v>theater</v>
      </c>
      <c r="R3058" t="str">
        <f t="shared" si="426"/>
        <v>spaces</v>
      </c>
      <c r="S3058" s="22">
        <f t="shared" si="427"/>
        <v>41851.636388888888</v>
      </c>
      <c r="T3058" s="22">
        <f t="shared" si="428"/>
        <v>41911.636388888888</v>
      </c>
      <c r="U3058">
        <f t="shared" si="429"/>
        <v>2014</v>
      </c>
      <c r="V3058" t="str">
        <f t="shared" si="430"/>
        <v>unsuccessful</v>
      </c>
      <c r="W3058" t="str">
        <f>IF(OR(O3058&lt;Outliers!$B$8,Data!O3058&gt;Outliers!$B$9),"Yes","No")</f>
        <v>No</v>
      </c>
      <c r="X3058">
        <f t="shared" si="431"/>
        <v>9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423"/>
        <v>0</v>
      </c>
      <c r="P3059" s="9">
        <f t="shared" si="424"/>
        <v>0</v>
      </c>
      <c r="Q3059" t="str">
        <f t="shared" si="425"/>
        <v>theater</v>
      </c>
      <c r="R3059" t="str">
        <f t="shared" si="426"/>
        <v>spaces</v>
      </c>
      <c r="S3059" s="22">
        <f t="shared" si="427"/>
        <v>42433.650590277779</v>
      </c>
      <c r="T3059" s="22">
        <f t="shared" si="428"/>
        <v>42463.608923611115</v>
      </c>
      <c r="U3059">
        <f t="shared" si="429"/>
        <v>2016</v>
      </c>
      <c r="V3059" t="str">
        <f t="shared" si="430"/>
        <v>unsuccessful</v>
      </c>
      <c r="W3059" t="str">
        <f>IF(OR(O3059&lt;Outliers!$B$8,Data!O3059&gt;Outliers!$B$9),"Yes","No")</f>
        <v>No</v>
      </c>
      <c r="X3059">
        <f t="shared" si="431"/>
        <v>4</v>
      </c>
    </row>
    <row r="3060" spans="1:24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423"/>
        <v>0</v>
      </c>
      <c r="P3060" s="9">
        <f t="shared" si="424"/>
        <v>1</v>
      </c>
      <c r="Q3060" t="str">
        <f t="shared" si="425"/>
        <v>theater</v>
      </c>
      <c r="R3060" t="str">
        <f t="shared" si="426"/>
        <v>spaces</v>
      </c>
      <c r="S3060" s="22">
        <f t="shared" si="427"/>
        <v>42460.374305555553</v>
      </c>
      <c r="T3060" s="22">
        <f t="shared" si="428"/>
        <v>42510.374305555553</v>
      </c>
      <c r="U3060">
        <f t="shared" si="429"/>
        <v>2016</v>
      </c>
      <c r="V3060" t="str">
        <f t="shared" si="430"/>
        <v>unsuccessful</v>
      </c>
      <c r="W3060" t="str">
        <f>IF(OR(O3060&lt;Outliers!$B$8,Data!O3060&gt;Outliers!$B$9),"Yes","No")</f>
        <v>No</v>
      </c>
      <c r="X3060">
        <f t="shared" si="431"/>
        <v>7</v>
      </c>
    </row>
    <row r="3061" spans="1:24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423"/>
        <v>0</v>
      </c>
      <c r="P3061" s="9">
        <f t="shared" si="424"/>
        <v>41</v>
      </c>
      <c r="Q3061" t="str">
        <f t="shared" si="425"/>
        <v>theater</v>
      </c>
      <c r="R3061" t="str">
        <f t="shared" si="426"/>
        <v>spaces</v>
      </c>
      <c r="S3061" s="22">
        <f t="shared" si="427"/>
        <v>41829.935717592591</v>
      </c>
      <c r="T3061" s="22">
        <f t="shared" si="428"/>
        <v>41859.935717592591</v>
      </c>
      <c r="U3061">
        <f t="shared" si="429"/>
        <v>2014</v>
      </c>
      <c r="V3061" t="str">
        <f t="shared" si="430"/>
        <v>unsuccessful</v>
      </c>
      <c r="W3061" t="str">
        <f>IF(OR(O3061&lt;Outliers!$B$8,Data!O3061&gt;Outliers!$B$9),"Yes","No")</f>
        <v>No</v>
      </c>
      <c r="X3061">
        <f t="shared" si="431"/>
        <v>4</v>
      </c>
    </row>
    <row r="3062" spans="1:24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423"/>
        <v>0</v>
      </c>
      <c r="P3062" s="9">
        <f t="shared" si="424"/>
        <v>55.83</v>
      </c>
      <c r="Q3062" t="str">
        <f t="shared" si="425"/>
        <v>theater</v>
      </c>
      <c r="R3062" t="str">
        <f t="shared" si="426"/>
        <v>spaces</v>
      </c>
      <c r="S3062" s="22">
        <f t="shared" si="427"/>
        <v>42245.274699074071</v>
      </c>
      <c r="T3062" s="22">
        <f t="shared" si="428"/>
        <v>42275.274699074071</v>
      </c>
      <c r="U3062">
        <f t="shared" si="429"/>
        <v>2015</v>
      </c>
      <c r="V3062" t="str">
        <f t="shared" si="430"/>
        <v>unsuccessful</v>
      </c>
      <c r="W3062" t="str">
        <f>IF(OR(O3062&lt;Outliers!$B$8,Data!O3062&gt;Outliers!$B$9),"Yes","No")</f>
        <v>No</v>
      </c>
      <c r="X3062">
        <f t="shared" si="431"/>
        <v>4</v>
      </c>
    </row>
    <row r="3063" spans="1:2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423"/>
        <v>0</v>
      </c>
      <c r="P3063" s="9">
        <f t="shared" si="424"/>
        <v>0</v>
      </c>
      <c r="Q3063" t="str">
        <f t="shared" si="425"/>
        <v>theater</v>
      </c>
      <c r="R3063" t="str">
        <f t="shared" si="426"/>
        <v>spaces</v>
      </c>
      <c r="S3063" s="22">
        <f t="shared" si="427"/>
        <v>41834.784120370372</v>
      </c>
      <c r="T3063" s="22">
        <f t="shared" si="428"/>
        <v>41864.784120370372</v>
      </c>
      <c r="U3063">
        <f t="shared" si="429"/>
        <v>2014</v>
      </c>
      <c r="V3063" t="str">
        <f t="shared" si="430"/>
        <v>unsuccessful</v>
      </c>
      <c r="W3063" t="str">
        <f>IF(OR(O3063&lt;Outliers!$B$8,Data!O3063&gt;Outliers!$B$9),"Yes","No")</f>
        <v>No</v>
      </c>
      <c r="X3063">
        <f t="shared" si="431"/>
        <v>4</v>
      </c>
    </row>
    <row r="3064" spans="1:24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423"/>
        <v>1</v>
      </c>
      <c r="P3064" s="9">
        <f t="shared" si="424"/>
        <v>99.76</v>
      </c>
      <c r="Q3064" t="str">
        <f t="shared" si="425"/>
        <v>theater</v>
      </c>
      <c r="R3064" t="str">
        <f t="shared" si="426"/>
        <v>spaces</v>
      </c>
      <c r="S3064" s="22">
        <f t="shared" si="427"/>
        <v>42248.535787037035</v>
      </c>
      <c r="T3064" s="22">
        <f t="shared" si="428"/>
        <v>42277.75</v>
      </c>
      <c r="U3064">
        <f t="shared" si="429"/>
        <v>2015</v>
      </c>
      <c r="V3064" t="str">
        <f t="shared" si="430"/>
        <v>unsuccessful</v>
      </c>
      <c r="W3064" t="str">
        <f>IF(OR(O3064&lt;Outliers!$B$8,Data!O3064&gt;Outliers!$B$9),"Yes","No")</f>
        <v>No</v>
      </c>
      <c r="X3064">
        <f t="shared" si="431"/>
        <v>4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423"/>
        <v>0</v>
      </c>
      <c r="P3065" s="9">
        <f t="shared" si="424"/>
        <v>25.52</v>
      </c>
      <c r="Q3065" t="str">
        <f t="shared" si="425"/>
        <v>theater</v>
      </c>
      <c r="R3065" t="str">
        <f t="shared" si="426"/>
        <v>spaces</v>
      </c>
      <c r="S3065" s="22">
        <f t="shared" si="427"/>
        <v>42630.922893518517</v>
      </c>
      <c r="T3065" s="22">
        <f t="shared" si="428"/>
        <v>42665.922893518517</v>
      </c>
      <c r="U3065">
        <f t="shared" si="429"/>
        <v>2016</v>
      </c>
      <c r="V3065" t="str">
        <f t="shared" si="430"/>
        <v>unsuccessful</v>
      </c>
      <c r="W3065" t="str">
        <f>IF(OR(O3065&lt;Outliers!$B$8,Data!O3065&gt;Outliers!$B$9),"Yes","No")</f>
        <v>No</v>
      </c>
      <c r="X3065">
        <f t="shared" si="431"/>
        <v>5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423"/>
        <v>0</v>
      </c>
      <c r="P3066" s="9">
        <f t="shared" si="424"/>
        <v>117.65</v>
      </c>
      <c r="Q3066" t="str">
        <f t="shared" si="425"/>
        <v>theater</v>
      </c>
      <c r="R3066" t="str">
        <f t="shared" si="426"/>
        <v>spaces</v>
      </c>
      <c r="S3066" s="22">
        <f t="shared" si="427"/>
        <v>42299.130162037036</v>
      </c>
      <c r="T3066" s="22">
        <f t="shared" si="428"/>
        <v>42330.290972222225</v>
      </c>
      <c r="U3066">
        <f t="shared" si="429"/>
        <v>2015</v>
      </c>
      <c r="V3066" t="str">
        <f t="shared" si="430"/>
        <v>unsuccessful</v>
      </c>
      <c r="W3066" t="str">
        <f>IF(OR(O3066&lt;Outliers!$B$8,Data!O3066&gt;Outliers!$B$9),"Yes","No")</f>
        <v>No</v>
      </c>
      <c r="X3066">
        <f t="shared" si="431"/>
        <v>4</v>
      </c>
    </row>
    <row r="3067" spans="1:24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423"/>
        <v>0</v>
      </c>
      <c r="P3067" s="9">
        <f t="shared" si="424"/>
        <v>5</v>
      </c>
      <c r="Q3067" t="str">
        <f t="shared" si="425"/>
        <v>theater</v>
      </c>
      <c r="R3067" t="str">
        <f t="shared" si="426"/>
        <v>spaces</v>
      </c>
      <c r="S3067" s="22">
        <f t="shared" si="427"/>
        <v>41825.055231481485</v>
      </c>
      <c r="T3067" s="22">
        <f t="shared" si="428"/>
        <v>41850.055231481485</v>
      </c>
      <c r="U3067">
        <f t="shared" si="429"/>
        <v>2014</v>
      </c>
      <c r="V3067" t="str">
        <f t="shared" si="430"/>
        <v>unsuccessful</v>
      </c>
      <c r="W3067" t="str">
        <f>IF(OR(O3067&lt;Outliers!$B$8,Data!O3067&gt;Outliers!$B$9),"Yes","No")</f>
        <v>No</v>
      </c>
      <c r="X3067">
        <f t="shared" si="431"/>
        <v>4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423"/>
        <v>0</v>
      </c>
      <c r="P3068" s="9">
        <f t="shared" si="424"/>
        <v>2796.67</v>
      </c>
      <c r="Q3068" t="str">
        <f t="shared" si="425"/>
        <v>theater</v>
      </c>
      <c r="R3068" t="str">
        <f t="shared" si="426"/>
        <v>spaces</v>
      </c>
      <c r="S3068" s="22">
        <f t="shared" si="427"/>
        <v>42531.228437500002</v>
      </c>
      <c r="T3068" s="22">
        <f t="shared" si="428"/>
        <v>42561.228437500002</v>
      </c>
      <c r="U3068">
        <f t="shared" si="429"/>
        <v>2016</v>
      </c>
      <c r="V3068" t="str">
        <f t="shared" si="430"/>
        <v>unsuccessful</v>
      </c>
      <c r="W3068" t="str">
        <f>IF(OR(O3068&lt;Outliers!$B$8,Data!O3068&gt;Outliers!$B$9),"Yes","No")</f>
        <v>No</v>
      </c>
      <c r="X3068">
        <f t="shared" si="431"/>
        <v>4</v>
      </c>
    </row>
    <row r="3069" spans="1:24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423"/>
        <v>0</v>
      </c>
      <c r="P3069" s="9">
        <f t="shared" si="424"/>
        <v>200</v>
      </c>
      <c r="Q3069" t="str">
        <f t="shared" si="425"/>
        <v>theater</v>
      </c>
      <c r="R3069" t="str">
        <f t="shared" si="426"/>
        <v>spaces</v>
      </c>
      <c r="S3069" s="22">
        <f t="shared" si="427"/>
        <v>42226.938414351855</v>
      </c>
      <c r="T3069" s="22">
        <f t="shared" si="428"/>
        <v>42256.938414351855</v>
      </c>
      <c r="U3069">
        <f t="shared" si="429"/>
        <v>2015</v>
      </c>
      <c r="V3069" t="str">
        <f t="shared" si="430"/>
        <v>unsuccessful</v>
      </c>
      <c r="W3069" t="str">
        <f>IF(OR(O3069&lt;Outliers!$B$8,Data!O3069&gt;Outliers!$B$9),"Yes","No")</f>
        <v>No</v>
      </c>
      <c r="X3069">
        <f t="shared" si="431"/>
        <v>4</v>
      </c>
    </row>
    <row r="3070" spans="1:24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423"/>
        <v>0</v>
      </c>
      <c r="P3070" s="9">
        <f t="shared" si="424"/>
        <v>87.5</v>
      </c>
      <c r="Q3070" t="str">
        <f t="shared" si="425"/>
        <v>theater</v>
      </c>
      <c r="R3070" t="str">
        <f t="shared" si="426"/>
        <v>spaces</v>
      </c>
      <c r="S3070" s="22">
        <f t="shared" si="427"/>
        <v>42263.691574074073</v>
      </c>
      <c r="T3070" s="22">
        <f t="shared" si="428"/>
        <v>42293.691574074073</v>
      </c>
      <c r="U3070">
        <f t="shared" si="429"/>
        <v>2015</v>
      </c>
      <c r="V3070" t="str">
        <f t="shared" si="430"/>
        <v>unsuccessful</v>
      </c>
      <c r="W3070" t="str">
        <f>IF(OR(O3070&lt;Outliers!$B$8,Data!O3070&gt;Outliers!$B$9),"Yes","No")</f>
        <v>No</v>
      </c>
      <c r="X3070">
        <f t="shared" si="431"/>
        <v>4</v>
      </c>
    </row>
    <row r="3071" spans="1:24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423"/>
        <v>0</v>
      </c>
      <c r="P3071" s="9">
        <f t="shared" si="424"/>
        <v>20.14</v>
      </c>
      <c r="Q3071" t="str">
        <f t="shared" si="425"/>
        <v>theater</v>
      </c>
      <c r="R3071" t="str">
        <f t="shared" si="426"/>
        <v>spaces</v>
      </c>
      <c r="S3071" s="22">
        <f t="shared" si="427"/>
        <v>41957.833726851852</v>
      </c>
      <c r="T3071" s="22">
        <f t="shared" si="428"/>
        <v>41987.833726851852</v>
      </c>
      <c r="U3071">
        <f t="shared" si="429"/>
        <v>2014</v>
      </c>
      <c r="V3071" t="str">
        <f t="shared" si="430"/>
        <v>unsuccessful</v>
      </c>
      <c r="W3071" t="str">
        <f>IF(OR(O3071&lt;Outliers!$B$8,Data!O3071&gt;Outliers!$B$9),"Yes","No")</f>
        <v>No</v>
      </c>
      <c r="X3071">
        <f t="shared" si="431"/>
        <v>4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423"/>
        <v>0</v>
      </c>
      <c r="P3072" s="9">
        <f t="shared" si="424"/>
        <v>20.88</v>
      </c>
      <c r="Q3072" t="str">
        <f t="shared" si="425"/>
        <v>theater</v>
      </c>
      <c r="R3072" t="str">
        <f t="shared" si="426"/>
        <v>spaces</v>
      </c>
      <c r="S3072" s="22">
        <f t="shared" si="427"/>
        <v>42690.733437499999</v>
      </c>
      <c r="T3072" s="22">
        <f t="shared" si="428"/>
        <v>42711.733437499999</v>
      </c>
      <c r="U3072">
        <f t="shared" si="429"/>
        <v>2016</v>
      </c>
      <c r="V3072" t="str">
        <f t="shared" si="430"/>
        <v>unsuccessful</v>
      </c>
      <c r="W3072" t="str">
        <f>IF(OR(O3072&lt;Outliers!$B$8,Data!O3072&gt;Outliers!$B$9),"Yes","No")</f>
        <v>No</v>
      </c>
      <c r="X3072">
        <f t="shared" si="431"/>
        <v>3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423"/>
        <v>1</v>
      </c>
      <c r="P3073" s="9">
        <f t="shared" si="424"/>
        <v>61.31</v>
      </c>
      <c r="Q3073" t="str">
        <f t="shared" si="425"/>
        <v>theater</v>
      </c>
      <c r="R3073" t="str">
        <f t="shared" si="426"/>
        <v>spaces</v>
      </c>
      <c r="S3073" s="22">
        <f t="shared" si="427"/>
        <v>42097.732418981483</v>
      </c>
      <c r="T3073" s="22">
        <f t="shared" si="428"/>
        <v>42115.249305555553</v>
      </c>
      <c r="U3073">
        <f t="shared" si="429"/>
        <v>2015</v>
      </c>
      <c r="V3073" t="str">
        <f t="shared" si="430"/>
        <v>unsuccessful</v>
      </c>
      <c r="W3073" t="str">
        <f>IF(OR(O3073&lt;Outliers!$B$8,Data!O3073&gt;Outliers!$B$9),"Yes","No")</f>
        <v>No</v>
      </c>
      <c r="X3073">
        <f t="shared" si="431"/>
        <v>3</v>
      </c>
    </row>
    <row r="3074" spans="1:24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423"/>
        <v>0</v>
      </c>
      <c r="P3074" s="9">
        <f t="shared" si="424"/>
        <v>1</v>
      </c>
      <c r="Q3074" t="str">
        <f t="shared" si="425"/>
        <v>theater</v>
      </c>
      <c r="R3074" t="str">
        <f t="shared" si="426"/>
        <v>spaces</v>
      </c>
      <c r="S3074" s="22">
        <f t="shared" si="427"/>
        <v>42658.690532407403</v>
      </c>
      <c r="T3074" s="22">
        <f t="shared" si="428"/>
        <v>42673.073611111111</v>
      </c>
      <c r="U3074">
        <f t="shared" si="429"/>
        <v>2016</v>
      </c>
      <c r="V3074" t="str">
        <f t="shared" si="430"/>
        <v>unsuccessful</v>
      </c>
      <c r="W3074" t="str">
        <f>IF(OR(O3074&lt;Outliers!$B$8,Data!O3074&gt;Outliers!$B$9),"Yes","No")</f>
        <v>No</v>
      </c>
      <c r="X3074">
        <f t="shared" si="431"/>
        <v>2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432">ROUND(E3075/D3075,0)</f>
        <v>0</v>
      </c>
      <c r="P3075" s="9">
        <f t="shared" ref="P3075:P3138" si="433">ROUND(IFERROR(E3075/L3075,0),2)</f>
        <v>92.14</v>
      </c>
      <c r="Q3075" t="str">
        <f t="shared" ref="Q3075:Q3138" si="434">LEFT(N3075,FIND("/",N3075)-1)</f>
        <v>theater</v>
      </c>
      <c r="R3075" t="str">
        <f t="shared" ref="R3075:R3138" si="435">RIGHT(N3075,LEN(N3075)-FIND("/",N3075))</f>
        <v>spaces</v>
      </c>
      <c r="S3075" s="22">
        <f t="shared" ref="S3075:S3138" si="436">(((J3075/60)/60)/24)+DATE(1970,1,1)</f>
        <v>42111.684027777781</v>
      </c>
      <c r="T3075" s="22">
        <f t="shared" ref="T3075:T3138" si="437">(((I3075/60)/60)/24)+DATE(1970,1,1)</f>
        <v>42169.804861111115</v>
      </c>
      <c r="U3075">
        <f t="shared" ref="U3075:U3138" si="438">YEAR(S3075)</f>
        <v>2015</v>
      </c>
      <c r="V3075" t="str">
        <f t="shared" ref="V3075:V3138" si="439">IF(OR(F3075="live",F3075="successful"),"successful","unsuccessful")</f>
        <v>unsuccessful</v>
      </c>
      <c r="W3075" t="str">
        <f>IF(OR(O3075&lt;Outliers!$B$8,Data!O3075&gt;Outliers!$B$9),"Yes","No")</f>
        <v>No</v>
      </c>
      <c r="X3075">
        <f t="shared" ref="X3075:X3138" si="440">ROUND(_xlfn.DAYS(T3075,S3075)/7,0)</f>
        <v>8</v>
      </c>
    </row>
    <row r="3076" spans="1:24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432"/>
        <v>0</v>
      </c>
      <c r="P3076" s="9">
        <f t="shared" si="433"/>
        <v>7.33</v>
      </c>
      <c r="Q3076" t="str">
        <f t="shared" si="434"/>
        <v>theater</v>
      </c>
      <c r="R3076" t="str">
        <f t="shared" si="435"/>
        <v>spaces</v>
      </c>
      <c r="S3076" s="22">
        <f t="shared" si="436"/>
        <v>42409.571284722217</v>
      </c>
      <c r="T3076" s="22">
        <f t="shared" si="437"/>
        <v>42439.571284722217</v>
      </c>
      <c r="U3076">
        <f t="shared" si="438"/>
        <v>2016</v>
      </c>
      <c r="V3076" t="str">
        <f t="shared" si="439"/>
        <v>unsuccessful</v>
      </c>
      <c r="W3076" t="str">
        <f>IF(OR(O3076&lt;Outliers!$B$8,Data!O3076&gt;Outliers!$B$9),"Yes","No")</f>
        <v>No</v>
      </c>
      <c r="X3076">
        <f t="shared" si="440"/>
        <v>4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432"/>
        <v>0</v>
      </c>
      <c r="P3077" s="9">
        <f t="shared" si="433"/>
        <v>64.8</v>
      </c>
      <c r="Q3077" t="str">
        <f t="shared" si="434"/>
        <v>theater</v>
      </c>
      <c r="R3077" t="str">
        <f t="shared" si="435"/>
        <v>spaces</v>
      </c>
      <c r="S3077" s="22">
        <f t="shared" si="436"/>
        <v>42551.102314814809</v>
      </c>
      <c r="T3077" s="22">
        <f t="shared" si="437"/>
        <v>42601.102314814809</v>
      </c>
      <c r="U3077">
        <f t="shared" si="438"/>
        <v>2016</v>
      </c>
      <c r="V3077" t="str">
        <f t="shared" si="439"/>
        <v>unsuccessful</v>
      </c>
      <c r="W3077" t="str">
        <f>IF(OR(O3077&lt;Outliers!$B$8,Data!O3077&gt;Outliers!$B$9),"Yes","No")</f>
        <v>No</v>
      </c>
      <c r="X3077">
        <f t="shared" si="440"/>
        <v>7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432"/>
        <v>0</v>
      </c>
      <c r="P3078" s="9">
        <f t="shared" si="433"/>
        <v>30.12</v>
      </c>
      <c r="Q3078" t="str">
        <f t="shared" si="434"/>
        <v>theater</v>
      </c>
      <c r="R3078" t="str">
        <f t="shared" si="435"/>
        <v>spaces</v>
      </c>
      <c r="S3078" s="22">
        <f t="shared" si="436"/>
        <v>42226.651886574073</v>
      </c>
      <c r="T3078" s="22">
        <f t="shared" si="437"/>
        <v>42286.651886574073</v>
      </c>
      <c r="U3078">
        <f t="shared" si="438"/>
        <v>2015</v>
      </c>
      <c r="V3078" t="str">
        <f t="shared" si="439"/>
        <v>unsuccessful</v>
      </c>
      <c r="W3078" t="str">
        <f>IF(OR(O3078&lt;Outliers!$B$8,Data!O3078&gt;Outliers!$B$9),"Yes","No")</f>
        <v>No</v>
      </c>
      <c r="X3078">
        <f t="shared" si="440"/>
        <v>9</v>
      </c>
    </row>
    <row r="3079" spans="1:24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432"/>
        <v>0</v>
      </c>
      <c r="P3079" s="9">
        <f t="shared" si="433"/>
        <v>52.5</v>
      </c>
      <c r="Q3079" t="str">
        <f t="shared" si="434"/>
        <v>theater</v>
      </c>
      <c r="R3079" t="str">
        <f t="shared" si="435"/>
        <v>spaces</v>
      </c>
      <c r="S3079" s="22">
        <f t="shared" si="436"/>
        <v>42766.956921296296</v>
      </c>
      <c r="T3079" s="22">
        <f t="shared" si="437"/>
        <v>42796.956921296296</v>
      </c>
      <c r="U3079">
        <f t="shared" si="438"/>
        <v>2017</v>
      </c>
      <c r="V3079" t="str">
        <f t="shared" si="439"/>
        <v>unsuccessful</v>
      </c>
      <c r="W3079" t="str">
        <f>IF(OR(O3079&lt;Outliers!$B$8,Data!O3079&gt;Outliers!$B$9),"Yes","No")</f>
        <v>No</v>
      </c>
      <c r="X3079">
        <f t="shared" si="440"/>
        <v>4</v>
      </c>
    </row>
    <row r="3080" spans="1:24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432"/>
        <v>0</v>
      </c>
      <c r="P3080" s="9">
        <f t="shared" si="433"/>
        <v>23.67</v>
      </c>
      <c r="Q3080" t="str">
        <f t="shared" si="434"/>
        <v>theater</v>
      </c>
      <c r="R3080" t="str">
        <f t="shared" si="435"/>
        <v>spaces</v>
      </c>
      <c r="S3080" s="22">
        <f t="shared" si="436"/>
        <v>42031.138831018514</v>
      </c>
      <c r="T3080" s="22">
        <f t="shared" si="437"/>
        <v>42061.138831018514</v>
      </c>
      <c r="U3080">
        <f t="shared" si="438"/>
        <v>2015</v>
      </c>
      <c r="V3080" t="str">
        <f t="shared" si="439"/>
        <v>unsuccessful</v>
      </c>
      <c r="W3080" t="str">
        <f>IF(OR(O3080&lt;Outliers!$B$8,Data!O3080&gt;Outliers!$B$9),"Yes","No")</f>
        <v>No</v>
      </c>
      <c r="X3080">
        <f t="shared" si="440"/>
        <v>4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432"/>
        <v>0</v>
      </c>
      <c r="P3081" s="9">
        <f t="shared" si="433"/>
        <v>415.78</v>
      </c>
      <c r="Q3081" t="str">
        <f t="shared" si="434"/>
        <v>theater</v>
      </c>
      <c r="R3081" t="str">
        <f t="shared" si="435"/>
        <v>spaces</v>
      </c>
      <c r="S3081" s="22">
        <f t="shared" si="436"/>
        <v>42055.713368055556</v>
      </c>
      <c r="T3081" s="22">
        <f t="shared" si="437"/>
        <v>42085.671701388885</v>
      </c>
      <c r="U3081">
        <f t="shared" si="438"/>
        <v>2015</v>
      </c>
      <c r="V3081" t="str">
        <f t="shared" si="439"/>
        <v>unsuccessful</v>
      </c>
      <c r="W3081" t="str">
        <f>IF(OR(O3081&lt;Outliers!$B$8,Data!O3081&gt;Outliers!$B$9),"Yes","No")</f>
        <v>No</v>
      </c>
      <c r="X3081">
        <f t="shared" si="440"/>
        <v>4</v>
      </c>
    </row>
    <row r="3082" spans="1:24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432"/>
        <v>0</v>
      </c>
      <c r="P3082" s="9">
        <f t="shared" si="433"/>
        <v>53.71</v>
      </c>
      <c r="Q3082" t="str">
        <f t="shared" si="434"/>
        <v>theater</v>
      </c>
      <c r="R3082" t="str">
        <f t="shared" si="435"/>
        <v>spaces</v>
      </c>
      <c r="S3082" s="22">
        <f t="shared" si="436"/>
        <v>41940.028287037036</v>
      </c>
      <c r="T3082" s="22">
        <f t="shared" si="437"/>
        <v>42000.0699537037</v>
      </c>
      <c r="U3082">
        <f t="shared" si="438"/>
        <v>2014</v>
      </c>
      <c r="V3082" t="str">
        <f t="shared" si="439"/>
        <v>unsuccessful</v>
      </c>
      <c r="W3082" t="str">
        <f>IF(OR(O3082&lt;Outliers!$B$8,Data!O3082&gt;Outliers!$B$9),"Yes","No")</f>
        <v>No</v>
      </c>
      <c r="X3082">
        <f t="shared" si="440"/>
        <v>9</v>
      </c>
    </row>
    <row r="3083" spans="1:24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432"/>
        <v>0</v>
      </c>
      <c r="P3083" s="9">
        <f t="shared" si="433"/>
        <v>420.6</v>
      </c>
      <c r="Q3083" t="str">
        <f t="shared" si="434"/>
        <v>theater</v>
      </c>
      <c r="R3083" t="str">
        <f t="shared" si="435"/>
        <v>spaces</v>
      </c>
      <c r="S3083" s="22">
        <f t="shared" si="436"/>
        <v>42237.181608796294</v>
      </c>
      <c r="T3083" s="22">
        <f t="shared" si="437"/>
        <v>42267.181608796294</v>
      </c>
      <c r="U3083">
        <f t="shared" si="438"/>
        <v>2015</v>
      </c>
      <c r="V3083" t="str">
        <f t="shared" si="439"/>
        <v>unsuccessful</v>
      </c>
      <c r="W3083" t="str">
        <f>IF(OR(O3083&lt;Outliers!$B$8,Data!O3083&gt;Outliers!$B$9),"Yes","No")</f>
        <v>No</v>
      </c>
      <c r="X3083">
        <f t="shared" si="440"/>
        <v>4</v>
      </c>
    </row>
    <row r="3084" spans="1:24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432"/>
        <v>0</v>
      </c>
      <c r="P3084" s="9">
        <f t="shared" si="433"/>
        <v>0</v>
      </c>
      <c r="Q3084" t="str">
        <f t="shared" si="434"/>
        <v>theater</v>
      </c>
      <c r="R3084" t="str">
        <f t="shared" si="435"/>
        <v>spaces</v>
      </c>
      <c r="S3084" s="22">
        <f t="shared" si="436"/>
        <v>42293.922986111109</v>
      </c>
      <c r="T3084" s="22">
        <f t="shared" si="437"/>
        <v>42323.96465277778</v>
      </c>
      <c r="U3084">
        <f t="shared" si="438"/>
        <v>2015</v>
      </c>
      <c r="V3084" t="str">
        <f t="shared" si="439"/>
        <v>unsuccessful</v>
      </c>
      <c r="W3084" t="str">
        <f>IF(OR(O3084&lt;Outliers!$B$8,Data!O3084&gt;Outliers!$B$9),"Yes","No")</f>
        <v>No</v>
      </c>
      <c r="X3084">
        <f t="shared" si="440"/>
        <v>4</v>
      </c>
    </row>
    <row r="3085" spans="1:24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432"/>
        <v>0</v>
      </c>
      <c r="P3085" s="9">
        <f t="shared" si="433"/>
        <v>18.670000000000002</v>
      </c>
      <c r="Q3085" t="str">
        <f t="shared" si="434"/>
        <v>theater</v>
      </c>
      <c r="R3085" t="str">
        <f t="shared" si="435"/>
        <v>spaces</v>
      </c>
      <c r="S3085" s="22">
        <f t="shared" si="436"/>
        <v>41853.563402777778</v>
      </c>
      <c r="T3085" s="22">
        <f t="shared" si="437"/>
        <v>41883.208333333336</v>
      </c>
      <c r="U3085">
        <f t="shared" si="438"/>
        <v>2014</v>
      </c>
      <c r="V3085" t="str">
        <f t="shared" si="439"/>
        <v>unsuccessful</v>
      </c>
      <c r="W3085" t="str">
        <f>IF(OR(O3085&lt;Outliers!$B$8,Data!O3085&gt;Outliers!$B$9),"Yes","No")</f>
        <v>No</v>
      </c>
      <c r="X3085">
        <f t="shared" si="440"/>
        <v>4</v>
      </c>
    </row>
    <row r="3086" spans="1:24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432"/>
        <v>0</v>
      </c>
      <c r="P3086" s="9">
        <f t="shared" si="433"/>
        <v>78.33</v>
      </c>
      <c r="Q3086" t="str">
        <f t="shared" si="434"/>
        <v>theater</v>
      </c>
      <c r="R3086" t="str">
        <f t="shared" si="435"/>
        <v>spaces</v>
      </c>
      <c r="S3086" s="22">
        <f t="shared" si="436"/>
        <v>42100.723738425921</v>
      </c>
      <c r="T3086" s="22">
        <f t="shared" si="437"/>
        <v>42129.783333333333</v>
      </c>
      <c r="U3086">
        <f t="shared" si="438"/>
        <v>2015</v>
      </c>
      <c r="V3086" t="str">
        <f t="shared" si="439"/>
        <v>unsuccessful</v>
      </c>
      <c r="W3086" t="str">
        <f>IF(OR(O3086&lt;Outliers!$B$8,Data!O3086&gt;Outliers!$B$9),"Yes","No")</f>
        <v>No</v>
      </c>
      <c r="X3086">
        <f t="shared" si="440"/>
        <v>4</v>
      </c>
    </row>
    <row r="3087" spans="1:24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432"/>
        <v>0</v>
      </c>
      <c r="P3087" s="9">
        <f t="shared" si="433"/>
        <v>67.78</v>
      </c>
      <c r="Q3087" t="str">
        <f t="shared" si="434"/>
        <v>theater</v>
      </c>
      <c r="R3087" t="str">
        <f t="shared" si="435"/>
        <v>spaces</v>
      </c>
      <c r="S3087" s="22">
        <f t="shared" si="436"/>
        <v>42246.883784722217</v>
      </c>
      <c r="T3087" s="22">
        <f t="shared" si="437"/>
        <v>42276.883784722217</v>
      </c>
      <c r="U3087">
        <f t="shared" si="438"/>
        <v>2015</v>
      </c>
      <c r="V3087" t="str">
        <f t="shared" si="439"/>
        <v>unsuccessful</v>
      </c>
      <c r="W3087" t="str">
        <f>IF(OR(O3087&lt;Outliers!$B$8,Data!O3087&gt;Outliers!$B$9),"Yes","No")</f>
        <v>No</v>
      </c>
      <c r="X3087">
        <f t="shared" si="440"/>
        <v>4</v>
      </c>
    </row>
    <row r="3088" spans="1:24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432"/>
        <v>0</v>
      </c>
      <c r="P3088" s="9">
        <f t="shared" si="433"/>
        <v>16.670000000000002</v>
      </c>
      <c r="Q3088" t="str">
        <f t="shared" si="434"/>
        <v>theater</v>
      </c>
      <c r="R3088" t="str">
        <f t="shared" si="435"/>
        <v>spaces</v>
      </c>
      <c r="S3088" s="22">
        <f t="shared" si="436"/>
        <v>42173.67082175926</v>
      </c>
      <c r="T3088" s="22">
        <f t="shared" si="437"/>
        <v>42233.67082175926</v>
      </c>
      <c r="U3088">
        <f t="shared" si="438"/>
        <v>2015</v>
      </c>
      <c r="V3088" t="str">
        <f t="shared" si="439"/>
        <v>unsuccessful</v>
      </c>
      <c r="W3088" t="str">
        <f>IF(OR(O3088&lt;Outliers!$B$8,Data!O3088&gt;Outliers!$B$9),"Yes","No")</f>
        <v>No</v>
      </c>
      <c r="X3088">
        <f t="shared" si="440"/>
        <v>9</v>
      </c>
    </row>
    <row r="3089" spans="1:24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432"/>
        <v>0</v>
      </c>
      <c r="P3089" s="9">
        <f t="shared" si="433"/>
        <v>62.5</v>
      </c>
      <c r="Q3089" t="str">
        <f t="shared" si="434"/>
        <v>theater</v>
      </c>
      <c r="R3089" t="str">
        <f t="shared" si="435"/>
        <v>spaces</v>
      </c>
      <c r="S3089" s="22">
        <f t="shared" si="436"/>
        <v>42665.150347222225</v>
      </c>
      <c r="T3089" s="22">
        <f t="shared" si="437"/>
        <v>42725.192013888889</v>
      </c>
      <c r="U3089">
        <f t="shared" si="438"/>
        <v>2016</v>
      </c>
      <c r="V3089" t="str">
        <f t="shared" si="439"/>
        <v>unsuccessful</v>
      </c>
      <c r="W3089" t="str">
        <f>IF(OR(O3089&lt;Outliers!$B$8,Data!O3089&gt;Outliers!$B$9),"Yes","No")</f>
        <v>No</v>
      </c>
      <c r="X3089">
        <f t="shared" si="440"/>
        <v>9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432"/>
        <v>0</v>
      </c>
      <c r="P3090" s="9">
        <f t="shared" si="433"/>
        <v>42</v>
      </c>
      <c r="Q3090" t="str">
        <f t="shared" si="434"/>
        <v>theater</v>
      </c>
      <c r="R3090" t="str">
        <f t="shared" si="435"/>
        <v>spaces</v>
      </c>
      <c r="S3090" s="22">
        <f t="shared" si="436"/>
        <v>41981.57230324074</v>
      </c>
      <c r="T3090" s="22">
        <f t="shared" si="437"/>
        <v>42012.570138888885</v>
      </c>
      <c r="U3090">
        <f t="shared" si="438"/>
        <v>2014</v>
      </c>
      <c r="V3090" t="str">
        <f t="shared" si="439"/>
        <v>unsuccessful</v>
      </c>
      <c r="W3090" t="str">
        <f>IF(OR(O3090&lt;Outliers!$B$8,Data!O3090&gt;Outliers!$B$9),"Yes","No")</f>
        <v>No</v>
      </c>
      <c r="X3090">
        <f t="shared" si="440"/>
        <v>4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432"/>
        <v>0</v>
      </c>
      <c r="P3091" s="9">
        <f t="shared" si="433"/>
        <v>130.09</v>
      </c>
      <c r="Q3091" t="str">
        <f t="shared" si="434"/>
        <v>theater</v>
      </c>
      <c r="R3091" t="str">
        <f t="shared" si="435"/>
        <v>spaces</v>
      </c>
      <c r="S3091" s="22">
        <f t="shared" si="436"/>
        <v>42528.542627314819</v>
      </c>
      <c r="T3091" s="22">
        <f t="shared" si="437"/>
        <v>42560.082638888889</v>
      </c>
      <c r="U3091">
        <f t="shared" si="438"/>
        <v>2016</v>
      </c>
      <c r="V3091" t="str">
        <f t="shared" si="439"/>
        <v>unsuccessful</v>
      </c>
      <c r="W3091" t="str">
        <f>IF(OR(O3091&lt;Outliers!$B$8,Data!O3091&gt;Outliers!$B$9),"Yes","No")</f>
        <v>No</v>
      </c>
      <c r="X3091">
        <f t="shared" si="440"/>
        <v>5</v>
      </c>
    </row>
    <row r="3092" spans="1:24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432"/>
        <v>0</v>
      </c>
      <c r="P3092" s="9">
        <f t="shared" si="433"/>
        <v>1270.22</v>
      </c>
      <c r="Q3092" t="str">
        <f t="shared" si="434"/>
        <v>theater</v>
      </c>
      <c r="R3092" t="str">
        <f t="shared" si="435"/>
        <v>spaces</v>
      </c>
      <c r="S3092" s="22">
        <f t="shared" si="436"/>
        <v>42065.818807870368</v>
      </c>
      <c r="T3092" s="22">
        <f t="shared" si="437"/>
        <v>42125.777141203704</v>
      </c>
      <c r="U3092">
        <f t="shared" si="438"/>
        <v>2015</v>
      </c>
      <c r="V3092" t="str">
        <f t="shared" si="439"/>
        <v>unsuccessful</v>
      </c>
      <c r="W3092" t="str">
        <f>IF(OR(O3092&lt;Outliers!$B$8,Data!O3092&gt;Outliers!$B$9),"Yes","No")</f>
        <v>No</v>
      </c>
      <c r="X3092">
        <f t="shared" si="440"/>
        <v>9</v>
      </c>
    </row>
    <row r="3093" spans="1:24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432"/>
        <v>0</v>
      </c>
      <c r="P3093" s="9">
        <f t="shared" si="433"/>
        <v>88.44</v>
      </c>
      <c r="Q3093" t="str">
        <f t="shared" si="434"/>
        <v>theater</v>
      </c>
      <c r="R3093" t="str">
        <f t="shared" si="435"/>
        <v>spaces</v>
      </c>
      <c r="S3093" s="22">
        <f t="shared" si="436"/>
        <v>42566.948414351849</v>
      </c>
      <c r="T3093" s="22">
        <f t="shared" si="437"/>
        <v>42596.948414351849</v>
      </c>
      <c r="U3093">
        <f t="shared" si="438"/>
        <v>2016</v>
      </c>
      <c r="V3093" t="str">
        <f t="shared" si="439"/>
        <v>unsuccessful</v>
      </c>
      <c r="W3093" t="str">
        <f>IF(OR(O3093&lt;Outliers!$B$8,Data!O3093&gt;Outliers!$B$9),"Yes","No")</f>
        <v>No</v>
      </c>
      <c r="X3093">
        <f t="shared" si="440"/>
        <v>4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432"/>
        <v>0</v>
      </c>
      <c r="P3094" s="9">
        <f t="shared" si="433"/>
        <v>56.34</v>
      </c>
      <c r="Q3094" t="str">
        <f t="shared" si="434"/>
        <v>theater</v>
      </c>
      <c r="R3094" t="str">
        <f t="shared" si="435"/>
        <v>spaces</v>
      </c>
      <c r="S3094" s="22">
        <f t="shared" si="436"/>
        <v>42255.619351851856</v>
      </c>
      <c r="T3094" s="22">
        <f t="shared" si="437"/>
        <v>42292.916666666672</v>
      </c>
      <c r="U3094">
        <f t="shared" si="438"/>
        <v>2015</v>
      </c>
      <c r="V3094" t="str">
        <f t="shared" si="439"/>
        <v>unsuccessful</v>
      </c>
      <c r="W3094" t="str">
        <f>IF(OR(O3094&lt;Outliers!$B$8,Data!O3094&gt;Outliers!$B$9),"Yes","No")</f>
        <v>No</v>
      </c>
      <c r="X3094">
        <f t="shared" si="440"/>
        <v>5</v>
      </c>
    </row>
    <row r="3095" spans="1:24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432"/>
        <v>0</v>
      </c>
      <c r="P3095" s="9">
        <f t="shared" si="433"/>
        <v>53.53</v>
      </c>
      <c r="Q3095" t="str">
        <f t="shared" si="434"/>
        <v>theater</v>
      </c>
      <c r="R3095" t="str">
        <f t="shared" si="435"/>
        <v>spaces</v>
      </c>
      <c r="S3095" s="22">
        <f t="shared" si="436"/>
        <v>41760.909039351849</v>
      </c>
      <c r="T3095" s="22">
        <f t="shared" si="437"/>
        <v>41791.165972222225</v>
      </c>
      <c r="U3095">
        <f t="shared" si="438"/>
        <v>2014</v>
      </c>
      <c r="V3095" t="str">
        <f t="shared" si="439"/>
        <v>unsuccessful</v>
      </c>
      <c r="W3095" t="str">
        <f>IF(OR(O3095&lt;Outliers!$B$8,Data!O3095&gt;Outliers!$B$9),"Yes","No")</f>
        <v>No</v>
      </c>
      <c r="X3095">
        <f t="shared" si="440"/>
        <v>4</v>
      </c>
    </row>
    <row r="3096" spans="1:24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432"/>
        <v>0</v>
      </c>
      <c r="P3096" s="9">
        <f t="shared" si="433"/>
        <v>25</v>
      </c>
      <c r="Q3096" t="str">
        <f t="shared" si="434"/>
        <v>theater</v>
      </c>
      <c r="R3096" t="str">
        <f t="shared" si="435"/>
        <v>spaces</v>
      </c>
      <c r="S3096" s="22">
        <f t="shared" si="436"/>
        <v>42207.795787037037</v>
      </c>
      <c r="T3096" s="22">
        <f t="shared" si="437"/>
        <v>42267.795787037037</v>
      </c>
      <c r="U3096">
        <f t="shared" si="438"/>
        <v>2015</v>
      </c>
      <c r="V3096" t="str">
        <f t="shared" si="439"/>
        <v>unsuccessful</v>
      </c>
      <c r="W3096" t="str">
        <f>IF(OR(O3096&lt;Outliers!$B$8,Data!O3096&gt;Outliers!$B$9),"Yes","No")</f>
        <v>No</v>
      </c>
      <c r="X3096">
        <f t="shared" si="440"/>
        <v>9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432"/>
        <v>0</v>
      </c>
      <c r="P3097" s="9">
        <f t="shared" si="433"/>
        <v>50</v>
      </c>
      <c r="Q3097" t="str">
        <f t="shared" si="434"/>
        <v>theater</v>
      </c>
      <c r="R3097" t="str">
        <f t="shared" si="435"/>
        <v>spaces</v>
      </c>
      <c r="S3097" s="22">
        <f t="shared" si="436"/>
        <v>42523.025231481486</v>
      </c>
      <c r="T3097" s="22">
        <f t="shared" si="437"/>
        <v>42583.025231481486</v>
      </c>
      <c r="U3097">
        <f t="shared" si="438"/>
        <v>2016</v>
      </c>
      <c r="V3097" t="str">
        <f t="shared" si="439"/>
        <v>unsuccessful</v>
      </c>
      <c r="W3097" t="str">
        <f>IF(OR(O3097&lt;Outliers!$B$8,Data!O3097&gt;Outliers!$B$9),"Yes","No")</f>
        <v>No</v>
      </c>
      <c r="X3097">
        <f t="shared" si="440"/>
        <v>9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432"/>
        <v>0</v>
      </c>
      <c r="P3098" s="9">
        <f t="shared" si="433"/>
        <v>56.79</v>
      </c>
      <c r="Q3098" t="str">
        <f t="shared" si="434"/>
        <v>theater</v>
      </c>
      <c r="R3098" t="str">
        <f t="shared" si="435"/>
        <v>spaces</v>
      </c>
      <c r="S3098" s="22">
        <f t="shared" si="436"/>
        <v>42114.825532407413</v>
      </c>
      <c r="T3098" s="22">
        <f t="shared" si="437"/>
        <v>42144.825532407413</v>
      </c>
      <c r="U3098">
        <f t="shared" si="438"/>
        <v>2015</v>
      </c>
      <c r="V3098" t="str">
        <f t="shared" si="439"/>
        <v>unsuccessful</v>
      </c>
      <c r="W3098" t="str">
        <f>IF(OR(O3098&lt;Outliers!$B$8,Data!O3098&gt;Outliers!$B$9),"Yes","No")</f>
        <v>No</v>
      </c>
      <c r="X3098">
        <f t="shared" si="440"/>
        <v>4</v>
      </c>
    </row>
    <row r="3099" spans="1:24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432"/>
        <v>0</v>
      </c>
      <c r="P3099" s="9">
        <f t="shared" si="433"/>
        <v>40.83</v>
      </c>
      <c r="Q3099" t="str">
        <f t="shared" si="434"/>
        <v>theater</v>
      </c>
      <c r="R3099" t="str">
        <f t="shared" si="435"/>
        <v>spaces</v>
      </c>
      <c r="S3099" s="22">
        <f t="shared" si="436"/>
        <v>42629.503483796296</v>
      </c>
      <c r="T3099" s="22">
        <f t="shared" si="437"/>
        <v>42650.583333333328</v>
      </c>
      <c r="U3099">
        <f t="shared" si="438"/>
        <v>2016</v>
      </c>
      <c r="V3099" t="str">
        <f t="shared" si="439"/>
        <v>unsuccessful</v>
      </c>
      <c r="W3099" t="str">
        <f>IF(OR(O3099&lt;Outliers!$B$8,Data!O3099&gt;Outliers!$B$9),"Yes","No")</f>
        <v>No</v>
      </c>
      <c r="X3099">
        <f t="shared" si="440"/>
        <v>3</v>
      </c>
    </row>
    <row r="3100" spans="1:24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432"/>
        <v>0</v>
      </c>
      <c r="P3100" s="9">
        <f t="shared" si="433"/>
        <v>65.11</v>
      </c>
      <c r="Q3100" t="str">
        <f t="shared" si="434"/>
        <v>theater</v>
      </c>
      <c r="R3100" t="str">
        <f t="shared" si="435"/>
        <v>spaces</v>
      </c>
      <c r="S3100" s="22">
        <f t="shared" si="436"/>
        <v>42359.792233796295</v>
      </c>
      <c r="T3100" s="22">
        <f t="shared" si="437"/>
        <v>42408.01180555555</v>
      </c>
      <c r="U3100">
        <f t="shared" si="438"/>
        <v>2015</v>
      </c>
      <c r="V3100" t="str">
        <f t="shared" si="439"/>
        <v>unsuccessful</v>
      </c>
      <c r="W3100" t="str">
        <f>IF(OR(O3100&lt;Outliers!$B$8,Data!O3100&gt;Outliers!$B$9),"Yes","No")</f>
        <v>No</v>
      </c>
      <c r="X3100">
        <f t="shared" si="440"/>
        <v>7</v>
      </c>
    </row>
    <row r="3101" spans="1:24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432"/>
        <v>0</v>
      </c>
      <c r="P3101" s="9">
        <f t="shared" si="433"/>
        <v>55.6</v>
      </c>
      <c r="Q3101" t="str">
        <f t="shared" si="434"/>
        <v>theater</v>
      </c>
      <c r="R3101" t="str">
        <f t="shared" si="435"/>
        <v>spaces</v>
      </c>
      <c r="S3101" s="22">
        <f t="shared" si="436"/>
        <v>42382.189710648148</v>
      </c>
      <c r="T3101" s="22">
        <f t="shared" si="437"/>
        <v>42412.189710648148</v>
      </c>
      <c r="U3101">
        <f t="shared" si="438"/>
        <v>2016</v>
      </c>
      <c r="V3101" t="str">
        <f t="shared" si="439"/>
        <v>unsuccessful</v>
      </c>
      <c r="W3101" t="str">
        <f>IF(OR(O3101&lt;Outliers!$B$8,Data!O3101&gt;Outliers!$B$9),"Yes","No")</f>
        <v>No</v>
      </c>
      <c r="X3101">
        <f t="shared" si="440"/>
        <v>4</v>
      </c>
    </row>
    <row r="3102" spans="1:24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432"/>
        <v>0</v>
      </c>
      <c r="P3102" s="9">
        <f t="shared" si="433"/>
        <v>140.54</v>
      </c>
      <c r="Q3102" t="str">
        <f t="shared" si="434"/>
        <v>theater</v>
      </c>
      <c r="R3102" t="str">
        <f t="shared" si="435"/>
        <v>spaces</v>
      </c>
      <c r="S3102" s="22">
        <f t="shared" si="436"/>
        <v>41902.622395833336</v>
      </c>
      <c r="T3102" s="22">
        <f t="shared" si="437"/>
        <v>41932.622395833336</v>
      </c>
      <c r="U3102">
        <f t="shared" si="438"/>
        <v>2014</v>
      </c>
      <c r="V3102" t="str">
        <f t="shared" si="439"/>
        <v>unsuccessful</v>
      </c>
      <c r="W3102" t="str">
        <f>IF(OR(O3102&lt;Outliers!$B$8,Data!O3102&gt;Outliers!$B$9),"Yes","No")</f>
        <v>No</v>
      </c>
      <c r="X3102">
        <f t="shared" si="440"/>
        <v>4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432"/>
        <v>0</v>
      </c>
      <c r="P3103" s="9">
        <f t="shared" si="433"/>
        <v>25</v>
      </c>
      <c r="Q3103" t="str">
        <f t="shared" si="434"/>
        <v>theater</v>
      </c>
      <c r="R3103" t="str">
        <f t="shared" si="435"/>
        <v>spaces</v>
      </c>
      <c r="S3103" s="22">
        <f t="shared" si="436"/>
        <v>42171.383530092593</v>
      </c>
      <c r="T3103" s="22">
        <f t="shared" si="437"/>
        <v>42201.330555555556</v>
      </c>
      <c r="U3103">
        <f t="shared" si="438"/>
        <v>2015</v>
      </c>
      <c r="V3103" t="str">
        <f t="shared" si="439"/>
        <v>unsuccessful</v>
      </c>
      <c r="W3103" t="str">
        <f>IF(OR(O3103&lt;Outliers!$B$8,Data!O3103&gt;Outliers!$B$9),"Yes","No")</f>
        <v>No</v>
      </c>
      <c r="X3103">
        <f t="shared" si="440"/>
        <v>4</v>
      </c>
    </row>
    <row r="3104" spans="1:24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432"/>
        <v>0</v>
      </c>
      <c r="P3104" s="9">
        <f t="shared" si="433"/>
        <v>69.53</v>
      </c>
      <c r="Q3104" t="str">
        <f t="shared" si="434"/>
        <v>theater</v>
      </c>
      <c r="R3104" t="str">
        <f t="shared" si="435"/>
        <v>spaces</v>
      </c>
      <c r="S3104" s="22">
        <f t="shared" si="436"/>
        <v>42555.340486111112</v>
      </c>
      <c r="T3104" s="22">
        <f t="shared" si="437"/>
        <v>42605.340486111112</v>
      </c>
      <c r="U3104">
        <f t="shared" si="438"/>
        <v>2016</v>
      </c>
      <c r="V3104" t="str">
        <f t="shared" si="439"/>
        <v>unsuccessful</v>
      </c>
      <c r="W3104" t="str">
        <f>IF(OR(O3104&lt;Outliers!$B$8,Data!O3104&gt;Outliers!$B$9),"Yes","No")</f>
        <v>No</v>
      </c>
      <c r="X3104">
        <f t="shared" si="440"/>
        <v>7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432"/>
        <v>0</v>
      </c>
      <c r="P3105" s="9">
        <f t="shared" si="433"/>
        <v>5.5</v>
      </c>
      <c r="Q3105" t="str">
        <f t="shared" si="434"/>
        <v>theater</v>
      </c>
      <c r="R3105" t="str">
        <f t="shared" si="435"/>
        <v>spaces</v>
      </c>
      <c r="S3105" s="22">
        <f t="shared" si="436"/>
        <v>42107.156319444446</v>
      </c>
      <c r="T3105" s="22">
        <f t="shared" si="437"/>
        <v>42167.156319444446</v>
      </c>
      <c r="U3105">
        <f t="shared" si="438"/>
        <v>2015</v>
      </c>
      <c r="V3105" t="str">
        <f t="shared" si="439"/>
        <v>unsuccessful</v>
      </c>
      <c r="W3105" t="str">
        <f>IF(OR(O3105&lt;Outliers!$B$8,Data!O3105&gt;Outliers!$B$9),"Yes","No")</f>
        <v>No</v>
      </c>
      <c r="X3105">
        <f t="shared" si="440"/>
        <v>9</v>
      </c>
    </row>
    <row r="3106" spans="1:24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432"/>
        <v>0</v>
      </c>
      <c r="P3106" s="9">
        <f t="shared" si="433"/>
        <v>237</v>
      </c>
      <c r="Q3106" t="str">
        <f t="shared" si="434"/>
        <v>theater</v>
      </c>
      <c r="R3106" t="str">
        <f t="shared" si="435"/>
        <v>spaces</v>
      </c>
      <c r="S3106" s="22">
        <f t="shared" si="436"/>
        <v>42006.908692129626</v>
      </c>
      <c r="T3106" s="22">
        <f t="shared" si="437"/>
        <v>42038.083333333328</v>
      </c>
      <c r="U3106">
        <f t="shared" si="438"/>
        <v>2015</v>
      </c>
      <c r="V3106" t="str">
        <f t="shared" si="439"/>
        <v>unsuccessful</v>
      </c>
      <c r="W3106" t="str">
        <f>IF(OR(O3106&lt;Outliers!$B$8,Data!O3106&gt;Outliers!$B$9),"Yes","No")</f>
        <v>No</v>
      </c>
      <c r="X3106">
        <f t="shared" si="440"/>
        <v>5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432"/>
        <v>0</v>
      </c>
      <c r="P3107" s="9">
        <f t="shared" si="433"/>
        <v>79.87</v>
      </c>
      <c r="Q3107" t="str">
        <f t="shared" si="434"/>
        <v>theater</v>
      </c>
      <c r="R3107" t="str">
        <f t="shared" si="435"/>
        <v>spaces</v>
      </c>
      <c r="S3107" s="22">
        <f t="shared" si="436"/>
        <v>41876.718935185185</v>
      </c>
      <c r="T3107" s="22">
        <f t="shared" si="437"/>
        <v>41931.208333333336</v>
      </c>
      <c r="U3107">
        <f t="shared" si="438"/>
        <v>2014</v>
      </c>
      <c r="V3107" t="str">
        <f t="shared" si="439"/>
        <v>unsuccessful</v>
      </c>
      <c r="W3107" t="str">
        <f>IF(OR(O3107&lt;Outliers!$B$8,Data!O3107&gt;Outliers!$B$9),"Yes","No")</f>
        <v>No</v>
      </c>
      <c r="X3107">
        <f t="shared" si="440"/>
        <v>8</v>
      </c>
    </row>
    <row r="3108" spans="1:24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432"/>
        <v>0</v>
      </c>
      <c r="P3108" s="9">
        <f t="shared" si="433"/>
        <v>10.25</v>
      </c>
      <c r="Q3108" t="str">
        <f t="shared" si="434"/>
        <v>theater</v>
      </c>
      <c r="R3108" t="str">
        <f t="shared" si="435"/>
        <v>spaces</v>
      </c>
      <c r="S3108" s="22">
        <f t="shared" si="436"/>
        <v>42241.429120370376</v>
      </c>
      <c r="T3108" s="22">
        <f t="shared" si="437"/>
        <v>42263.916666666672</v>
      </c>
      <c r="U3108">
        <f t="shared" si="438"/>
        <v>2015</v>
      </c>
      <c r="V3108" t="str">
        <f t="shared" si="439"/>
        <v>unsuccessful</v>
      </c>
      <c r="W3108" t="str">
        <f>IF(OR(O3108&lt;Outliers!$B$8,Data!O3108&gt;Outliers!$B$9),"Yes","No")</f>
        <v>No</v>
      </c>
      <c r="X3108">
        <f t="shared" si="440"/>
        <v>3</v>
      </c>
    </row>
    <row r="3109" spans="1:24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432"/>
        <v>0</v>
      </c>
      <c r="P3109" s="9">
        <f t="shared" si="433"/>
        <v>272.58999999999997</v>
      </c>
      <c r="Q3109" t="str">
        <f t="shared" si="434"/>
        <v>theater</v>
      </c>
      <c r="R3109" t="str">
        <f t="shared" si="435"/>
        <v>spaces</v>
      </c>
      <c r="S3109" s="22">
        <f t="shared" si="436"/>
        <v>42128.814247685179</v>
      </c>
      <c r="T3109" s="22">
        <f t="shared" si="437"/>
        <v>42135.814247685179</v>
      </c>
      <c r="U3109">
        <f t="shared" si="438"/>
        <v>2015</v>
      </c>
      <c r="V3109" t="str">
        <f t="shared" si="439"/>
        <v>unsuccessful</v>
      </c>
      <c r="W3109" t="str">
        <f>IF(OR(O3109&lt;Outliers!$B$8,Data!O3109&gt;Outliers!$B$9),"Yes","No")</f>
        <v>No</v>
      </c>
      <c r="X3109">
        <f t="shared" si="440"/>
        <v>1</v>
      </c>
    </row>
    <row r="3110" spans="1:24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432"/>
        <v>0</v>
      </c>
      <c r="P3110" s="9">
        <f t="shared" si="433"/>
        <v>13</v>
      </c>
      <c r="Q3110" t="str">
        <f t="shared" si="434"/>
        <v>theater</v>
      </c>
      <c r="R3110" t="str">
        <f t="shared" si="435"/>
        <v>spaces</v>
      </c>
      <c r="S3110" s="22">
        <f t="shared" si="436"/>
        <v>42062.680486111116</v>
      </c>
      <c r="T3110" s="22">
        <f t="shared" si="437"/>
        <v>42122.638819444444</v>
      </c>
      <c r="U3110">
        <f t="shared" si="438"/>
        <v>2015</v>
      </c>
      <c r="V3110" t="str">
        <f t="shared" si="439"/>
        <v>unsuccessful</v>
      </c>
      <c r="W3110" t="str">
        <f>IF(OR(O3110&lt;Outliers!$B$8,Data!O3110&gt;Outliers!$B$9),"Yes","No")</f>
        <v>No</v>
      </c>
      <c r="X3110">
        <f t="shared" si="440"/>
        <v>9</v>
      </c>
    </row>
    <row r="3111" spans="1:24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432"/>
        <v>0</v>
      </c>
      <c r="P3111" s="9">
        <f t="shared" si="433"/>
        <v>58.18</v>
      </c>
      <c r="Q3111" t="str">
        <f t="shared" si="434"/>
        <v>theater</v>
      </c>
      <c r="R3111" t="str">
        <f t="shared" si="435"/>
        <v>spaces</v>
      </c>
      <c r="S3111" s="22">
        <f t="shared" si="436"/>
        <v>41844.125115740739</v>
      </c>
      <c r="T3111" s="22">
        <f t="shared" si="437"/>
        <v>41879.125115740739</v>
      </c>
      <c r="U3111">
        <f t="shared" si="438"/>
        <v>2014</v>
      </c>
      <c r="V3111" t="str">
        <f t="shared" si="439"/>
        <v>unsuccessful</v>
      </c>
      <c r="W3111" t="str">
        <f>IF(OR(O3111&lt;Outliers!$B$8,Data!O3111&gt;Outliers!$B$9),"Yes","No")</f>
        <v>No</v>
      </c>
      <c r="X3111">
        <f t="shared" si="440"/>
        <v>5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432"/>
        <v>0</v>
      </c>
      <c r="P3112" s="9">
        <f t="shared" si="433"/>
        <v>10</v>
      </c>
      <c r="Q3112" t="str">
        <f t="shared" si="434"/>
        <v>theater</v>
      </c>
      <c r="R3112" t="str">
        <f t="shared" si="435"/>
        <v>spaces</v>
      </c>
      <c r="S3112" s="22">
        <f t="shared" si="436"/>
        <v>42745.031469907408</v>
      </c>
      <c r="T3112" s="22">
        <f t="shared" si="437"/>
        <v>42785.031469907408</v>
      </c>
      <c r="U3112">
        <f t="shared" si="438"/>
        <v>2017</v>
      </c>
      <c r="V3112" t="str">
        <f t="shared" si="439"/>
        <v>unsuccessful</v>
      </c>
      <c r="W3112" t="str">
        <f>IF(OR(O3112&lt;Outliers!$B$8,Data!O3112&gt;Outliers!$B$9),"Yes","No")</f>
        <v>No</v>
      </c>
      <c r="X3112">
        <f t="shared" si="440"/>
        <v>6</v>
      </c>
    </row>
    <row r="3113" spans="1:24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432"/>
        <v>0</v>
      </c>
      <c r="P3113" s="9">
        <f t="shared" si="433"/>
        <v>70.11</v>
      </c>
      <c r="Q3113" t="str">
        <f t="shared" si="434"/>
        <v>theater</v>
      </c>
      <c r="R3113" t="str">
        <f t="shared" si="435"/>
        <v>spaces</v>
      </c>
      <c r="S3113" s="22">
        <f t="shared" si="436"/>
        <v>41885.595138888886</v>
      </c>
      <c r="T3113" s="22">
        <f t="shared" si="437"/>
        <v>41916.595138888886</v>
      </c>
      <c r="U3113">
        <f t="shared" si="438"/>
        <v>2014</v>
      </c>
      <c r="V3113" t="str">
        <f t="shared" si="439"/>
        <v>unsuccessful</v>
      </c>
      <c r="W3113" t="str">
        <f>IF(OR(O3113&lt;Outliers!$B$8,Data!O3113&gt;Outliers!$B$9),"Yes","No")</f>
        <v>No</v>
      </c>
      <c r="X3113">
        <f t="shared" si="440"/>
        <v>4</v>
      </c>
    </row>
    <row r="3114" spans="1:24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432"/>
        <v>0</v>
      </c>
      <c r="P3114" s="9">
        <f t="shared" si="433"/>
        <v>57.89</v>
      </c>
      <c r="Q3114" t="str">
        <f t="shared" si="434"/>
        <v>theater</v>
      </c>
      <c r="R3114" t="str">
        <f t="shared" si="435"/>
        <v>spaces</v>
      </c>
      <c r="S3114" s="22">
        <f t="shared" si="436"/>
        <v>42615.121921296297</v>
      </c>
      <c r="T3114" s="22">
        <f t="shared" si="437"/>
        <v>42675.121921296297</v>
      </c>
      <c r="U3114">
        <f t="shared" si="438"/>
        <v>2016</v>
      </c>
      <c r="V3114" t="str">
        <f t="shared" si="439"/>
        <v>unsuccessful</v>
      </c>
      <c r="W3114" t="str">
        <f>IF(OR(O3114&lt;Outliers!$B$8,Data!O3114&gt;Outliers!$B$9),"Yes","No")</f>
        <v>No</v>
      </c>
      <c r="X3114">
        <f t="shared" si="440"/>
        <v>9</v>
      </c>
    </row>
    <row r="3115" spans="1:24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432"/>
        <v>0</v>
      </c>
      <c r="P3115" s="9">
        <f t="shared" si="433"/>
        <v>125.27</v>
      </c>
      <c r="Q3115" t="str">
        <f t="shared" si="434"/>
        <v>theater</v>
      </c>
      <c r="R3115" t="str">
        <f t="shared" si="435"/>
        <v>spaces</v>
      </c>
      <c r="S3115" s="22">
        <f t="shared" si="436"/>
        <v>42081.731273148151</v>
      </c>
      <c r="T3115" s="22">
        <f t="shared" si="437"/>
        <v>42111.731273148151</v>
      </c>
      <c r="U3115">
        <f t="shared" si="438"/>
        <v>2015</v>
      </c>
      <c r="V3115" t="str">
        <f t="shared" si="439"/>
        <v>unsuccessful</v>
      </c>
      <c r="W3115" t="str">
        <f>IF(OR(O3115&lt;Outliers!$B$8,Data!O3115&gt;Outliers!$B$9),"Yes","No")</f>
        <v>No</v>
      </c>
      <c r="X3115">
        <f t="shared" si="440"/>
        <v>4</v>
      </c>
    </row>
    <row r="3116" spans="1:24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432"/>
        <v>0</v>
      </c>
      <c r="P3116" s="9">
        <f t="shared" si="433"/>
        <v>0</v>
      </c>
      <c r="Q3116" t="str">
        <f t="shared" si="434"/>
        <v>theater</v>
      </c>
      <c r="R3116" t="str">
        <f t="shared" si="435"/>
        <v>spaces</v>
      </c>
      <c r="S3116" s="22">
        <f t="shared" si="436"/>
        <v>41843.632523148146</v>
      </c>
      <c r="T3116" s="22">
        <f t="shared" si="437"/>
        <v>41903.632523148146</v>
      </c>
      <c r="U3116">
        <f t="shared" si="438"/>
        <v>2014</v>
      </c>
      <c r="V3116" t="str">
        <f t="shared" si="439"/>
        <v>unsuccessful</v>
      </c>
      <c r="W3116" t="str">
        <f>IF(OR(O3116&lt;Outliers!$B$8,Data!O3116&gt;Outliers!$B$9),"Yes","No")</f>
        <v>No</v>
      </c>
      <c r="X3116">
        <f t="shared" si="440"/>
        <v>9</v>
      </c>
    </row>
    <row r="3117" spans="1:24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432"/>
        <v>0</v>
      </c>
      <c r="P3117" s="9">
        <f t="shared" si="433"/>
        <v>300</v>
      </c>
      <c r="Q3117" t="str">
        <f t="shared" si="434"/>
        <v>theater</v>
      </c>
      <c r="R3117" t="str">
        <f t="shared" si="435"/>
        <v>spaces</v>
      </c>
      <c r="S3117" s="22">
        <f t="shared" si="436"/>
        <v>42496.447071759263</v>
      </c>
      <c r="T3117" s="22">
        <f t="shared" si="437"/>
        <v>42526.447071759263</v>
      </c>
      <c r="U3117">
        <f t="shared" si="438"/>
        <v>2016</v>
      </c>
      <c r="V3117" t="str">
        <f t="shared" si="439"/>
        <v>unsuccessful</v>
      </c>
      <c r="W3117" t="str">
        <f>IF(OR(O3117&lt;Outliers!$B$8,Data!O3117&gt;Outliers!$B$9),"Yes","No")</f>
        <v>No</v>
      </c>
      <c r="X3117">
        <f t="shared" si="440"/>
        <v>4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432"/>
        <v>1</v>
      </c>
      <c r="P3118" s="9">
        <f t="shared" si="433"/>
        <v>43</v>
      </c>
      <c r="Q3118" t="str">
        <f t="shared" si="434"/>
        <v>theater</v>
      </c>
      <c r="R3118" t="str">
        <f t="shared" si="435"/>
        <v>spaces</v>
      </c>
      <c r="S3118" s="22">
        <f t="shared" si="436"/>
        <v>42081.515335648146</v>
      </c>
      <c r="T3118" s="22">
        <f t="shared" si="437"/>
        <v>42095.515335648146</v>
      </c>
      <c r="U3118">
        <f t="shared" si="438"/>
        <v>2015</v>
      </c>
      <c r="V3118" t="str">
        <f t="shared" si="439"/>
        <v>unsuccessful</v>
      </c>
      <c r="W3118" t="str">
        <f>IF(OR(O3118&lt;Outliers!$B$8,Data!O3118&gt;Outliers!$B$9),"Yes","No")</f>
        <v>No</v>
      </c>
      <c r="X3118">
        <f t="shared" si="440"/>
        <v>2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432"/>
        <v>0</v>
      </c>
      <c r="P3119" s="9">
        <f t="shared" si="433"/>
        <v>1</v>
      </c>
      <c r="Q3119" t="str">
        <f t="shared" si="434"/>
        <v>theater</v>
      </c>
      <c r="R3119" t="str">
        <f t="shared" si="435"/>
        <v>spaces</v>
      </c>
      <c r="S3119" s="22">
        <f t="shared" si="436"/>
        <v>42509.374537037031</v>
      </c>
      <c r="T3119" s="22">
        <f t="shared" si="437"/>
        <v>42517.55</v>
      </c>
      <c r="U3119">
        <f t="shared" si="438"/>
        <v>2016</v>
      </c>
      <c r="V3119" t="str">
        <f t="shared" si="439"/>
        <v>unsuccessful</v>
      </c>
      <c r="W3119" t="str">
        <f>IF(OR(O3119&lt;Outliers!$B$8,Data!O3119&gt;Outliers!$B$9),"Yes","No")</f>
        <v>No</v>
      </c>
      <c r="X3119">
        <f t="shared" si="440"/>
        <v>1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432"/>
        <v>0</v>
      </c>
      <c r="P3120" s="9">
        <f t="shared" si="433"/>
        <v>775</v>
      </c>
      <c r="Q3120" t="str">
        <f t="shared" si="434"/>
        <v>theater</v>
      </c>
      <c r="R3120" t="str">
        <f t="shared" si="435"/>
        <v>spaces</v>
      </c>
      <c r="S3120" s="22">
        <f t="shared" si="436"/>
        <v>42534.649571759262</v>
      </c>
      <c r="T3120" s="22">
        <f t="shared" si="437"/>
        <v>42553.649571759262</v>
      </c>
      <c r="U3120">
        <f t="shared" si="438"/>
        <v>2016</v>
      </c>
      <c r="V3120" t="str">
        <f t="shared" si="439"/>
        <v>unsuccessful</v>
      </c>
      <c r="W3120" t="str">
        <f>IF(OR(O3120&lt;Outliers!$B$8,Data!O3120&gt;Outliers!$B$9),"Yes","No")</f>
        <v>No</v>
      </c>
      <c r="X3120">
        <f t="shared" si="440"/>
        <v>3</v>
      </c>
    </row>
    <row r="3121" spans="1:24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432"/>
        <v>0</v>
      </c>
      <c r="P3121" s="9">
        <f t="shared" si="433"/>
        <v>5</v>
      </c>
      <c r="Q3121" t="str">
        <f t="shared" si="434"/>
        <v>theater</v>
      </c>
      <c r="R3121" t="str">
        <f t="shared" si="435"/>
        <v>spaces</v>
      </c>
      <c r="S3121" s="22">
        <f t="shared" si="436"/>
        <v>42060.04550925926</v>
      </c>
      <c r="T3121" s="22">
        <f t="shared" si="437"/>
        <v>42090.003842592589</v>
      </c>
      <c r="U3121">
        <f t="shared" si="438"/>
        <v>2015</v>
      </c>
      <c r="V3121" t="str">
        <f t="shared" si="439"/>
        <v>unsuccessful</v>
      </c>
      <c r="W3121" t="str">
        <f>IF(OR(O3121&lt;Outliers!$B$8,Data!O3121&gt;Outliers!$B$9),"Yes","No")</f>
        <v>No</v>
      </c>
      <c r="X3121">
        <f t="shared" si="440"/>
        <v>4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432"/>
        <v>0</v>
      </c>
      <c r="P3122" s="9">
        <f t="shared" si="433"/>
        <v>12.8</v>
      </c>
      <c r="Q3122" t="str">
        <f t="shared" si="434"/>
        <v>theater</v>
      </c>
      <c r="R3122" t="str">
        <f t="shared" si="435"/>
        <v>spaces</v>
      </c>
      <c r="S3122" s="22">
        <f t="shared" si="436"/>
        <v>42435.942083333335</v>
      </c>
      <c r="T3122" s="22">
        <f t="shared" si="437"/>
        <v>42495.900416666671</v>
      </c>
      <c r="U3122">
        <f t="shared" si="438"/>
        <v>2016</v>
      </c>
      <c r="V3122" t="str">
        <f t="shared" si="439"/>
        <v>unsuccessful</v>
      </c>
      <c r="W3122" t="str">
        <f>IF(OR(O3122&lt;Outliers!$B$8,Data!O3122&gt;Outliers!$B$9),"Yes","No")</f>
        <v>No</v>
      </c>
      <c r="X3122">
        <f t="shared" si="440"/>
        <v>9</v>
      </c>
    </row>
    <row r="3123" spans="1:24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432"/>
        <v>0</v>
      </c>
      <c r="P3123" s="9">
        <f t="shared" si="433"/>
        <v>10</v>
      </c>
      <c r="Q3123" t="str">
        <f t="shared" si="434"/>
        <v>theater</v>
      </c>
      <c r="R3123" t="str">
        <f t="shared" si="435"/>
        <v>spaces</v>
      </c>
      <c r="S3123" s="22">
        <f t="shared" si="436"/>
        <v>41848.679803240739</v>
      </c>
      <c r="T3123" s="22">
        <f t="shared" si="437"/>
        <v>41908.679803240739</v>
      </c>
      <c r="U3123">
        <f t="shared" si="438"/>
        <v>2014</v>
      </c>
      <c r="V3123" t="str">
        <f t="shared" si="439"/>
        <v>unsuccessful</v>
      </c>
      <c r="W3123" t="str">
        <f>IF(OR(O3123&lt;Outliers!$B$8,Data!O3123&gt;Outliers!$B$9),"Yes","No")</f>
        <v>No</v>
      </c>
      <c r="X3123">
        <f t="shared" si="440"/>
        <v>9</v>
      </c>
    </row>
    <row r="3124" spans="1:2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432"/>
        <v>1</v>
      </c>
      <c r="P3124" s="9">
        <f t="shared" si="433"/>
        <v>58</v>
      </c>
      <c r="Q3124" t="str">
        <f t="shared" si="434"/>
        <v>theater</v>
      </c>
      <c r="R3124" t="str">
        <f t="shared" si="435"/>
        <v>spaces</v>
      </c>
      <c r="S3124" s="22">
        <f t="shared" si="436"/>
        <v>42678.932083333333</v>
      </c>
      <c r="T3124" s="22">
        <f t="shared" si="437"/>
        <v>42683.973750000005</v>
      </c>
      <c r="U3124">
        <f t="shared" si="438"/>
        <v>2016</v>
      </c>
      <c r="V3124" t="str">
        <f t="shared" si="439"/>
        <v>unsuccessful</v>
      </c>
      <c r="W3124" t="str">
        <f>IF(OR(O3124&lt;Outliers!$B$8,Data!O3124&gt;Outliers!$B$9),"Yes","No")</f>
        <v>No</v>
      </c>
      <c r="X3124">
        <f t="shared" si="440"/>
        <v>1</v>
      </c>
    </row>
    <row r="3125" spans="1:24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432"/>
        <v>1</v>
      </c>
      <c r="P3125" s="9">
        <f t="shared" si="433"/>
        <v>244.8</v>
      </c>
      <c r="Q3125" t="str">
        <f t="shared" si="434"/>
        <v>theater</v>
      </c>
      <c r="R3125" t="str">
        <f t="shared" si="435"/>
        <v>spaces</v>
      </c>
      <c r="S3125" s="22">
        <f t="shared" si="436"/>
        <v>42530.993032407408</v>
      </c>
      <c r="T3125" s="22">
        <f t="shared" si="437"/>
        <v>42560.993032407408</v>
      </c>
      <c r="U3125">
        <f t="shared" si="438"/>
        <v>2016</v>
      </c>
      <c r="V3125" t="str">
        <f t="shared" si="439"/>
        <v>unsuccessful</v>
      </c>
      <c r="W3125" t="str">
        <f>IF(OR(O3125&lt;Outliers!$B$8,Data!O3125&gt;Outliers!$B$9),"Yes","No")</f>
        <v>No</v>
      </c>
      <c r="X3125">
        <f t="shared" si="440"/>
        <v>4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432"/>
        <v>0</v>
      </c>
      <c r="P3126" s="9">
        <f t="shared" si="433"/>
        <v>6.5</v>
      </c>
      <c r="Q3126" t="str">
        <f t="shared" si="434"/>
        <v>theater</v>
      </c>
      <c r="R3126" t="str">
        <f t="shared" si="435"/>
        <v>spaces</v>
      </c>
      <c r="S3126" s="22">
        <f t="shared" si="436"/>
        <v>41977.780104166668</v>
      </c>
      <c r="T3126" s="22">
        <f t="shared" si="437"/>
        <v>42037.780104166668</v>
      </c>
      <c r="U3126">
        <f t="shared" si="438"/>
        <v>2014</v>
      </c>
      <c r="V3126" t="str">
        <f t="shared" si="439"/>
        <v>unsuccessful</v>
      </c>
      <c r="W3126" t="str">
        <f>IF(OR(O3126&lt;Outliers!$B$8,Data!O3126&gt;Outliers!$B$9),"Yes","No")</f>
        <v>No</v>
      </c>
      <c r="X3126">
        <f t="shared" si="440"/>
        <v>9</v>
      </c>
    </row>
    <row r="3127" spans="1:2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432"/>
        <v>0</v>
      </c>
      <c r="P3127" s="9">
        <f t="shared" si="433"/>
        <v>0</v>
      </c>
      <c r="Q3127" t="str">
        <f t="shared" si="434"/>
        <v>theater</v>
      </c>
      <c r="R3127" t="str">
        <f t="shared" si="435"/>
        <v>spaces</v>
      </c>
      <c r="S3127" s="22">
        <f t="shared" si="436"/>
        <v>42346.20685185185</v>
      </c>
      <c r="T3127" s="22">
        <f t="shared" si="437"/>
        <v>42376.20685185185</v>
      </c>
      <c r="U3127">
        <f t="shared" si="438"/>
        <v>2015</v>
      </c>
      <c r="V3127" t="str">
        <f t="shared" si="439"/>
        <v>unsuccessful</v>
      </c>
      <c r="W3127" t="str">
        <f>IF(OR(O3127&lt;Outliers!$B$8,Data!O3127&gt;Outliers!$B$9),"Yes","No")</f>
        <v>No</v>
      </c>
      <c r="X3127">
        <f t="shared" si="440"/>
        <v>4</v>
      </c>
    </row>
    <row r="3128" spans="1:24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432"/>
        <v>0</v>
      </c>
      <c r="P3128" s="9">
        <f t="shared" si="433"/>
        <v>61.18</v>
      </c>
      <c r="Q3128" t="str">
        <f t="shared" si="434"/>
        <v>theater</v>
      </c>
      <c r="R3128" t="str">
        <f t="shared" si="435"/>
        <v>spaces</v>
      </c>
      <c r="S3128" s="22">
        <f t="shared" si="436"/>
        <v>42427.01807870371</v>
      </c>
      <c r="T3128" s="22">
        <f t="shared" si="437"/>
        <v>42456.976412037038</v>
      </c>
      <c r="U3128">
        <f t="shared" si="438"/>
        <v>2016</v>
      </c>
      <c r="V3128" t="str">
        <f t="shared" si="439"/>
        <v>unsuccessful</v>
      </c>
      <c r="W3128" t="str">
        <f>IF(OR(O3128&lt;Outliers!$B$8,Data!O3128&gt;Outliers!$B$9),"Yes","No")</f>
        <v>No</v>
      </c>
      <c r="X3128">
        <f t="shared" si="440"/>
        <v>4</v>
      </c>
    </row>
    <row r="3129" spans="1:24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432"/>
        <v>0</v>
      </c>
      <c r="P3129" s="9">
        <f t="shared" si="433"/>
        <v>0</v>
      </c>
      <c r="Q3129" t="str">
        <f t="shared" si="434"/>
        <v>theater</v>
      </c>
      <c r="R3129" t="str">
        <f t="shared" si="435"/>
        <v>spaces</v>
      </c>
      <c r="S3129" s="22">
        <f t="shared" si="436"/>
        <v>42034.856817129628</v>
      </c>
      <c r="T3129" s="22">
        <f t="shared" si="437"/>
        <v>42064.856817129628</v>
      </c>
      <c r="U3129">
        <f t="shared" si="438"/>
        <v>2015</v>
      </c>
      <c r="V3129" t="str">
        <f t="shared" si="439"/>
        <v>unsuccessful</v>
      </c>
      <c r="W3129" t="str">
        <f>IF(OR(O3129&lt;Outliers!$B$8,Data!O3129&gt;Outliers!$B$9),"Yes","No")</f>
        <v>No</v>
      </c>
      <c r="X3129">
        <f t="shared" si="440"/>
        <v>4</v>
      </c>
    </row>
    <row r="3130" spans="1:24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432"/>
        <v>1</v>
      </c>
      <c r="P3130" s="9">
        <f t="shared" si="433"/>
        <v>139.24</v>
      </c>
      <c r="Q3130" t="str">
        <f t="shared" si="434"/>
        <v>theater</v>
      </c>
      <c r="R3130" t="str">
        <f t="shared" si="435"/>
        <v>plays</v>
      </c>
      <c r="S3130" s="22">
        <f t="shared" si="436"/>
        <v>42780.825706018513</v>
      </c>
      <c r="T3130" s="22">
        <f t="shared" si="437"/>
        <v>42810.784039351856</v>
      </c>
      <c r="U3130">
        <f t="shared" si="438"/>
        <v>2017</v>
      </c>
      <c r="V3130" t="str">
        <f t="shared" si="439"/>
        <v>successful</v>
      </c>
      <c r="W3130" t="str">
        <f>IF(OR(O3130&lt;Outliers!$B$8,Data!O3130&gt;Outliers!$B$9),"Yes","No")</f>
        <v>No</v>
      </c>
      <c r="X3130">
        <f t="shared" si="440"/>
        <v>4</v>
      </c>
    </row>
    <row r="3131" spans="1:24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432"/>
        <v>0</v>
      </c>
      <c r="P3131" s="9">
        <f t="shared" si="433"/>
        <v>10</v>
      </c>
      <c r="Q3131" t="str">
        <f t="shared" si="434"/>
        <v>theater</v>
      </c>
      <c r="R3131" t="str">
        <f t="shared" si="435"/>
        <v>plays</v>
      </c>
      <c r="S3131" s="22">
        <f t="shared" si="436"/>
        <v>42803.842812499999</v>
      </c>
      <c r="T3131" s="22">
        <f t="shared" si="437"/>
        <v>42843.801145833335</v>
      </c>
      <c r="U3131">
        <f t="shared" si="438"/>
        <v>2017</v>
      </c>
      <c r="V3131" t="str">
        <f t="shared" si="439"/>
        <v>successful</v>
      </c>
      <c r="W3131" t="str">
        <f>IF(OR(O3131&lt;Outliers!$B$8,Data!O3131&gt;Outliers!$B$9),"Yes","No")</f>
        <v>No</v>
      </c>
      <c r="X3131">
        <f t="shared" si="440"/>
        <v>6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432"/>
        <v>0</v>
      </c>
      <c r="P3132" s="9">
        <f t="shared" si="433"/>
        <v>93.75</v>
      </c>
      <c r="Q3132" t="str">
        <f t="shared" si="434"/>
        <v>theater</v>
      </c>
      <c r="R3132" t="str">
        <f t="shared" si="435"/>
        <v>plays</v>
      </c>
      <c r="S3132" s="22">
        <f t="shared" si="436"/>
        <v>42808.640231481477</v>
      </c>
      <c r="T3132" s="22">
        <f t="shared" si="437"/>
        <v>42839.207638888889</v>
      </c>
      <c r="U3132">
        <f t="shared" si="438"/>
        <v>2017</v>
      </c>
      <c r="V3132" t="str">
        <f t="shared" si="439"/>
        <v>successful</v>
      </c>
      <c r="W3132" t="str">
        <f>IF(OR(O3132&lt;Outliers!$B$8,Data!O3132&gt;Outliers!$B$9),"Yes","No")</f>
        <v>No</v>
      </c>
      <c r="X3132">
        <f t="shared" si="440"/>
        <v>4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432"/>
        <v>0</v>
      </c>
      <c r="P3133" s="9">
        <f t="shared" si="433"/>
        <v>53.75</v>
      </c>
      <c r="Q3133" t="str">
        <f t="shared" si="434"/>
        <v>theater</v>
      </c>
      <c r="R3133" t="str">
        <f t="shared" si="435"/>
        <v>plays</v>
      </c>
      <c r="S3133" s="22">
        <f t="shared" si="436"/>
        <v>42803.579224537039</v>
      </c>
      <c r="T3133" s="22">
        <f t="shared" si="437"/>
        <v>42833.537557870368</v>
      </c>
      <c r="U3133">
        <f t="shared" si="438"/>
        <v>2017</v>
      </c>
      <c r="V3133" t="str">
        <f t="shared" si="439"/>
        <v>successful</v>
      </c>
      <c r="W3133" t="str">
        <f>IF(OR(O3133&lt;Outliers!$B$8,Data!O3133&gt;Outliers!$B$9),"Yes","No")</f>
        <v>No</v>
      </c>
      <c r="X3133">
        <f t="shared" si="440"/>
        <v>4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432"/>
        <v>0</v>
      </c>
      <c r="P3134" s="9">
        <f t="shared" si="433"/>
        <v>10</v>
      </c>
      <c r="Q3134" t="str">
        <f t="shared" si="434"/>
        <v>theater</v>
      </c>
      <c r="R3134" t="str">
        <f t="shared" si="435"/>
        <v>plays</v>
      </c>
      <c r="S3134" s="22">
        <f t="shared" si="436"/>
        <v>42786.350231481483</v>
      </c>
      <c r="T3134" s="22">
        <f t="shared" si="437"/>
        <v>42846.308564814812</v>
      </c>
      <c r="U3134">
        <f t="shared" si="438"/>
        <v>2017</v>
      </c>
      <c r="V3134" t="str">
        <f t="shared" si="439"/>
        <v>successful</v>
      </c>
      <c r="W3134" t="str">
        <f>IF(OR(O3134&lt;Outliers!$B$8,Data!O3134&gt;Outliers!$B$9),"Yes","No")</f>
        <v>No</v>
      </c>
      <c r="X3134">
        <f t="shared" si="440"/>
        <v>9</v>
      </c>
    </row>
    <row r="3135" spans="1:24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432"/>
        <v>1</v>
      </c>
      <c r="P3135" s="9">
        <f t="shared" si="433"/>
        <v>33.75</v>
      </c>
      <c r="Q3135" t="str">
        <f t="shared" si="434"/>
        <v>theater</v>
      </c>
      <c r="R3135" t="str">
        <f t="shared" si="435"/>
        <v>plays</v>
      </c>
      <c r="S3135" s="22">
        <f t="shared" si="436"/>
        <v>42788.565208333333</v>
      </c>
      <c r="T3135" s="22">
        <f t="shared" si="437"/>
        <v>42818.523541666669</v>
      </c>
      <c r="U3135">
        <f t="shared" si="438"/>
        <v>2017</v>
      </c>
      <c r="V3135" t="str">
        <f t="shared" si="439"/>
        <v>successful</v>
      </c>
      <c r="W3135" t="str">
        <f>IF(OR(O3135&lt;Outliers!$B$8,Data!O3135&gt;Outliers!$B$9),"Yes","No")</f>
        <v>No</v>
      </c>
      <c r="X3135">
        <f t="shared" si="440"/>
        <v>4</v>
      </c>
    </row>
    <row r="3136" spans="1:24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432"/>
        <v>0</v>
      </c>
      <c r="P3136" s="9">
        <f t="shared" si="433"/>
        <v>18.75</v>
      </c>
      <c r="Q3136" t="str">
        <f t="shared" si="434"/>
        <v>theater</v>
      </c>
      <c r="R3136" t="str">
        <f t="shared" si="435"/>
        <v>plays</v>
      </c>
      <c r="S3136" s="22">
        <f t="shared" si="436"/>
        <v>42800.720127314817</v>
      </c>
      <c r="T3136" s="22">
        <f t="shared" si="437"/>
        <v>42821.678460648152</v>
      </c>
      <c r="U3136">
        <f t="shared" si="438"/>
        <v>2017</v>
      </c>
      <c r="V3136" t="str">
        <f t="shared" si="439"/>
        <v>successful</v>
      </c>
      <c r="W3136" t="str">
        <f>IF(OR(O3136&lt;Outliers!$B$8,Data!O3136&gt;Outliers!$B$9),"Yes","No")</f>
        <v>No</v>
      </c>
      <c r="X3136">
        <f t="shared" si="440"/>
        <v>3</v>
      </c>
    </row>
    <row r="3137" spans="1:24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432"/>
        <v>0</v>
      </c>
      <c r="P3137" s="9">
        <f t="shared" si="433"/>
        <v>23.14</v>
      </c>
      <c r="Q3137" t="str">
        <f t="shared" si="434"/>
        <v>theater</v>
      </c>
      <c r="R3137" t="str">
        <f t="shared" si="435"/>
        <v>plays</v>
      </c>
      <c r="S3137" s="22">
        <f t="shared" si="436"/>
        <v>42807.151863425926</v>
      </c>
      <c r="T3137" s="22">
        <f t="shared" si="437"/>
        <v>42829.151863425926</v>
      </c>
      <c r="U3137">
        <f t="shared" si="438"/>
        <v>2017</v>
      </c>
      <c r="V3137" t="str">
        <f t="shared" si="439"/>
        <v>successful</v>
      </c>
      <c r="W3137" t="str">
        <f>IF(OR(O3137&lt;Outliers!$B$8,Data!O3137&gt;Outliers!$B$9),"Yes","No")</f>
        <v>No</v>
      </c>
      <c r="X3137">
        <f t="shared" si="440"/>
        <v>3</v>
      </c>
    </row>
    <row r="3138" spans="1:24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432"/>
        <v>1</v>
      </c>
      <c r="P3138" s="9">
        <f t="shared" si="433"/>
        <v>29.05</v>
      </c>
      <c r="Q3138" t="str">
        <f t="shared" si="434"/>
        <v>theater</v>
      </c>
      <c r="R3138" t="str">
        <f t="shared" si="435"/>
        <v>plays</v>
      </c>
      <c r="S3138" s="22">
        <f t="shared" si="436"/>
        <v>42789.462430555555</v>
      </c>
      <c r="T3138" s="22">
        <f t="shared" si="437"/>
        <v>42825.957638888889</v>
      </c>
      <c r="U3138">
        <f t="shared" si="438"/>
        <v>2017</v>
      </c>
      <c r="V3138" t="str">
        <f t="shared" si="439"/>
        <v>successful</v>
      </c>
      <c r="W3138" t="str">
        <f>IF(OR(O3138&lt;Outliers!$B$8,Data!O3138&gt;Outliers!$B$9),"Yes","No")</f>
        <v>No</v>
      </c>
      <c r="X3138">
        <f t="shared" si="440"/>
        <v>5</v>
      </c>
    </row>
    <row r="3139" spans="1:24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441">ROUND(E3139/D3139,0)</f>
        <v>0</v>
      </c>
      <c r="P3139" s="9">
        <f t="shared" ref="P3139:P3202" si="442">ROUND(IFERROR(E3139/L3139,0),2)</f>
        <v>50</v>
      </c>
      <c r="Q3139" t="str">
        <f t="shared" ref="Q3139:Q3202" si="443">LEFT(N3139,FIND("/",N3139)-1)</f>
        <v>theater</v>
      </c>
      <c r="R3139" t="str">
        <f t="shared" ref="R3139:R3202" si="444">RIGHT(N3139,LEN(N3139)-FIND("/",N3139))</f>
        <v>plays</v>
      </c>
      <c r="S3139" s="22">
        <f t="shared" ref="S3139:S3202" si="445">(((J3139/60)/60)/24)+DATE(1970,1,1)</f>
        <v>42807.885057870371</v>
      </c>
      <c r="T3139" s="22">
        <f t="shared" ref="T3139:T3202" si="446">(((I3139/60)/60)/24)+DATE(1970,1,1)</f>
        <v>42858.8</v>
      </c>
      <c r="U3139">
        <f t="shared" ref="U3139:U3202" si="447">YEAR(S3139)</f>
        <v>2017</v>
      </c>
      <c r="V3139" t="str">
        <f t="shared" ref="V3139:V3202" si="448">IF(OR(F3139="live",F3139="successful"),"successful","unsuccessful")</f>
        <v>successful</v>
      </c>
      <c r="W3139" t="str">
        <f>IF(OR(O3139&lt;Outliers!$B$8,Data!O3139&gt;Outliers!$B$9),"Yes","No")</f>
        <v>No</v>
      </c>
      <c r="X3139">
        <f t="shared" ref="X3139:X3202" si="449">ROUND(_xlfn.DAYS(T3139,S3139)/7,0)</f>
        <v>7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41"/>
        <v>0</v>
      </c>
      <c r="P3140" s="9">
        <f t="shared" si="442"/>
        <v>0</v>
      </c>
      <c r="Q3140" t="str">
        <f t="shared" si="443"/>
        <v>theater</v>
      </c>
      <c r="R3140" t="str">
        <f t="shared" si="444"/>
        <v>plays</v>
      </c>
      <c r="S3140" s="22">
        <f t="shared" si="445"/>
        <v>42809.645914351851</v>
      </c>
      <c r="T3140" s="22">
        <f t="shared" si="446"/>
        <v>42828.645914351851</v>
      </c>
      <c r="U3140">
        <f t="shared" si="447"/>
        <v>2017</v>
      </c>
      <c r="V3140" t="str">
        <f t="shared" si="448"/>
        <v>successful</v>
      </c>
      <c r="W3140" t="str">
        <f>IF(OR(O3140&lt;Outliers!$B$8,Data!O3140&gt;Outliers!$B$9),"Yes","No")</f>
        <v>No</v>
      </c>
      <c r="X3140">
        <f t="shared" si="449"/>
        <v>3</v>
      </c>
    </row>
    <row r="3141" spans="1:24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41"/>
        <v>0</v>
      </c>
      <c r="P3141" s="9">
        <f t="shared" si="442"/>
        <v>450</v>
      </c>
      <c r="Q3141" t="str">
        <f t="shared" si="443"/>
        <v>theater</v>
      </c>
      <c r="R3141" t="str">
        <f t="shared" si="444"/>
        <v>plays</v>
      </c>
      <c r="S3141" s="22">
        <f t="shared" si="445"/>
        <v>42785.270370370374</v>
      </c>
      <c r="T3141" s="22">
        <f t="shared" si="446"/>
        <v>42819.189583333333</v>
      </c>
      <c r="U3141">
        <f t="shared" si="447"/>
        <v>2017</v>
      </c>
      <c r="V3141" t="str">
        <f t="shared" si="448"/>
        <v>successful</v>
      </c>
      <c r="W3141" t="str">
        <f>IF(OR(O3141&lt;Outliers!$B$8,Data!O3141&gt;Outliers!$B$9),"Yes","No")</f>
        <v>No</v>
      </c>
      <c r="X3141">
        <f t="shared" si="449"/>
        <v>5</v>
      </c>
    </row>
    <row r="3142" spans="1:24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41"/>
        <v>0</v>
      </c>
      <c r="P3142" s="9">
        <f t="shared" si="442"/>
        <v>24</v>
      </c>
      <c r="Q3142" t="str">
        <f t="shared" si="443"/>
        <v>theater</v>
      </c>
      <c r="R3142" t="str">
        <f t="shared" si="444"/>
        <v>plays</v>
      </c>
      <c r="S3142" s="22">
        <f t="shared" si="445"/>
        <v>42802.718784722223</v>
      </c>
      <c r="T3142" s="22">
        <f t="shared" si="446"/>
        <v>42832.677118055552</v>
      </c>
      <c r="U3142">
        <f t="shared" si="447"/>
        <v>2017</v>
      </c>
      <c r="V3142" t="str">
        <f t="shared" si="448"/>
        <v>successful</v>
      </c>
      <c r="W3142" t="str">
        <f>IF(OR(O3142&lt;Outliers!$B$8,Data!O3142&gt;Outliers!$B$9),"Yes","No")</f>
        <v>No</v>
      </c>
      <c r="X3142">
        <f t="shared" si="449"/>
        <v>4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41"/>
        <v>1</v>
      </c>
      <c r="P3143" s="9">
        <f t="shared" si="442"/>
        <v>32.25</v>
      </c>
      <c r="Q3143" t="str">
        <f t="shared" si="443"/>
        <v>theater</v>
      </c>
      <c r="R3143" t="str">
        <f t="shared" si="444"/>
        <v>plays</v>
      </c>
      <c r="S3143" s="22">
        <f t="shared" si="445"/>
        <v>42800.753333333334</v>
      </c>
      <c r="T3143" s="22">
        <f t="shared" si="446"/>
        <v>42841.833333333328</v>
      </c>
      <c r="U3143">
        <f t="shared" si="447"/>
        <v>2017</v>
      </c>
      <c r="V3143" t="str">
        <f t="shared" si="448"/>
        <v>successful</v>
      </c>
      <c r="W3143" t="str">
        <f>IF(OR(O3143&lt;Outliers!$B$8,Data!O3143&gt;Outliers!$B$9),"Yes","No")</f>
        <v>No</v>
      </c>
      <c r="X3143">
        <f t="shared" si="449"/>
        <v>6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41"/>
        <v>0</v>
      </c>
      <c r="P3144" s="9">
        <f t="shared" si="442"/>
        <v>15</v>
      </c>
      <c r="Q3144" t="str">
        <f t="shared" si="443"/>
        <v>theater</v>
      </c>
      <c r="R3144" t="str">
        <f t="shared" si="444"/>
        <v>plays</v>
      </c>
      <c r="S3144" s="22">
        <f t="shared" si="445"/>
        <v>42783.513182870374</v>
      </c>
      <c r="T3144" s="22">
        <f t="shared" si="446"/>
        <v>42813.471516203703</v>
      </c>
      <c r="U3144">
        <f t="shared" si="447"/>
        <v>2017</v>
      </c>
      <c r="V3144" t="str">
        <f t="shared" si="448"/>
        <v>successful</v>
      </c>
      <c r="W3144" t="str">
        <f>IF(OR(O3144&lt;Outliers!$B$8,Data!O3144&gt;Outliers!$B$9),"Yes","No")</f>
        <v>No</v>
      </c>
      <c r="X3144">
        <f t="shared" si="449"/>
        <v>4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41"/>
        <v>0</v>
      </c>
      <c r="P3145" s="9">
        <f t="shared" si="442"/>
        <v>0</v>
      </c>
      <c r="Q3145" t="str">
        <f t="shared" si="443"/>
        <v>theater</v>
      </c>
      <c r="R3145" t="str">
        <f t="shared" si="444"/>
        <v>plays</v>
      </c>
      <c r="S3145" s="22">
        <f t="shared" si="445"/>
        <v>42808.358287037037</v>
      </c>
      <c r="T3145" s="22">
        <f t="shared" si="446"/>
        <v>42834.358287037037</v>
      </c>
      <c r="U3145">
        <f t="shared" si="447"/>
        <v>2017</v>
      </c>
      <c r="V3145" t="str">
        <f t="shared" si="448"/>
        <v>successful</v>
      </c>
      <c r="W3145" t="str">
        <f>IF(OR(O3145&lt;Outliers!$B$8,Data!O3145&gt;Outliers!$B$9),"Yes","No")</f>
        <v>No</v>
      </c>
      <c r="X3145">
        <f t="shared" si="449"/>
        <v>4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41"/>
        <v>1</v>
      </c>
      <c r="P3146" s="9">
        <f t="shared" si="442"/>
        <v>251.33</v>
      </c>
      <c r="Q3146" t="str">
        <f t="shared" si="443"/>
        <v>theater</v>
      </c>
      <c r="R3146" t="str">
        <f t="shared" si="444"/>
        <v>plays</v>
      </c>
      <c r="S3146" s="22">
        <f t="shared" si="445"/>
        <v>42796.538275462968</v>
      </c>
      <c r="T3146" s="22">
        <f t="shared" si="446"/>
        <v>42813.25</v>
      </c>
      <c r="U3146">
        <f t="shared" si="447"/>
        <v>2017</v>
      </c>
      <c r="V3146" t="str">
        <f t="shared" si="448"/>
        <v>successful</v>
      </c>
      <c r="W3146" t="str">
        <f>IF(OR(O3146&lt;Outliers!$B$8,Data!O3146&gt;Outliers!$B$9),"Yes","No")</f>
        <v>No</v>
      </c>
      <c r="X3146">
        <f t="shared" si="449"/>
        <v>2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41"/>
        <v>0</v>
      </c>
      <c r="P3147" s="9">
        <f t="shared" si="442"/>
        <v>0</v>
      </c>
      <c r="Q3147" t="str">
        <f t="shared" si="443"/>
        <v>theater</v>
      </c>
      <c r="R3147" t="str">
        <f t="shared" si="444"/>
        <v>plays</v>
      </c>
      <c r="S3147" s="22">
        <f t="shared" si="445"/>
        <v>42762.040902777779</v>
      </c>
      <c r="T3147" s="22">
        <f t="shared" si="446"/>
        <v>42821.999236111107</v>
      </c>
      <c r="U3147">
        <f t="shared" si="447"/>
        <v>2017</v>
      </c>
      <c r="V3147" t="str">
        <f t="shared" si="448"/>
        <v>successful</v>
      </c>
      <c r="W3147" t="str">
        <f>IF(OR(O3147&lt;Outliers!$B$8,Data!O3147&gt;Outliers!$B$9),"Yes","No")</f>
        <v>No</v>
      </c>
      <c r="X3147">
        <f t="shared" si="449"/>
        <v>8</v>
      </c>
    </row>
    <row r="3148" spans="1:24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41"/>
        <v>0</v>
      </c>
      <c r="P3148" s="9">
        <f t="shared" si="442"/>
        <v>437.5</v>
      </c>
      <c r="Q3148" t="str">
        <f t="shared" si="443"/>
        <v>theater</v>
      </c>
      <c r="R3148" t="str">
        <f t="shared" si="444"/>
        <v>plays</v>
      </c>
      <c r="S3148" s="22">
        <f t="shared" si="445"/>
        <v>42796.682476851856</v>
      </c>
      <c r="T3148" s="22">
        <f t="shared" si="446"/>
        <v>42841.640810185185</v>
      </c>
      <c r="U3148">
        <f t="shared" si="447"/>
        <v>2017</v>
      </c>
      <c r="V3148" t="str">
        <f t="shared" si="448"/>
        <v>successful</v>
      </c>
      <c r="W3148" t="str">
        <f>IF(OR(O3148&lt;Outliers!$B$8,Data!O3148&gt;Outliers!$B$9),"Yes","No")</f>
        <v>No</v>
      </c>
      <c r="X3148">
        <f t="shared" si="449"/>
        <v>6</v>
      </c>
    </row>
    <row r="3149" spans="1:24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41"/>
        <v>1</v>
      </c>
      <c r="P3149" s="9">
        <f t="shared" si="442"/>
        <v>110.35</v>
      </c>
      <c r="Q3149" t="str">
        <f t="shared" si="443"/>
        <v>theater</v>
      </c>
      <c r="R3149" t="str">
        <f t="shared" si="444"/>
        <v>plays</v>
      </c>
      <c r="S3149" s="22">
        <f t="shared" si="445"/>
        <v>41909.969386574077</v>
      </c>
      <c r="T3149" s="22">
        <f t="shared" si="446"/>
        <v>41950.011053240742</v>
      </c>
      <c r="U3149">
        <f t="shared" si="447"/>
        <v>2014</v>
      </c>
      <c r="V3149" t="str">
        <f t="shared" si="448"/>
        <v>successful</v>
      </c>
      <c r="W3149" t="str">
        <f>IF(OR(O3149&lt;Outliers!$B$8,Data!O3149&gt;Outliers!$B$9),"Yes","No")</f>
        <v>No</v>
      </c>
      <c r="X3149">
        <f t="shared" si="449"/>
        <v>6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41"/>
        <v>1</v>
      </c>
      <c r="P3150" s="9">
        <f t="shared" si="442"/>
        <v>41.42</v>
      </c>
      <c r="Q3150" t="str">
        <f t="shared" si="443"/>
        <v>theater</v>
      </c>
      <c r="R3150" t="str">
        <f t="shared" si="444"/>
        <v>plays</v>
      </c>
      <c r="S3150" s="22">
        <f t="shared" si="445"/>
        <v>41891.665324074071</v>
      </c>
      <c r="T3150" s="22">
        <f t="shared" si="446"/>
        <v>41913.166666666664</v>
      </c>
      <c r="U3150">
        <f t="shared" si="447"/>
        <v>2014</v>
      </c>
      <c r="V3150" t="str">
        <f t="shared" si="448"/>
        <v>successful</v>
      </c>
      <c r="W3150" t="str">
        <f>IF(OR(O3150&lt;Outliers!$B$8,Data!O3150&gt;Outliers!$B$9),"Yes","No")</f>
        <v>No</v>
      </c>
      <c r="X3150">
        <f t="shared" si="449"/>
        <v>3</v>
      </c>
    </row>
    <row r="3151" spans="1:24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41"/>
        <v>1</v>
      </c>
      <c r="P3151" s="9">
        <f t="shared" si="442"/>
        <v>52</v>
      </c>
      <c r="Q3151" t="str">
        <f t="shared" si="443"/>
        <v>theater</v>
      </c>
      <c r="R3151" t="str">
        <f t="shared" si="444"/>
        <v>plays</v>
      </c>
      <c r="S3151" s="22">
        <f t="shared" si="445"/>
        <v>41226.017361111109</v>
      </c>
      <c r="T3151" s="22">
        <f t="shared" si="446"/>
        <v>41250.083333333336</v>
      </c>
      <c r="U3151">
        <f t="shared" si="447"/>
        <v>2012</v>
      </c>
      <c r="V3151" t="str">
        <f t="shared" si="448"/>
        <v>successful</v>
      </c>
      <c r="W3151" t="str">
        <f>IF(OR(O3151&lt;Outliers!$B$8,Data!O3151&gt;Outliers!$B$9),"Yes","No")</f>
        <v>No</v>
      </c>
      <c r="X3151">
        <f t="shared" si="449"/>
        <v>3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41"/>
        <v>1</v>
      </c>
      <c r="P3152" s="9">
        <f t="shared" si="442"/>
        <v>33.99</v>
      </c>
      <c r="Q3152" t="str">
        <f t="shared" si="443"/>
        <v>theater</v>
      </c>
      <c r="R3152" t="str">
        <f t="shared" si="444"/>
        <v>plays</v>
      </c>
      <c r="S3152" s="22">
        <f t="shared" si="445"/>
        <v>40478.263923611114</v>
      </c>
      <c r="T3152" s="22">
        <f t="shared" si="446"/>
        <v>40568.166666666664</v>
      </c>
      <c r="U3152">
        <f t="shared" si="447"/>
        <v>2010</v>
      </c>
      <c r="V3152" t="str">
        <f t="shared" si="448"/>
        <v>successful</v>
      </c>
      <c r="W3152" t="str">
        <f>IF(OR(O3152&lt;Outliers!$B$8,Data!O3152&gt;Outliers!$B$9),"Yes","No")</f>
        <v>No</v>
      </c>
      <c r="X3152">
        <f t="shared" si="449"/>
        <v>13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41"/>
        <v>1</v>
      </c>
      <c r="P3153" s="9">
        <f t="shared" si="442"/>
        <v>103.35</v>
      </c>
      <c r="Q3153" t="str">
        <f t="shared" si="443"/>
        <v>theater</v>
      </c>
      <c r="R3153" t="str">
        <f t="shared" si="444"/>
        <v>plays</v>
      </c>
      <c r="S3153" s="22">
        <f t="shared" si="445"/>
        <v>41862.83997685185</v>
      </c>
      <c r="T3153" s="22">
        <f t="shared" si="446"/>
        <v>41892.83997685185</v>
      </c>
      <c r="U3153">
        <f t="shared" si="447"/>
        <v>2014</v>
      </c>
      <c r="V3153" t="str">
        <f t="shared" si="448"/>
        <v>successful</v>
      </c>
      <c r="W3153" t="str">
        <f>IF(OR(O3153&lt;Outliers!$B$8,Data!O3153&gt;Outliers!$B$9),"Yes","No")</f>
        <v>No</v>
      </c>
      <c r="X3153">
        <f t="shared" si="449"/>
        <v>4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41"/>
        <v>1</v>
      </c>
      <c r="P3154" s="9">
        <f t="shared" si="442"/>
        <v>34.79</v>
      </c>
      <c r="Q3154" t="str">
        <f t="shared" si="443"/>
        <v>theater</v>
      </c>
      <c r="R3154" t="str">
        <f t="shared" si="444"/>
        <v>plays</v>
      </c>
      <c r="S3154" s="22">
        <f t="shared" si="445"/>
        <v>41550.867673611108</v>
      </c>
      <c r="T3154" s="22">
        <f t="shared" si="446"/>
        <v>41580.867673611108</v>
      </c>
      <c r="U3154">
        <f t="shared" si="447"/>
        <v>2013</v>
      </c>
      <c r="V3154" t="str">
        <f t="shared" si="448"/>
        <v>successful</v>
      </c>
      <c r="W3154" t="str">
        <f>IF(OR(O3154&lt;Outliers!$B$8,Data!O3154&gt;Outliers!$B$9),"Yes","No")</f>
        <v>No</v>
      </c>
      <c r="X3154">
        <f t="shared" si="449"/>
        <v>4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41"/>
        <v>3</v>
      </c>
      <c r="P3155" s="9">
        <f t="shared" si="442"/>
        <v>41.77</v>
      </c>
      <c r="Q3155" t="str">
        <f t="shared" si="443"/>
        <v>theater</v>
      </c>
      <c r="R3155" t="str">
        <f t="shared" si="444"/>
        <v>plays</v>
      </c>
      <c r="S3155" s="22">
        <f t="shared" si="445"/>
        <v>40633.154363425929</v>
      </c>
      <c r="T3155" s="22">
        <f t="shared" si="446"/>
        <v>40664.207638888889</v>
      </c>
      <c r="U3155">
        <f t="shared" si="447"/>
        <v>2011</v>
      </c>
      <c r="V3155" t="str">
        <f t="shared" si="448"/>
        <v>successful</v>
      </c>
      <c r="W3155" t="str">
        <f>IF(OR(O3155&lt;Outliers!$B$8,Data!O3155&gt;Outliers!$B$9),"Yes","No")</f>
        <v>Yes</v>
      </c>
      <c r="X3155">
        <f t="shared" si="449"/>
        <v>4</v>
      </c>
    </row>
    <row r="3156" spans="1:24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41"/>
        <v>1</v>
      </c>
      <c r="P3156" s="9">
        <f t="shared" si="442"/>
        <v>64.27</v>
      </c>
      <c r="Q3156" t="str">
        <f t="shared" si="443"/>
        <v>theater</v>
      </c>
      <c r="R3156" t="str">
        <f t="shared" si="444"/>
        <v>plays</v>
      </c>
      <c r="S3156" s="22">
        <f t="shared" si="445"/>
        <v>40970.875671296293</v>
      </c>
      <c r="T3156" s="22">
        <f t="shared" si="446"/>
        <v>41000.834004629629</v>
      </c>
      <c r="U3156">
        <f t="shared" si="447"/>
        <v>2012</v>
      </c>
      <c r="V3156" t="str">
        <f t="shared" si="448"/>
        <v>successful</v>
      </c>
      <c r="W3156" t="str">
        <f>IF(OR(O3156&lt;Outliers!$B$8,Data!O3156&gt;Outliers!$B$9),"Yes","No")</f>
        <v>No</v>
      </c>
      <c r="X3156">
        <f t="shared" si="449"/>
        <v>4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41"/>
        <v>2</v>
      </c>
      <c r="P3157" s="9">
        <f t="shared" si="442"/>
        <v>31.21</v>
      </c>
      <c r="Q3157" t="str">
        <f t="shared" si="443"/>
        <v>theater</v>
      </c>
      <c r="R3157" t="str">
        <f t="shared" si="444"/>
        <v>plays</v>
      </c>
      <c r="S3157" s="22">
        <f t="shared" si="445"/>
        <v>41233.499131944445</v>
      </c>
      <c r="T3157" s="22">
        <f t="shared" si="446"/>
        <v>41263.499131944445</v>
      </c>
      <c r="U3157">
        <f t="shared" si="447"/>
        <v>2012</v>
      </c>
      <c r="V3157" t="str">
        <f t="shared" si="448"/>
        <v>successful</v>
      </c>
      <c r="W3157" t="str">
        <f>IF(OR(O3157&lt;Outliers!$B$8,Data!O3157&gt;Outliers!$B$9),"Yes","No")</f>
        <v>No</v>
      </c>
      <c r="X3157">
        <f t="shared" si="449"/>
        <v>4</v>
      </c>
    </row>
    <row r="3158" spans="1:24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41"/>
        <v>1</v>
      </c>
      <c r="P3158" s="9">
        <f t="shared" si="442"/>
        <v>62.92</v>
      </c>
      <c r="Q3158" t="str">
        <f t="shared" si="443"/>
        <v>theater</v>
      </c>
      <c r="R3158" t="str">
        <f t="shared" si="444"/>
        <v>plays</v>
      </c>
      <c r="S3158" s="22">
        <f t="shared" si="445"/>
        <v>41026.953055555554</v>
      </c>
      <c r="T3158" s="22">
        <f t="shared" si="446"/>
        <v>41061.953055555554</v>
      </c>
      <c r="U3158">
        <f t="shared" si="447"/>
        <v>2012</v>
      </c>
      <c r="V3158" t="str">
        <f t="shared" si="448"/>
        <v>successful</v>
      </c>
      <c r="W3158" t="str">
        <f>IF(OR(O3158&lt;Outliers!$B$8,Data!O3158&gt;Outliers!$B$9),"Yes","No")</f>
        <v>No</v>
      </c>
      <c r="X3158">
        <f t="shared" si="449"/>
        <v>5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41"/>
        <v>1</v>
      </c>
      <c r="P3159" s="9">
        <f t="shared" si="442"/>
        <v>98.54</v>
      </c>
      <c r="Q3159" t="str">
        <f t="shared" si="443"/>
        <v>theater</v>
      </c>
      <c r="R3159" t="str">
        <f t="shared" si="444"/>
        <v>plays</v>
      </c>
      <c r="S3159" s="22">
        <f t="shared" si="445"/>
        <v>41829.788252314815</v>
      </c>
      <c r="T3159" s="22">
        <f t="shared" si="446"/>
        <v>41839.208333333336</v>
      </c>
      <c r="U3159">
        <f t="shared" si="447"/>
        <v>2014</v>
      </c>
      <c r="V3159" t="str">
        <f t="shared" si="448"/>
        <v>successful</v>
      </c>
      <c r="W3159" t="str">
        <f>IF(OR(O3159&lt;Outliers!$B$8,Data!O3159&gt;Outliers!$B$9),"Yes","No")</f>
        <v>No</v>
      </c>
      <c r="X3159">
        <f t="shared" si="449"/>
        <v>1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41"/>
        <v>1</v>
      </c>
      <c r="P3160" s="9">
        <f t="shared" si="442"/>
        <v>82.61</v>
      </c>
      <c r="Q3160" t="str">
        <f t="shared" si="443"/>
        <v>theater</v>
      </c>
      <c r="R3160" t="str">
        <f t="shared" si="444"/>
        <v>plays</v>
      </c>
      <c r="S3160" s="22">
        <f t="shared" si="445"/>
        <v>41447.839722222219</v>
      </c>
      <c r="T3160" s="22">
        <f t="shared" si="446"/>
        <v>41477.839722222219</v>
      </c>
      <c r="U3160">
        <f t="shared" si="447"/>
        <v>2013</v>
      </c>
      <c r="V3160" t="str">
        <f t="shared" si="448"/>
        <v>successful</v>
      </c>
      <c r="W3160" t="str">
        <f>IF(OR(O3160&lt;Outliers!$B$8,Data!O3160&gt;Outliers!$B$9),"Yes","No")</f>
        <v>No</v>
      </c>
      <c r="X3160">
        <f t="shared" si="449"/>
        <v>4</v>
      </c>
    </row>
    <row r="3161" spans="1:24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41"/>
        <v>1</v>
      </c>
      <c r="P3161" s="9">
        <f t="shared" si="442"/>
        <v>38.5</v>
      </c>
      <c r="Q3161" t="str">
        <f t="shared" si="443"/>
        <v>theater</v>
      </c>
      <c r="R3161" t="str">
        <f t="shared" si="444"/>
        <v>plays</v>
      </c>
      <c r="S3161" s="22">
        <f t="shared" si="445"/>
        <v>40884.066678240742</v>
      </c>
      <c r="T3161" s="22">
        <f t="shared" si="446"/>
        <v>40926.958333333336</v>
      </c>
      <c r="U3161">
        <f t="shared" si="447"/>
        <v>2011</v>
      </c>
      <c r="V3161" t="str">
        <f t="shared" si="448"/>
        <v>successful</v>
      </c>
      <c r="W3161" t="str">
        <f>IF(OR(O3161&lt;Outliers!$B$8,Data!O3161&gt;Outliers!$B$9),"Yes","No")</f>
        <v>No</v>
      </c>
      <c r="X3161">
        <f t="shared" si="449"/>
        <v>6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41"/>
        <v>1</v>
      </c>
      <c r="P3162" s="9">
        <f t="shared" si="442"/>
        <v>80.16</v>
      </c>
      <c r="Q3162" t="str">
        <f t="shared" si="443"/>
        <v>theater</v>
      </c>
      <c r="R3162" t="str">
        <f t="shared" si="444"/>
        <v>plays</v>
      </c>
      <c r="S3162" s="22">
        <f t="shared" si="445"/>
        <v>41841.26489583333</v>
      </c>
      <c r="T3162" s="22">
        <f t="shared" si="446"/>
        <v>41864.207638888889</v>
      </c>
      <c r="U3162">
        <f t="shared" si="447"/>
        <v>2014</v>
      </c>
      <c r="V3162" t="str">
        <f t="shared" si="448"/>
        <v>successful</v>
      </c>
      <c r="W3162" t="str">
        <f>IF(OR(O3162&lt;Outliers!$B$8,Data!O3162&gt;Outliers!$B$9),"Yes","No")</f>
        <v>No</v>
      </c>
      <c r="X3162">
        <f t="shared" si="449"/>
        <v>3</v>
      </c>
    </row>
    <row r="3163" spans="1:24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41"/>
        <v>1</v>
      </c>
      <c r="P3163" s="9">
        <f t="shared" si="442"/>
        <v>28.41</v>
      </c>
      <c r="Q3163" t="str">
        <f t="shared" si="443"/>
        <v>theater</v>
      </c>
      <c r="R3163" t="str">
        <f t="shared" si="444"/>
        <v>plays</v>
      </c>
      <c r="S3163" s="22">
        <f t="shared" si="445"/>
        <v>41897.536134259259</v>
      </c>
      <c r="T3163" s="22">
        <f t="shared" si="446"/>
        <v>41927.536134259259</v>
      </c>
      <c r="U3163">
        <f t="shared" si="447"/>
        <v>2014</v>
      </c>
      <c r="V3163" t="str">
        <f t="shared" si="448"/>
        <v>successful</v>
      </c>
      <c r="W3163" t="str">
        <f>IF(OR(O3163&lt;Outliers!$B$8,Data!O3163&gt;Outliers!$B$9),"Yes","No")</f>
        <v>No</v>
      </c>
      <c r="X3163">
        <f t="shared" si="449"/>
        <v>4</v>
      </c>
    </row>
    <row r="3164" spans="1:24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41"/>
        <v>1</v>
      </c>
      <c r="P3164" s="9">
        <f t="shared" si="442"/>
        <v>80.73</v>
      </c>
      <c r="Q3164" t="str">
        <f t="shared" si="443"/>
        <v>theater</v>
      </c>
      <c r="R3164" t="str">
        <f t="shared" si="444"/>
        <v>plays</v>
      </c>
      <c r="S3164" s="22">
        <f t="shared" si="445"/>
        <v>41799.685902777775</v>
      </c>
      <c r="T3164" s="22">
        <f t="shared" si="446"/>
        <v>41827.083333333336</v>
      </c>
      <c r="U3164">
        <f t="shared" si="447"/>
        <v>2014</v>
      </c>
      <c r="V3164" t="str">
        <f t="shared" si="448"/>
        <v>successful</v>
      </c>
      <c r="W3164" t="str">
        <f>IF(OR(O3164&lt;Outliers!$B$8,Data!O3164&gt;Outliers!$B$9),"Yes","No")</f>
        <v>No</v>
      </c>
      <c r="X3164">
        <f t="shared" si="449"/>
        <v>4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41"/>
        <v>1</v>
      </c>
      <c r="P3165" s="9">
        <f t="shared" si="442"/>
        <v>200.69</v>
      </c>
      <c r="Q3165" t="str">
        <f t="shared" si="443"/>
        <v>theater</v>
      </c>
      <c r="R3165" t="str">
        <f t="shared" si="444"/>
        <v>plays</v>
      </c>
      <c r="S3165" s="22">
        <f t="shared" si="445"/>
        <v>41775.753761574073</v>
      </c>
      <c r="T3165" s="22">
        <f t="shared" si="446"/>
        <v>41805.753761574073</v>
      </c>
      <c r="U3165">
        <f t="shared" si="447"/>
        <v>2014</v>
      </c>
      <c r="V3165" t="str">
        <f t="shared" si="448"/>
        <v>successful</v>
      </c>
      <c r="W3165" t="str">
        <f>IF(OR(O3165&lt;Outliers!$B$8,Data!O3165&gt;Outliers!$B$9),"Yes","No")</f>
        <v>No</v>
      </c>
      <c r="X3165">
        <f t="shared" si="449"/>
        <v>4</v>
      </c>
    </row>
    <row r="3166" spans="1:24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41"/>
        <v>1</v>
      </c>
      <c r="P3166" s="9">
        <f t="shared" si="442"/>
        <v>37.590000000000003</v>
      </c>
      <c r="Q3166" t="str">
        <f t="shared" si="443"/>
        <v>theater</v>
      </c>
      <c r="R3166" t="str">
        <f t="shared" si="444"/>
        <v>plays</v>
      </c>
      <c r="S3166" s="22">
        <f t="shared" si="445"/>
        <v>41766.80572916667</v>
      </c>
      <c r="T3166" s="22">
        <f t="shared" si="446"/>
        <v>41799.80572916667</v>
      </c>
      <c r="U3166">
        <f t="shared" si="447"/>
        <v>2014</v>
      </c>
      <c r="V3166" t="str">
        <f t="shared" si="448"/>
        <v>successful</v>
      </c>
      <c r="W3166" t="str">
        <f>IF(OR(O3166&lt;Outliers!$B$8,Data!O3166&gt;Outliers!$B$9),"Yes","No")</f>
        <v>No</v>
      </c>
      <c r="X3166">
        <f t="shared" si="449"/>
        <v>5</v>
      </c>
    </row>
    <row r="3167" spans="1:24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41"/>
        <v>2</v>
      </c>
      <c r="P3167" s="9">
        <f t="shared" si="442"/>
        <v>58.1</v>
      </c>
      <c r="Q3167" t="str">
        <f t="shared" si="443"/>
        <v>theater</v>
      </c>
      <c r="R3167" t="str">
        <f t="shared" si="444"/>
        <v>plays</v>
      </c>
      <c r="S3167" s="22">
        <f t="shared" si="445"/>
        <v>40644.159259259257</v>
      </c>
      <c r="T3167" s="22">
        <f t="shared" si="446"/>
        <v>40666.165972222225</v>
      </c>
      <c r="U3167">
        <f t="shared" si="447"/>
        <v>2011</v>
      </c>
      <c r="V3167" t="str">
        <f t="shared" si="448"/>
        <v>successful</v>
      </c>
      <c r="W3167" t="str">
        <f>IF(OR(O3167&lt;Outliers!$B$8,Data!O3167&gt;Outliers!$B$9),"Yes","No")</f>
        <v>No</v>
      </c>
      <c r="X3167">
        <f t="shared" si="449"/>
        <v>3</v>
      </c>
    </row>
    <row r="3168" spans="1:24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41"/>
        <v>2</v>
      </c>
      <c r="P3168" s="9">
        <f t="shared" si="442"/>
        <v>60.3</v>
      </c>
      <c r="Q3168" t="str">
        <f t="shared" si="443"/>
        <v>theater</v>
      </c>
      <c r="R3168" t="str">
        <f t="shared" si="444"/>
        <v>plays</v>
      </c>
      <c r="S3168" s="22">
        <f t="shared" si="445"/>
        <v>41940.69158564815</v>
      </c>
      <c r="T3168" s="22">
        <f t="shared" si="446"/>
        <v>41969.332638888889</v>
      </c>
      <c r="U3168">
        <f t="shared" si="447"/>
        <v>2014</v>
      </c>
      <c r="V3168" t="str">
        <f t="shared" si="448"/>
        <v>successful</v>
      </c>
      <c r="W3168" t="str">
        <f>IF(OR(O3168&lt;Outliers!$B$8,Data!O3168&gt;Outliers!$B$9),"Yes","No")</f>
        <v>No</v>
      </c>
      <c r="X3168">
        <f t="shared" si="449"/>
        <v>4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41"/>
        <v>1</v>
      </c>
      <c r="P3169" s="9">
        <f t="shared" si="442"/>
        <v>63.36</v>
      </c>
      <c r="Q3169" t="str">
        <f t="shared" si="443"/>
        <v>theater</v>
      </c>
      <c r="R3169" t="str">
        <f t="shared" si="444"/>
        <v>plays</v>
      </c>
      <c r="S3169" s="22">
        <f t="shared" si="445"/>
        <v>41839.175706018519</v>
      </c>
      <c r="T3169" s="22">
        <f t="shared" si="446"/>
        <v>41853.175706018519</v>
      </c>
      <c r="U3169">
        <f t="shared" si="447"/>
        <v>2014</v>
      </c>
      <c r="V3169" t="str">
        <f t="shared" si="448"/>
        <v>successful</v>
      </c>
      <c r="W3169" t="str">
        <f>IF(OR(O3169&lt;Outliers!$B$8,Data!O3169&gt;Outliers!$B$9),"Yes","No")</f>
        <v>No</v>
      </c>
      <c r="X3169">
        <f t="shared" si="449"/>
        <v>2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41"/>
        <v>1</v>
      </c>
      <c r="P3170" s="9">
        <f t="shared" si="442"/>
        <v>50.9</v>
      </c>
      <c r="Q3170" t="str">
        <f t="shared" si="443"/>
        <v>theater</v>
      </c>
      <c r="R3170" t="str">
        <f t="shared" si="444"/>
        <v>plays</v>
      </c>
      <c r="S3170" s="22">
        <f t="shared" si="445"/>
        <v>41772.105937500004</v>
      </c>
      <c r="T3170" s="22">
        <f t="shared" si="446"/>
        <v>41803.916666666664</v>
      </c>
      <c r="U3170">
        <f t="shared" si="447"/>
        <v>2014</v>
      </c>
      <c r="V3170" t="str">
        <f t="shared" si="448"/>
        <v>successful</v>
      </c>
      <c r="W3170" t="str">
        <f>IF(OR(O3170&lt;Outliers!$B$8,Data!O3170&gt;Outliers!$B$9),"Yes","No")</f>
        <v>No</v>
      </c>
      <c r="X3170">
        <f t="shared" si="449"/>
        <v>4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41"/>
        <v>1</v>
      </c>
      <c r="P3171" s="9">
        <f t="shared" si="442"/>
        <v>100.5</v>
      </c>
      <c r="Q3171" t="str">
        <f t="shared" si="443"/>
        <v>theater</v>
      </c>
      <c r="R3171" t="str">
        <f t="shared" si="444"/>
        <v>plays</v>
      </c>
      <c r="S3171" s="22">
        <f t="shared" si="445"/>
        <v>41591.737974537034</v>
      </c>
      <c r="T3171" s="22">
        <f t="shared" si="446"/>
        <v>41621.207638888889</v>
      </c>
      <c r="U3171">
        <f t="shared" si="447"/>
        <v>2013</v>
      </c>
      <c r="V3171" t="str">
        <f t="shared" si="448"/>
        <v>successful</v>
      </c>
      <c r="W3171" t="str">
        <f>IF(OR(O3171&lt;Outliers!$B$8,Data!O3171&gt;Outliers!$B$9),"Yes","No")</f>
        <v>No</v>
      </c>
      <c r="X3171">
        <f t="shared" si="449"/>
        <v>4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41"/>
        <v>1</v>
      </c>
      <c r="P3172" s="9">
        <f t="shared" si="442"/>
        <v>31.62</v>
      </c>
      <c r="Q3172" t="str">
        <f t="shared" si="443"/>
        <v>theater</v>
      </c>
      <c r="R3172" t="str">
        <f t="shared" si="444"/>
        <v>plays</v>
      </c>
      <c r="S3172" s="22">
        <f t="shared" si="445"/>
        <v>41789.080370370371</v>
      </c>
      <c r="T3172" s="22">
        <f t="shared" si="446"/>
        <v>41822.166666666664</v>
      </c>
      <c r="U3172">
        <f t="shared" si="447"/>
        <v>2014</v>
      </c>
      <c r="V3172" t="str">
        <f t="shared" si="448"/>
        <v>successful</v>
      </c>
      <c r="W3172" t="str">
        <f>IF(OR(O3172&lt;Outliers!$B$8,Data!O3172&gt;Outliers!$B$9),"Yes","No")</f>
        <v>No</v>
      </c>
      <c r="X3172">
        <f t="shared" si="449"/>
        <v>5</v>
      </c>
    </row>
    <row r="3173" spans="1:24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41"/>
        <v>1</v>
      </c>
      <c r="P3173" s="9">
        <f t="shared" si="442"/>
        <v>65.099999999999994</v>
      </c>
      <c r="Q3173" t="str">
        <f t="shared" si="443"/>
        <v>theater</v>
      </c>
      <c r="R3173" t="str">
        <f t="shared" si="444"/>
        <v>plays</v>
      </c>
      <c r="S3173" s="22">
        <f t="shared" si="445"/>
        <v>42466.608310185184</v>
      </c>
      <c r="T3173" s="22">
        <f t="shared" si="446"/>
        <v>42496.608310185184</v>
      </c>
      <c r="U3173">
        <f t="shared" si="447"/>
        <v>2016</v>
      </c>
      <c r="V3173" t="str">
        <f t="shared" si="448"/>
        <v>successful</v>
      </c>
      <c r="W3173" t="str">
        <f>IF(OR(O3173&lt;Outliers!$B$8,Data!O3173&gt;Outliers!$B$9),"Yes","No")</f>
        <v>No</v>
      </c>
      <c r="X3173">
        <f t="shared" si="449"/>
        <v>4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41"/>
        <v>1</v>
      </c>
      <c r="P3174" s="9">
        <f t="shared" si="442"/>
        <v>79.31</v>
      </c>
      <c r="Q3174" t="str">
        <f t="shared" si="443"/>
        <v>theater</v>
      </c>
      <c r="R3174" t="str">
        <f t="shared" si="444"/>
        <v>plays</v>
      </c>
      <c r="S3174" s="22">
        <f t="shared" si="445"/>
        <v>40923.729953703703</v>
      </c>
      <c r="T3174" s="22">
        <f t="shared" si="446"/>
        <v>40953.729953703703</v>
      </c>
      <c r="U3174">
        <f t="shared" si="447"/>
        <v>2012</v>
      </c>
      <c r="V3174" t="str">
        <f t="shared" si="448"/>
        <v>successful</v>
      </c>
      <c r="W3174" t="str">
        <f>IF(OR(O3174&lt;Outliers!$B$8,Data!O3174&gt;Outliers!$B$9),"Yes","No")</f>
        <v>No</v>
      </c>
      <c r="X3174">
        <f t="shared" si="449"/>
        <v>4</v>
      </c>
    </row>
    <row r="3175" spans="1:24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41"/>
        <v>1</v>
      </c>
      <c r="P3175" s="9">
        <f t="shared" si="442"/>
        <v>139.19</v>
      </c>
      <c r="Q3175" t="str">
        <f t="shared" si="443"/>
        <v>theater</v>
      </c>
      <c r="R3175" t="str">
        <f t="shared" si="444"/>
        <v>plays</v>
      </c>
      <c r="S3175" s="22">
        <f t="shared" si="445"/>
        <v>41878.878379629627</v>
      </c>
      <c r="T3175" s="22">
        <f t="shared" si="446"/>
        <v>41908.878379629627</v>
      </c>
      <c r="U3175">
        <f t="shared" si="447"/>
        <v>2014</v>
      </c>
      <c r="V3175" t="str">
        <f t="shared" si="448"/>
        <v>successful</v>
      </c>
      <c r="W3175" t="str">
        <f>IF(OR(O3175&lt;Outliers!$B$8,Data!O3175&gt;Outliers!$B$9),"Yes","No")</f>
        <v>No</v>
      </c>
      <c r="X3175">
        <f t="shared" si="449"/>
        <v>4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41"/>
        <v>1</v>
      </c>
      <c r="P3176" s="9">
        <f t="shared" si="442"/>
        <v>131.91</v>
      </c>
      <c r="Q3176" t="str">
        <f t="shared" si="443"/>
        <v>theater</v>
      </c>
      <c r="R3176" t="str">
        <f t="shared" si="444"/>
        <v>plays</v>
      </c>
      <c r="S3176" s="22">
        <f t="shared" si="445"/>
        <v>41862.864675925928</v>
      </c>
      <c r="T3176" s="22">
        <f t="shared" si="446"/>
        <v>41876.864675925928</v>
      </c>
      <c r="U3176">
        <f t="shared" si="447"/>
        <v>2014</v>
      </c>
      <c r="V3176" t="str">
        <f t="shared" si="448"/>
        <v>successful</v>
      </c>
      <c r="W3176" t="str">
        <f>IF(OR(O3176&lt;Outliers!$B$8,Data!O3176&gt;Outliers!$B$9),"Yes","No")</f>
        <v>No</v>
      </c>
      <c r="X3176">
        <f t="shared" si="449"/>
        <v>2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41"/>
        <v>1</v>
      </c>
      <c r="P3177" s="9">
        <f t="shared" si="442"/>
        <v>91.3</v>
      </c>
      <c r="Q3177" t="str">
        <f t="shared" si="443"/>
        <v>theater</v>
      </c>
      <c r="R3177" t="str">
        <f t="shared" si="444"/>
        <v>plays</v>
      </c>
      <c r="S3177" s="22">
        <f t="shared" si="445"/>
        <v>40531.886886574073</v>
      </c>
      <c r="T3177" s="22">
        <f t="shared" si="446"/>
        <v>40591.886886574073</v>
      </c>
      <c r="U3177">
        <f t="shared" si="447"/>
        <v>2010</v>
      </c>
      <c r="V3177" t="str">
        <f t="shared" si="448"/>
        <v>successful</v>
      </c>
      <c r="W3177" t="str">
        <f>IF(OR(O3177&lt;Outliers!$B$8,Data!O3177&gt;Outliers!$B$9),"Yes","No")</f>
        <v>No</v>
      </c>
      <c r="X3177">
        <f t="shared" si="449"/>
        <v>9</v>
      </c>
    </row>
    <row r="3178" spans="1:24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41"/>
        <v>1</v>
      </c>
      <c r="P3178" s="9">
        <f t="shared" si="442"/>
        <v>39.67</v>
      </c>
      <c r="Q3178" t="str">
        <f t="shared" si="443"/>
        <v>theater</v>
      </c>
      <c r="R3178" t="str">
        <f t="shared" si="444"/>
        <v>plays</v>
      </c>
      <c r="S3178" s="22">
        <f t="shared" si="445"/>
        <v>41477.930914351848</v>
      </c>
      <c r="T3178" s="22">
        <f t="shared" si="446"/>
        <v>41504.625</v>
      </c>
      <c r="U3178">
        <f t="shared" si="447"/>
        <v>2013</v>
      </c>
      <c r="V3178" t="str">
        <f t="shared" si="448"/>
        <v>successful</v>
      </c>
      <c r="W3178" t="str">
        <f>IF(OR(O3178&lt;Outliers!$B$8,Data!O3178&gt;Outliers!$B$9),"Yes","No")</f>
        <v>No</v>
      </c>
      <c r="X3178">
        <f t="shared" si="449"/>
        <v>4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41"/>
        <v>1</v>
      </c>
      <c r="P3179" s="9">
        <f t="shared" si="442"/>
        <v>57.55</v>
      </c>
      <c r="Q3179" t="str">
        <f t="shared" si="443"/>
        <v>theater</v>
      </c>
      <c r="R3179" t="str">
        <f t="shared" si="444"/>
        <v>plays</v>
      </c>
      <c r="S3179" s="22">
        <f t="shared" si="445"/>
        <v>41781.666770833333</v>
      </c>
      <c r="T3179" s="22">
        <f t="shared" si="446"/>
        <v>41811.666770833333</v>
      </c>
      <c r="U3179">
        <f t="shared" si="447"/>
        <v>2014</v>
      </c>
      <c r="V3179" t="str">
        <f t="shared" si="448"/>
        <v>successful</v>
      </c>
      <c r="W3179" t="str">
        <f>IF(OR(O3179&lt;Outliers!$B$8,Data!O3179&gt;Outliers!$B$9),"Yes","No")</f>
        <v>No</v>
      </c>
      <c r="X3179">
        <f t="shared" si="449"/>
        <v>4</v>
      </c>
    </row>
    <row r="3180" spans="1:24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41"/>
        <v>2</v>
      </c>
      <c r="P3180" s="9">
        <f t="shared" si="442"/>
        <v>33.03</v>
      </c>
      <c r="Q3180" t="str">
        <f t="shared" si="443"/>
        <v>theater</v>
      </c>
      <c r="R3180" t="str">
        <f t="shared" si="444"/>
        <v>plays</v>
      </c>
      <c r="S3180" s="22">
        <f t="shared" si="445"/>
        <v>41806.605034722219</v>
      </c>
      <c r="T3180" s="22">
        <f t="shared" si="446"/>
        <v>41836.605034722219</v>
      </c>
      <c r="U3180">
        <f t="shared" si="447"/>
        <v>2014</v>
      </c>
      <c r="V3180" t="str">
        <f t="shared" si="448"/>
        <v>successful</v>
      </c>
      <c r="W3180" t="str">
        <f>IF(OR(O3180&lt;Outliers!$B$8,Data!O3180&gt;Outliers!$B$9),"Yes","No")</f>
        <v>No</v>
      </c>
      <c r="X3180">
        <f t="shared" si="449"/>
        <v>4</v>
      </c>
    </row>
    <row r="3181" spans="1:24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41"/>
        <v>1</v>
      </c>
      <c r="P3181" s="9">
        <f t="shared" si="442"/>
        <v>77.34</v>
      </c>
      <c r="Q3181" t="str">
        <f t="shared" si="443"/>
        <v>theater</v>
      </c>
      <c r="R3181" t="str">
        <f t="shared" si="444"/>
        <v>plays</v>
      </c>
      <c r="S3181" s="22">
        <f t="shared" si="445"/>
        <v>41375.702210648145</v>
      </c>
      <c r="T3181" s="22">
        <f t="shared" si="446"/>
        <v>41400.702210648145</v>
      </c>
      <c r="U3181">
        <f t="shared" si="447"/>
        <v>2013</v>
      </c>
      <c r="V3181" t="str">
        <f t="shared" si="448"/>
        <v>successful</v>
      </c>
      <c r="W3181" t="str">
        <f>IF(OR(O3181&lt;Outliers!$B$8,Data!O3181&gt;Outliers!$B$9),"Yes","No")</f>
        <v>No</v>
      </c>
      <c r="X3181">
        <f t="shared" si="449"/>
        <v>4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41"/>
        <v>1</v>
      </c>
      <c r="P3182" s="9">
        <f t="shared" si="442"/>
        <v>31.93</v>
      </c>
      <c r="Q3182" t="str">
        <f t="shared" si="443"/>
        <v>theater</v>
      </c>
      <c r="R3182" t="str">
        <f t="shared" si="444"/>
        <v>plays</v>
      </c>
      <c r="S3182" s="22">
        <f t="shared" si="445"/>
        <v>41780.412604166668</v>
      </c>
      <c r="T3182" s="22">
        <f t="shared" si="446"/>
        <v>41810.412604166668</v>
      </c>
      <c r="U3182">
        <f t="shared" si="447"/>
        <v>2014</v>
      </c>
      <c r="V3182" t="str">
        <f t="shared" si="448"/>
        <v>successful</v>
      </c>
      <c r="W3182" t="str">
        <f>IF(OR(O3182&lt;Outliers!$B$8,Data!O3182&gt;Outliers!$B$9),"Yes","No")</f>
        <v>No</v>
      </c>
      <c r="X3182">
        <f t="shared" si="449"/>
        <v>4</v>
      </c>
    </row>
    <row r="3183" spans="1:24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41"/>
        <v>1</v>
      </c>
      <c r="P3183" s="9">
        <f t="shared" si="442"/>
        <v>36.33</v>
      </c>
      <c r="Q3183" t="str">
        <f t="shared" si="443"/>
        <v>theater</v>
      </c>
      <c r="R3183" t="str">
        <f t="shared" si="444"/>
        <v>plays</v>
      </c>
      <c r="S3183" s="22">
        <f t="shared" si="445"/>
        <v>41779.310034722221</v>
      </c>
      <c r="T3183" s="22">
        <f t="shared" si="446"/>
        <v>41805.666666666664</v>
      </c>
      <c r="U3183">
        <f t="shared" si="447"/>
        <v>2014</v>
      </c>
      <c r="V3183" t="str">
        <f t="shared" si="448"/>
        <v>successful</v>
      </c>
      <c r="W3183" t="str">
        <f>IF(OR(O3183&lt;Outliers!$B$8,Data!O3183&gt;Outliers!$B$9),"Yes","No")</f>
        <v>No</v>
      </c>
      <c r="X3183">
        <f t="shared" si="449"/>
        <v>4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41"/>
        <v>1</v>
      </c>
      <c r="P3184" s="9">
        <f t="shared" si="442"/>
        <v>46.77</v>
      </c>
      <c r="Q3184" t="str">
        <f t="shared" si="443"/>
        <v>theater</v>
      </c>
      <c r="R3184" t="str">
        <f t="shared" si="444"/>
        <v>plays</v>
      </c>
      <c r="S3184" s="22">
        <f t="shared" si="445"/>
        <v>40883.949317129627</v>
      </c>
      <c r="T3184" s="22">
        <f t="shared" si="446"/>
        <v>40939.708333333336</v>
      </c>
      <c r="U3184">
        <f t="shared" si="447"/>
        <v>2011</v>
      </c>
      <c r="V3184" t="str">
        <f t="shared" si="448"/>
        <v>successful</v>
      </c>
      <c r="W3184" t="str">
        <f>IF(OR(O3184&lt;Outliers!$B$8,Data!O3184&gt;Outliers!$B$9),"Yes","No")</f>
        <v>No</v>
      </c>
      <c r="X3184">
        <f t="shared" si="449"/>
        <v>8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41"/>
        <v>1</v>
      </c>
      <c r="P3185" s="9">
        <f t="shared" si="442"/>
        <v>40.07</v>
      </c>
      <c r="Q3185" t="str">
        <f t="shared" si="443"/>
        <v>theater</v>
      </c>
      <c r="R3185" t="str">
        <f t="shared" si="444"/>
        <v>plays</v>
      </c>
      <c r="S3185" s="22">
        <f t="shared" si="445"/>
        <v>41491.79478009259</v>
      </c>
      <c r="T3185" s="22">
        <f t="shared" si="446"/>
        <v>41509.79478009259</v>
      </c>
      <c r="U3185">
        <f t="shared" si="447"/>
        <v>2013</v>
      </c>
      <c r="V3185" t="str">
        <f t="shared" si="448"/>
        <v>successful</v>
      </c>
      <c r="W3185" t="str">
        <f>IF(OR(O3185&lt;Outliers!$B$8,Data!O3185&gt;Outliers!$B$9),"Yes","No")</f>
        <v>No</v>
      </c>
      <c r="X3185">
        <f t="shared" si="449"/>
        <v>3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41"/>
        <v>1</v>
      </c>
      <c r="P3186" s="9">
        <f t="shared" si="442"/>
        <v>100.22</v>
      </c>
      <c r="Q3186" t="str">
        <f t="shared" si="443"/>
        <v>theater</v>
      </c>
      <c r="R3186" t="str">
        <f t="shared" si="444"/>
        <v>plays</v>
      </c>
      <c r="S3186" s="22">
        <f t="shared" si="445"/>
        <v>41791.993414351848</v>
      </c>
      <c r="T3186" s="22">
        <f t="shared" si="446"/>
        <v>41821.993414351848</v>
      </c>
      <c r="U3186">
        <f t="shared" si="447"/>
        <v>2014</v>
      </c>
      <c r="V3186" t="str">
        <f t="shared" si="448"/>
        <v>successful</v>
      </c>
      <c r="W3186" t="str">
        <f>IF(OR(O3186&lt;Outliers!$B$8,Data!O3186&gt;Outliers!$B$9),"Yes","No")</f>
        <v>No</v>
      </c>
      <c r="X3186">
        <f t="shared" si="449"/>
        <v>4</v>
      </c>
    </row>
    <row r="3187" spans="1:24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41"/>
        <v>1</v>
      </c>
      <c r="P3187" s="9">
        <f t="shared" si="442"/>
        <v>41.67</v>
      </c>
      <c r="Q3187" t="str">
        <f t="shared" si="443"/>
        <v>theater</v>
      </c>
      <c r="R3187" t="str">
        <f t="shared" si="444"/>
        <v>plays</v>
      </c>
      <c r="S3187" s="22">
        <f t="shared" si="445"/>
        <v>41829.977326388893</v>
      </c>
      <c r="T3187" s="22">
        <f t="shared" si="446"/>
        <v>41836.977326388893</v>
      </c>
      <c r="U3187">
        <f t="shared" si="447"/>
        <v>2014</v>
      </c>
      <c r="V3187" t="str">
        <f t="shared" si="448"/>
        <v>successful</v>
      </c>
      <c r="W3187" t="str">
        <f>IF(OR(O3187&lt;Outliers!$B$8,Data!O3187&gt;Outliers!$B$9),"Yes","No")</f>
        <v>No</v>
      </c>
      <c r="X3187">
        <f t="shared" si="449"/>
        <v>1</v>
      </c>
    </row>
    <row r="3188" spans="1:24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41"/>
        <v>1</v>
      </c>
      <c r="P3188" s="9">
        <f t="shared" si="442"/>
        <v>46.71</v>
      </c>
      <c r="Q3188" t="str">
        <f t="shared" si="443"/>
        <v>theater</v>
      </c>
      <c r="R3188" t="str">
        <f t="shared" si="444"/>
        <v>plays</v>
      </c>
      <c r="S3188" s="22">
        <f t="shared" si="445"/>
        <v>41868.924050925925</v>
      </c>
      <c r="T3188" s="22">
        <f t="shared" si="446"/>
        <v>41898.875</v>
      </c>
      <c r="U3188">
        <f t="shared" si="447"/>
        <v>2014</v>
      </c>
      <c r="V3188" t="str">
        <f t="shared" si="448"/>
        <v>successful</v>
      </c>
      <c r="W3188" t="str">
        <f>IF(OR(O3188&lt;Outliers!$B$8,Data!O3188&gt;Outliers!$B$9),"Yes","No")</f>
        <v>No</v>
      </c>
      <c r="X3188">
        <f t="shared" si="449"/>
        <v>4</v>
      </c>
    </row>
    <row r="3189" spans="1:24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41"/>
        <v>1</v>
      </c>
      <c r="P3189" s="9">
        <f t="shared" si="442"/>
        <v>71.489999999999995</v>
      </c>
      <c r="Q3189" t="str">
        <f t="shared" si="443"/>
        <v>theater</v>
      </c>
      <c r="R3189" t="str">
        <f t="shared" si="444"/>
        <v>plays</v>
      </c>
      <c r="S3189" s="22">
        <f t="shared" si="445"/>
        <v>41835.666354166664</v>
      </c>
      <c r="T3189" s="22">
        <f t="shared" si="446"/>
        <v>41855.666354166664</v>
      </c>
      <c r="U3189">
        <f t="shared" si="447"/>
        <v>2014</v>
      </c>
      <c r="V3189" t="str">
        <f t="shared" si="448"/>
        <v>successful</v>
      </c>
      <c r="W3189" t="str">
        <f>IF(OR(O3189&lt;Outliers!$B$8,Data!O3189&gt;Outliers!$B$9),"Yes","No")</f>
        <v>No</v>
      </c>
      <c r="X3189">
        <f t="shared" si="449"/>
        <v>3</v>
      </c>
    </row>
    <row r="3190" spans="1:24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41"/>
        <v>1</v>
      </c>
      <c r="P3190" s="9">
        <f t="shared" si="442"/>
        <v>14.44</v>
      </c>
      <c r="Q3190" t="str">
        <f t="shared" si="443"/>
        <v>theater</v>
      </c>
      <c r="R3190" t="str">
        <f t="shared" si="444"/>
        <v>musical</v>
      </c>
      <c r="S3190" s="22">
        <f t="shared" si="445"/>
        <v>42144.415532407409</v>
      </c>
      <c r="T3190" s="22">
        <f t="shared" si="446"/>
        <v>42165.415532407409</v>
      </c>
      <c r="U3190">
        <f t="shared" si="447"/>
        <v>2015</v>
      </c>
      <c r="V3190" t="str">
        <f t="shared" si="448"/>
        <v>unsuccessful</v>
      </c>
      <c r="W3190" t="str">
        <f>IF(OR(O3190&lt;Outliers!$B$8,Data!O3190&gt;Outliers!$B$9),"Yes","No")</f>
        <v>No</v>
      </c>
      <c r="X3190">
        <f t="shared" si="449"/>
        <v>3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41"/>
        <v>0</v>
      </c>
      <c r="P3191" s="9">
        <f t="shared" si="442"/>
        <v>356.84</v>
      </c>
      <c r="Q3191" t="str">
        <f t="shared" si="443"/>
        <v>theater</v>
      </c>
      <c r="R3191" t="str">
        <f t="shared" si="444"/>
        <v>musical</v>
      </c>
      <c r="S3191" s="22">
        <f t="shared" si="445"/>
        <v>42118.346435185187</v>
      </c>
      <c r="T3191" s="22">
        <f t="shared" si="446"/>
        <v>42148.346435185187</v>
      </c>
      <c r="U3191">
        <f t="shared" si="447"/>
        <v>2015</v>
      </c>
      <c r="V3191" t="str">
        <f t="shared" si="448"/>
        <v>unsuccessful</v>
      </c>
      <c r="W3191" t="str">
        <f>IF(OR(O3191&lt;Outliers!$B$8,Data!O3191&gt;Outliers!$B$9),"Yes","No")</f>
        <v>No</v>
      </c>
      <c r="X3191">
        <f t="shared" si="449"/>
        <v>4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41"/>
        <v>0</v>
      </c>
      <c r="P3192" s="9">
        <f t="shared" si="442"/>
        <v>0</v>
      </c>
      <c r="Q3192" t="str">
        <f t="shared" si="443"/>
        <v>theater</v>
      </c>
      <c r="R3192" t="str">
        <f t="shared" si="444"/>
        <v>musical</v>
      </c>
      <c r="S3192" s="22">
        <f t="shared" si="445"/>
        <v>42683.151331018518</v>
      </c>
      <c r="T3192" s="22">
        <f t="shared" si="446"/>
        <v>42713.192997685182</v>
      </c>
      <c r="U3192">
        <f t="shared" si="447"/>
        <v>2016</v>
      </c>
      <c r="V3192" t="str">
        <f t="shared" si="448"/>
        <v>unsuccessful</v>
      </c>
      <c r="W3192" t="str">
        <f>IF(OR(O3192&lt;Outliers!$B$8,Data!O3192&gt;Outliers!$B$9),"Yes","No")</f>
        <v>No</v>
      </c>
      <c r="X3192">
        <f t="shared" si="449"/>
        <v>4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41"/>
        <v>0</v>
      </c>
      <c r="P3193" s="9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22">
        <f t="shared" si="445"/>
        <v>42538.755428240736</v>
      </c>
      <c r="T3193" s="22">
        <f t="shared" si="446"/>
        <v>42598.755428240736</v>
      </c>
      <c r="U3193">
        <f t="shared" si="447"/>
        <v>2016</v>
      </c>
      <c r="V3193" t="str">
        <f t="shared" si="448"/>
        <v>unsuccessful</v>
      </c>
      <c r="W3193" t="str">
        <f>IF(OR(O3193&lt;Outliers!$B$8,Data!O3193&gt;Outliers!$B$9),"Yes","No")</f>
        <v>No</v>
      </c>
      <c r="X3193">
        <f t="shared" si="449"/>
        <v>9</v>
      </c>
    </row>
    <row r="3194" spans="1:24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41"/>
        <v>0</v>
      </c>
      <c r="P3194" s="9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22">
        <f t="shared" si="445"/>
        <v>42018.94049768518</v>
      </c>
      <c r="T3194" s="22">
        <f t="shared" si="446"/>
        <v>42063.916666666672</v>
      </c>
      <c r="U3194">
        <f t="shared" si="447"/>
        <v>2015</v>
      </c>
      <c r="V3194" t="str">
        <f t="shared" si="448"/>
        <v>unsuccessful</v>
      </c>
      <c r="W3194" t="str">
        <f>IF(OR(O3194&lt;Outliers!$B$8,Data!O3194&gt;Outliers!$B$9),"Yes","No")</f>
        <v>No</v>
      </c>
      <c r="X3194">
        <f t="shared" si="449"/>
        <v>6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41"/>
        <v>0</v>
      </c>
      <c r="P3195" s="9">
        <f t="shared" si="442"/>
        <v>24.46</v>
      </c>
      <c r="Q3195" t="str">
        <f t="shared" si="443"/>
        <v>theater</v>
      </c>
      <c r="R3195" t="str">
        <f t="shared" si="444"/>
        <v>musical</v>
      </c>
      <c r="S3195" s="22">
        <f t="shared" si="445"/>
        <v>42010.968240740738</v>
      </c>
      <c r="T3195" s="22">
        <f t="shared" si="446"/>
        <v>42055.968240740738</v>
      </c>
      <c r="U3195">
        <f t="shared" si="447"/>
        <v>2015</v>
      </c>
      <c r="V3195" t="str">
        <f t="shared" si="448"/>
        <v>unsuccessful</v>
      </c>
      <c r="W3195" t="str">
        <f>IF(OR(O3195&lt;Outliers!$B$8,Data!O3195&gt;Outliers!$B$9),"Yes","No")</f>
        <v>No</v>
      </c>
      <c r="X3195">
        <f t="shared" si="449"/>
        <v>6</v>
      </c>
    </row>
    <row r="3196" spans="1:24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41"/>
        <v>0</v>
      </c>
      <c r="P3196" s="9">
        <f t="shared" si="442"/>
        <v>0</v>
      </c>
      <c r="Q3196" t="str">
        <f t="shared" si="443"/>
        <v>theater</v>
      </c>
      <c r="R3196" t="str">
        <f t="shared" si="444"/>
        <v>musical</v>
      </c>
      <c r="S3196" s="22">
        <f t="shared" si="445"/>
        <v>42182.062476851846</v>
      </c>
      <c r="T3196" s="22">
        <f t="shared" si="446"/>
        <v>42212.062476851846</v>
      </c>
      <c r="U3196">
        <f t="shared" si="447"/>
        <v>2015</v>
      </c>
      <c r="V3196" t="str">
        <f t="shared" si="448"/>
        <v>unsuccessful</v>
      </c>
      <c r="W3196" t="str">
        <f>IF(OR(O3196&lt;Outliers!$B$8,Data!O3196&gt;Outliers!$B$9),"Yes","No")</f>
        <v>No</v>
      </c>
      <c r="X3196">
        <f t="shared" si="449"/>
        <v>4</v>
      </c>
    </row>
    <row r="3197" spans="1:24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41"/>
        <v>1</v>
      </c>
      <c r="P3197" s="9">
        <f t="shared" si="442"/>
        <v>53.08</v>
      </c>
      <c r="Q3197" t="str">
        <f t="shared" si="443"/>
        <v>theater</v>
      </c>
      <c r="R3197" t="str">
        <f t="shared" si="444"/>
        <v>musical</v>
      </c>
      <c r="S3197" s="22">
        <f t="shared" si="445"/>
        <v>42017.594236111108</v>
      </c>
      <c r="T3197" s="22">
        <f t="shared" si="446"/>
        <v>42047.594236111108</v>
      </c>
      <c r="U3197">
        <f t="shared" si="447"/>
        <v>2015</v>
      </c>
      <c r="V3197" t="str">
        <f t="shared" si="448"/>
        <v>unsuccessful</v>
      </c>
      <c r="W3197" t="str">
        <f>IF(OR(O3197&lt;Outliers!$B$8,Data!O3197&gt;Outliers!$B$9),"Yes","No")</f>
        <v>No</v>
      </c>
      <c r="X3197">
        <f t="shared" si="449"/>
        <v>4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41"/>
        <v>0</v>
      </c>
      <c r="P3198" s="9">
        <f t="shared" si="442"/>
        <v>300</v>
      </c>
      <c r="Q3198" t="str">
        <f t="shared" si="443"/>
        <v>theater</v>
      </c>
      <c r="R3198" t="str">
        <f t="shared" si="444"/>
        <v>musical</v>
      </c>
      <c r="S3198" s="22">
        <f t="shared" si="445"/>
        <v>42157.598090277781</v>
      </c>
      <c r="T3198" s="22">
        <f t="shared" si="446"/>
        <v>42217.583333333328</v>
      </c>
      <c r="U3198">
        <f t="shared" si="447"/>
        <v>2015</v>
      </c>
      <c r="V3198" t="str">
        <f t="shared" si="448"/>
        <v>unsuccessful</v>
      </c>
      <c r="W3198" t="str">
        <f>IF(OR(O3198&lt;Outliers!$B$8,Data!O3198&gt;Outliers!$B$9),"Yes","No")</f>
        <v>No</v>
      </c>
      <c r="X3198">
        <f t="shared" si="449"/>
        <v>9</v>
      </c>
    </row>
    <row r="3199" spans="1:24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41"/>
        <v>0</v>
      </c>
      <c r="P3199" s="9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22">
        <f t="shared" si="445"/>
        <v>42009.493263888886</v>
      </c>
      <c r="T3199" s="22">
        <f t="shared" si="446"/>
        <v>42039.493263888886</v>
      </c>
      <c r="U3199">
        <f t="shared" si="447"/>
        <v>2015</v>
      </c>
      <c r="V3199" t="str">
        <f t="shared" si="448"/>
        <v>unsuccessful</v>
      </c>
      <c r="W3199" t="str">
        <f>IF(OR(O3199&lt;Outliers!$B$8,Data!O3199&gt;Outliers!$B$9),"Yes","No")</f>
        <v>No</v>
      </c>
      <c r="X3199">
        <f t="shared" si="449"/>
        <v>4</v>
      </c>
    </row>
    <row r="3200" spans="1:24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41"/>
        <v>0</v>
      </c>
      <c r="P3200" s="9">
        <f t="shared" si="442"/>
        <v>36.67</v>
      </c>
      <c r="Q3200" t="str">
        <f t="shared" si="443"/>
        <v>theater</v>
      </c>
      <c r="R3200" t="str">
        <f t="shared" si="444"/>
        <v>musical</v>
      </c>
      <c r="S3200" s="22">
        <f t="shared" si="445"/>
        <v>42013.424502314811</v>
      </c>
      <c r="T3200" s="22">
        <f t="shared" si="446"/>
        <v>42051.424502314811</v>
      </c>
      <c r="U3200">
        <f t="shared" si="447"/>
        <v>2015</v>
      </c>
      <c r="V3200" t="str">
        <f t="shared" si="448"/>
        <v>unsuccessful</v>
      </c>
      <c r="W3200" t="str">
        <f>IF(OR(O3200&lt;Outliers!$B$8,Data!O3200&gt;Outliers!$B$9),"Yes","No")</f>
        <v>No</v>
      </c>
      <c r="X3200">
        <f t="shared" si="449"/>
        <v>5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41"/>
        <v>1</v>
      </c>
      <c r="P3201" s="9">
        <f t="shared" si="442"/>
        <v>49.21</v>
      </c>
      <c r="Q3201" t="str">
        <f t="shared" si="443"/>
        <v>theater</v>
      </c>
      <c r="R3201" t="str">
        <f t="shared" si="444"/>
        <v>musical</v>
      </c>
      <c r="S3201" s="22">
        <f t="shared" si="445"/>
        <v>41858.761782407404</v>
      </c>
      <c r="T3201" s="22">
        <f t="shared" si="446"/>
        <v>41888.875</v>
      </c>
      <c r="U3201">
        <f t="shared" si="447"/>
        <v>2014</v>
      </c>
      <c r="V3201" t="str">
        <f t="shared" si="448"/>
        <v>unsuccessful</v>
      </c>
      <c r="W3201" t="str">
        <f>IF(OR(O3201&lt;Outliers!$B$8,Data!O3201&gt;Outliers!$B$9),"Yes","No")</f>
        <v>No</v>
      </c>
      <c r="X3201">
        <f t="shared" si="449"/>
        <v>4</v>
      </c>
    </row>
    <row r="3202" spans="1:24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441"/>
        <v>0</v>
      </c>
      <c r="P3202" s="9">
        <f t="shared" si="442"/>
        <v>1</v>
      </c>
      <c r="Q3202" t="str">
        <f t="shared" si="443"/>
        <v>theater</v>
      </c>
      <c r="R3202" t="str">
        <f t="shared" si="444"/>
        <v>musical</v>
      </c>
      <c r="S3202" s="22">
        <f t="shared" si="445"/>
        <v>42460.320613425924</v>
      </c>
      <c r="T3202" s="22">
        <f t="shared" si="446"/>
        <v>42490.231944444444</v>
      </c>
      <c r="U3202">
        <f t="shared" si="447"/>
        <v>2016</v>
      </c>
      <c r="V3202" t="str">
        <f t="shared" si="448"/>
        <v>unsuccessful</v>
      </c>
      <c r="W3202" t="str">
        <f>IF(OR(O3202&lt;Outliers!$B$8,Data!O3202&gt;Outliers!$B$9),"Yes","No")</f>
        <v>No</v>
      </c>
      <c r="X3202">
        <f t="shared" si="449"/>
        <v>4</v>
      </c>
    </row>
    <row r="3203" spans="1:24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50">ROUND(E3203/D3203,0)</f>
        <v>0</v>
      </c>
      <c r="P3203" s="9">
        <f t="shared" ref="P3203:P3266" si="451">ROUND(IFERROR(E3203/L3203,0),2)</f>
        <v>12.5</v>
      </c>
      <c r="Q3203" t="str">
        <f t="shared" ref="Q3203:Q3266" si="452">LEFT(N3203,FIND("/",N3203)-1)</f>
        <v>theater</v>
      </c>
      <c r="R3203" t="str">
        <f t="shared" ref="R3203:R3266" si="453">RIGHT(N3203,LEN(N3203)-FIND("/",N3203))</f>
        <v>musical</v>
      </c>
      <c r="S3203" s="22">
        <f t="shared" ref="S3203:S3266" si="454">(((J3203/60)/60)/24)+DATE(1970,1,1)</f>
        <v>41861.767094907409</v>
      </c>
      <c r="T3203" s="22">
        <f t="shared" ref="T3203:T3266" si="455">(((I3203/60)/60)/24)+DATE(1970,1,1)</f>
        <v>41882.767094907409</v>
      </c>
      <c r="U3203">
        <f t="shared" ref="U3203:U3266" si="456">YEAR(S3203)</f>
        <v>2014</v>
      </c>
      <c r="V3203" t="str">
        <f t="shared" ref="V3203:V3266" si="457">IF(OR(F3203="live",F3203="successful"),"successful","unsuccessful")</f>
        <v>unsuccessful</v>
      </c>
      <c r="W3203" t="str">
        <f>IF(OR(O3203&lt;Outliers!$B$8,Data!O3203&gt;Outliers!$B$9),"Yes","No")</f>
        <v>No</v>
      </c>
      <c r="X3203">
        <f t="shared" ref="X3203:X3266" si="458">ROUND(_xlfn.DAYS(T3203,S3203)/7,0)</f>
        <v>3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50"/>
        <v>1</v>
      </c>
      <c r="P3204" s="9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22">
        <f t="shared" si="454"/>
        <v>42293.853541666671</v>
      </c>
      <c r="T3204" s="22">
        <f t="shared" si="455"/>
        <v>42352.249305555553</v>
      </c>
      <c r="U3204">
        <f t="shared" si="456"/>
        <v>2015</v>
      </c>
      <c r="V3204" t="str">
        <f t="shared" si="457"/>
        <v>unsuccessful</v>
      </c>
      <c r="W3204" t="str">
        <f>IF(OR(O3204&lt;Outliers!$B$8,Data!O3204&gt;Outliers!$B$9),"Yes","No")</f>
        <v>No</v>
      </c>
      <c r="X3204">
        <f t="shared" si="458"/>
        <v>8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50"/>
        <v>0</v>
      </c>
      <c r="P3205" s="9">
        <f t="shared" si="451"/>
        <v>41.67</v>
      </c>
      <c r="Q3205" t="str">
        <f t="shared" si="452"/>
        <v>theater</v>
      </c>
      <c r="R3205" t="str">
        <f t="shared" si="453"/>
        <v>musical</v>
      </c>
      <c r="S3205" s="22">
        <f t="shared" si="454"/>
        <v>42242.988680555558</v>
      </c>
      <c r="T3205" s="22">
        <f t="shared" si="455"/>
        <v>42272.988680555558</v>
      </c>
      <c r="U3205">
        <f t="shared" si="456"/>
        <v>2015</v>
      </c>
      <c r="V3205" t="str">
        <f t="shared" si="457"/>
        <v>unsuccessful</v>
      </c>
      <c r="W3205" t="str">
        <f>IF(OR(O3205&lt;Outliers!$B$8,Data!O3205&gt;Outliers!$B$9),"Yes","No")</f>
        <v>No</v>
      </c>
      <c r="X3205">
        <f t="shared" si="458"/>
        <v>4</v>
      </c>
    </row>
    <row r="3206" spans="1:24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50"/>
        <v>0</v>
      </c>
      <c r="P3206" s="9">
        <f t="shared" si="451"/>
        <v>0</v>
      </c>
      <c r="Q3206" t="str">
        <f t="shared" si="452"/>
        <v>theater</v>
      </c>
      <c r="R3206" t="str">
        <f t="shared" si="453"/>
        <v>musical</v>
      </c>
      <c r="S3206" s="22">
        <f t="shared" si="454"/>
        <v>42172.686099537037</v>
      </c>
      <c r="T3206" s="22">
        <f t="shared" si="455"/>
        <v>42202.676388888889</v>
      </c>
      <c r="U3206">
        <f t="shared" si="456"/>
        <v>2015</v>
      </c>
      <c r="V3206" t="str">
        <f t="shared" si="457"/>
        <v>unsuccessful</v>
      </c>
      <c r="W3206" t="str">
        <f>IF(OR(O3206&lt;Outliers!$B$8,Data!O3206&gt;Outliers!$B$9),"Yes","No")</f>
        <v>No</v>
      </c>
      <c r="X3206">
        <f t="shared" si="458"/>
        <v>4</v>
      </c>
    </row>
    <row r="3207" spans="1:24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50"/>
        <v>0</v>
      </c>
      <c r="P3207" s="9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22">
        <f t="shared" si="454"/>
        <v>42095.374675925923</v>
      </c>
      <c r="T3207" s="22">
        <f t="shared" si="455"/>
        <v>42125.374675925923</v>
      </c>
      <c r="U3207">
        <f t="shared" si="456"/>
        <v>2015</v>
      </c>
      <c r="V3207" t="str">
        <f t="shared" si="457"/>
        <v>unsuccessful</v>
      </c>
      <c r="W3207" t="str">
        <f>IF(OR(O3207&lt;Outliers!$B$8,Data!O3207&gt;Outliers!$B$9),"Yes","No")</f>
        <v>No</v>
      </c>
      <c r="X3207">
        <f t="shared" si="458"/>
        <v>4</v>
      </c>
    </row>
    <row r="3208" spans="1:24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50"/>
        <v>0</v>
      </c>
      <c r="P3208" s="9">
        <f t="shared" si="451"/>
        <v>0</v>
      </c>
      <c r="Q3208" t="str">
        <f t="shared" si="452"/>
        <v>theater</v>
      </c>
      <c r="R3208" t="str">
        <f t="shared" si="453"/>
        <v>musical</v>
      </c>
      <c r="S3208" s="22">
        <f t="shared" si="454"/>
        <v>42236.276053240741</v>
      </c>
      <c r="T3208" s="22">
        <f t="shared" si="455"/>
        <v>42266.276053240741</v>
      </c>
      <c r="U3208">
        <f t="shared" si="456"/>
        <v>2015</v>
      </c>
      <c r="V3208" t="str">
        <f t="shared" si="457"/>
        <v>unsuccessful</v>
      </c>
      <c r="W3208" t="str">
        <f>IF(OR(O3208&lt;Outliers!$B$8,Data!O3208&gt;Outliers!$B$9),"Yes","No")</f>
        <v>No</v>
      </c>
      <c r="X3208">
        <f t="shared" si="458"/>
        <v>4</v>
      </c>
    </row>
    <row r="3209" spans="1:24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50"/>
        <v>0</v>
      </c>
      <c r="P3209" s="9">
        <f t="shared" si="451"/>
        <v>70.83</v>
      </c>
      <c r="Q3209" t="str">
        <f t="shared" si="452"/>
        <v>theater</v>
      </c>
      <c r="R3209" t="str">
        <f t="shared" si="453"/>
        <v>musical</v>
      </c>
      <c r="S3209" s="22">
        <f t="shared" si="454"/>
        <v>42057.277858796297</v>
      </c>
      <c r="T3209" s="22">
        <f t="shared" si="455"/>
        <v>42117.236192129625</v>
      </c>
      <c r="U3209">
        <f t="shared" si="456"/>
        <v>2015</v>
      </c>
      <c r="V3209" t="str">
        <f t="shared" si="457"/>
        <v>unsuccessful</v>
      </c>
      <c r="W3209" t="str">
        <f>IF(OR(O3209&lt;Outliers!$B$8,Data!O3209&gt;Outliers!$B$9),"Yes","No")</f>
        <v>No</v>
      </c>
      <c r="X3209">
        <f t="shared" si="458"/>
        <v>9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50"/>
        <v>1</v>
      </c>
      <c r="P3210" s="9">
        <f t="shared" si="451"/>
        <v>63.11</v>
      </c>
      <c r="Q3210" t="str">
        <f t="shared" si="452"/>
        <v>theater</v>
      </c>
      <c r="R3210" t="str">
        <f t="shared" si="453"/>
        <v>plays</v>
      </c>
      <c r="S3210" s="22">
        <f t="shared" si="454"/>
        <v>41827.605057870373</v>
      </c>
      <c r="T3210" s="22">
        <f t="shared" si="455"/>
        <v>41848.605057870373</v>
      </c>
      <c r="U3210">
        <f t="shared" si="456"/>
        <v>2014</v>
      </c>
      <c r="V3210" t="str">
        <f t="shared" si="457"/>
        <v>successful</v>
      </c>
      <c r="W3210" t="str">
        <f>IF(OR(O3210&lt;Outliers!$B$8,Data!O3210&gt;Outliers!$B$9),"Yes","No")</f>
        <v>No</v>
      </c>
      <c r="X3210">
        <f t="shared" si="458"/>
        <v>3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50"/>
        <v>1</v>
      </c>
      <c r="P3211" s="9">
        <f t="shared" si="451"/>
        <v>50.16</v>
      </c>
      <c r="Q3211" t="str">
        <f t="shared" si="452"/>
        <v>theater</v>
      </c>
      <c r="R3211" t="str">
        <f t="shared" si="453"/>
        <v>plays</v>
      </c>
      <c r="S3211" s="22">
        <f t="shared" si="454"/>
        <v>41778.637245370373</v>
      </c>
      <c r="T3211" s="22">
        <f t="shared" si="455"/>
        <v>41810.958333333336</v>
      </c>
      <c r="U3211">
        <f t="shared" si="456"/>
        <v>2014</v>
      </c>
      <c r="V3211" t="str">
        <f t="shared" si="457"/>
        <v>successful</v>
      </c>
      <c r="W3211" t="str">
        <f>IF(OR(O3211&lt;Outliers!$B$8,Data!O3211&gt;Outliers!$B$9),"Yes","No")</f>
        <v>No</v>
      </c>
      <c r="X3211">
        <f t="shared" si="458"/>
        <v>5</v>
      </c>
    </row>
    <row r="3212" spans="1:24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50"/>
        <v>1</v>
      </c>
      <c r="P3212" s="9">
        <f t="shared" si="451"/>
        <v>62.88</v>
      </c>
      <c r="Q3212" t="str">
        <f t="shared" si="452"/>
        <v>theater</v>
      </c>
      <c r="R3212" t="str">
        <f t="shared" si="453"/>
        <v>plays</v>
      </c>
      <c r="S3212" s="22">
        <f t="shared" si="454"/>
        <v>41013.936562499999</v>
      </c>
      <c r="T3212" s="22">
        <f t="shared" si="455"/>
        <v>41061.165972222225</v>
      </c>
      <c r="U3212">
        <f t="shared" si="456"/>
        <v>2012</v>
      </c>
      <c r="V3212" t="str">
        <f t="shared" si="457"/>
        <v>successful</v>
      </c>
      <c r="W3212" t="str">
        <f>IF(OR(O3212&lt;Outliers!$B$8,Data!O3212&gt;Outliers!$B$9),"Yes","No")</f>
        <v>No</v>
      </c>
      <c r="X3212">
        <f t="shared" si="458"/>
        <v>7</v>
      </c>
    </row>
    <row r="3213" spans="1:24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50"/>
        <v>1</v>
      </c>
      <c r="P3213" s="9">
        <f t="shared" si="451"/>
        <v>85.53</v>
      </c>
      <c r="Q3213" t="str">
        <f t="shared" si="452"/>
        <v>theater</v>
      </c>
      <c r="R3213" t="str">
        <f t="shared" si="453"/>
        <v>plays</v>
      </c>
      <c r="S3213" s="22">
        <f t="shared" si="454"/>
        <v>41834.586574074077</v>
      </c>
      <c r="T3213" s="22">
        <f t="shared" si="455"/>
        <v>41866.083333333336</v>
      </c>
      <c r="U3213">
        <f t="shared" si="456"/>
        <v>2014</v>
      </c>
      <c r="V3213" t="str">
        <f t="shared" si="457"/>
        <v>successful</v>
      </c>
      <c r="W3213" t="str">
        <f>IF(OR(O3213&lt;Outliers!$B$8,Data!O3213&gt;Outliers!$B$9),"Yes","No")</f>
        <v>No</v>
      </c>
      <c r="X3213">
        <f t="shared" si="458"/>
        <v>5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50"/>
        <v>1</v>
      </c>
      <c r="P3214" s="9">
        <f t="shared" si="451"/>
        <v>53.72</v>
      </c>
      <c r="Q3214" t="str">
        <f t="shared" si="452"/>
        <v>theater</v>
      </c>
      <c r="R3214" t="str">
        <f t="shared" si="453"/>
        <v>plays</v>
      </c>
      <c r="S3214" s="22">
        <f t="shared" si="454"/>
        <v>41829.795729166668</v>
      </c>
      <c r="T3214" s="22">
        <f t="shared" si="455"/>
        <v>41859.795729166668</v>
      </c>
      <c r="U3214">
        <f t="shared" si="456"/>
        <v>2014</v>
      </c>
      <c r="V3214" t="str">
        <f t="shared" si="457"/>
        <v>successful</v>
      </c>
      <c r="W3214" t="str">
        <f>IF(OR(O3214&lt;Outliers!$B$8,Data!O3214&gt;Outliers!$B$9),"Yes","No")</f>
        <v>No</v>
      </c>
      <c r="X3214">
        <f t="shared" si="458"/>
        <v>4</v>
      </c>
    </row>
    <row r="3215" spans="1:24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50"/>
        <v>1</v>
      </c>
      <c r="P3215" s="9">
        <f t="shared" si="451"/>
        <v>127.81</v>
      </c>
      <c r="Q3215" t="str">
        <f t="shared" si="452"/>
        <v>theater</v>
      </c>
      <c r="R3215" t="str">
        <f t="shared" si="453"/>
        <v>plays</v>
      </c>
      <c r="S3215" s="22">
        <f t="shared" si="454"/>
        <v>42171.763414351852</v>
      </c>
      <c r="T3215" s="22">
        <f t="shared" si="455"/>
        <v>42211.763414351852</v>
      </c>
      <c r="U3215">
        <f t="shared" si="456"/>
        <v>2015</v>
      </c>
      <c r="V3215" t="str">
        <f t="shared" si="457"/>
        <v>successful</v>
      </c>
      <c r="W3215" t="str">
        <f>IF(OR(O3215&lt;Outliers!$B$8,Data!O3215&gt;Outliers!$B$9),"Yes","No")</f>
        <v>No</v>
      </c>
      <c r="X3215">
        <f t="shared" si="458"/>
        <v>6</v>
      </c>
    </row>
    <row r="3216" spans="1:24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50"/>
        <v>1</v>
      </c>
      <c r="P3216" s="9">
        <f t="shared" si="451"/>
        <v>106.57</v>
      </c>
      <c r="Q3216" t="str">
        <f t="shared" si="452"/>
        <v>theater</v>
      </c>
      <c r="R3216" t="str">
        <f t="shared" si="453"/>
        <v>plays</v>
      </c>
      <c r="S3216" s="22">
        <f t="shared" si="454"/>
        <v>42337.792511574073</v>
      </c>
      <c r="T3216" s="22">
        <f t="shared" si="455"/>
        <v>42374.996527777781</v>
      </c>
      <c r="U3216">
        <f t="shared" si="456"/>
        <v>2015</v>
      </c>
      <c r="V3216" t="str">
        <f t="shared" si="457"/>
        <v>successful</v>
      </c>
      <c r="W3216" t="str">
        <f>IF(OR(O3216&lt;Outliers!$B$8,Data!O3216&gt;Outliers!$B$9),"Yes","No")</f>
        <v>No</v>
      </c>
      <c r="X3216">
        <f t="shared" si="458"/>
        <v>5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50"/>
        <v>1</v>
      </c>
      <c r="P3217" s="9">
        <f t="shared" si="451"/>
        <v>262.11</v>
      </c>
      <c r="Q3217" t="str">
        <f t="shared" si="452"/>
        <v>theater</v>
      </c>
      <c r="R3217" t="str">
        <f t="shared" si="453"/>
        <v>plays</v>
      </c>
      <c r="S3217" s="22">
        <f t="shared" si="454"/>
        <v>42219.665173611109</v>
      </c>
      <c r="T3217" s="22">
        <f t="shared" si="455"/>
        <v>42257.165972222225</v>
      </c>
      <c r="U3217">
        <f t="shared" si="456"/>
        <v>2015</v>
      </c>
      <c r="V3217" t="str">
        <f t="shared" si="457"/>
        <v>successful</v>
      </c>
      <c r="W3217" t="str">
        <f>IF(OR(O3217&lt;Outliers!$B$8,Data!O3217&gt;Outliers!$B$9),"Yes","No")</f>
        <v>No</v>
      </c>
      <c r="X3217">
        <f t="shared" si="458"/>
        <v>5</v>
      </c>
    </row>
    <row r="3218" spans="1:24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50"/>
        <v>1</v>
      </c>
      <c r="P3218" s="9">
        <f t="shared" si="451"/>
        <v>57.17</v>
      </c>
      <c r="Q3218" t="str">
        <f t="shared" si="452"/>
        <v>theater</v>
      </c>
      <c r="R3218" t="str">
        <f t="shared" si="453"/>
        <v>plays</v>
      </c>
      <c r="S3218" s="22">
        <f t="shared" si="454"/>
        <v>42165.462627314817</v>
      </c>
      <c r="T3218" s="22">
        <f t="shared" si="455"/>
        <v>42196.604166666672</v>
      </c>
      <c r="U3218">
        <f t="shared" si="456"/>
        <v>2015</v>
      </c>
      <c r="V3218" t="str">
        <f t="shared" si="457"/>
        <v>successful</v>
      </c>
      <c r="W3218" t="str">
        <f>IF(OR(O3218&lt;Outliers!$B$8,Data!O3218&gt;Outliers!$B$9),"Yes","No")</f>
        <v>No</v>
      </c>
      <c r="X3218">
        <f t="shared" si="458"/>
        <v>4</v>
      </c>
    </row>
    <row r="3219" spans="1:24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50"/>
        <v>1</v>
      </c>
      <c r="P3219" s="9">
        <f t="shared" si="451"/>
        <v>50.2</v>
      </c>
      <c r="Q3219" t="str">
        <f t="shared" si="452"/>
        <v>theater</v>
      </c>
      <c r="R3219" t="str">
        <f t="shared" si="453"/>
        <v>plays</v>
      </c>
      <c r="S3219" s="22">
        <f t="shared" si="454"/>
        <v>42648.546111111107</v>
      </c>
      <c r="T3219" s="22">
        <f t="shared" si="455"/>
        <v>42678.546111111107</v>
      </c>
      <c r="U3219">
        <f t="shared" si="456"/>
        <v>2016</v>
      </c>
      <c r="V3219" t="str">
        <f t="shared" si="457"/>
        <v>successful</v>
      </c>
      <c r="W3219" t="str">
        <f>IF(OR(O3219&lt;Outliers!$B$8,Data!O3219&gt;Outliers!$B$9),"Yes","No")</f>
        <v>No</v>
      </c>
      <c r="X3219">
        <f t="shared" si="458"/>
        <v>4</v>
      </c>
    </row>
    <row r="3220" spans="1:24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50"/>
        <v>1</v>
      </c>
      <c r="P3220" s="9">
        <f t="shared" si="451"/>
        <v>66.59</v>
      </c>
      <c r="Q3220" t="str">
        <f t="shared" si="452"/>
        <v>theater</v>
      </c>
      <c r="R3220" t="str">
        <f t="shared" si="453"/>
        <v>plays</v>
      </c>
      <c r="S3220" s="22">
        <f t="shared" si="454"/>
        <v>41971.002152777779</v>
      </c>
      <c r="T3220" s="22">
        <f t="shared" si="455"/>
        <v>42004</v>
      </c>
      <c r="U3220">
        <f t="shared" si="456"/>
        <v>2014</v>
      </c>
      <c r="V3220" t="str">
        <f t="shared" si="457"/>
        <v>successful</v>
      </c>
      <c r="W3220" t="str">
        <f>IF(OR(O3220&lt;Outliers!$B$8,Data!O3220&gt;Outliers!$B$9),"Yes","No")</f>
        <v>No</v>
      </c>
      <c r="X3220">
        <f t="shared" si="458"/>
        <v>5</v>
      </c>
    </row>
    <row r="3221" spans="1:24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50"/>
        <v>1</v>
      </c>
      <c r="P3221" s="9">
        <f t="shared" si="451"/>
        <v>168.25</v>
      </c>
      <c r="Q3221" t="str">
        <f t="shared" si="452"/>
        <v>theater</v>
      </c>
      <c r="R3221" t="str">
        <f t="shared" si="453"/>
        <v>plays</v>
      </c>
      <c r="S3221" s="22">
        <f t="shared" si="454"/>
        <v>42050.983182870375</v>
      </c>
      <c r="T3221" s="22">
        <f t="shared" si="455"/>
        <v>42085.941516203704</v>
      </c>
      <c r="U3221">
        <f t="shared" si="456"/>
        <v>2015</v>
      </c>
      <c r="V3221" t="str">
        <f t="shared" si="457"/>
        <v>successful</v>
      </c>
      <c r="W3221" t="str">
        <f>IF(OR(O3221&lt;Outliers!$B$8,Data!O3221&gt;Outliers!$B$9),"Yes","No")</f>
        <v>No</v>
      </c>
      <c r="X3221">
        <f t="shared" si="458"/>
        <v>5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50"/>
        <v>1</v>
      </c>
      <c r="P3222" s="9">
        <f t="shared" si="451"/>
        <v>256.37</v>
      </c>
      <c r="Q3222" t="str">
        <f t="shared" si="452"/>
        <v>theater</v>
      </c>
      <c r="R3222" t="str">
        <f t="shared" si="453"/>
        <v>plays</v>
      </c>
      <c r="S3222" s="22">
        <f t="shared" si="454"/>
        <v>42772.833379629628</v>
      </c>
      <c r="T3222" s="22">
        <f t="shared" si="455"/>
        <v>42806.875</v>
      </c>
      <c r="U3222">
        <f t="shared" si="456"/>
        <v>2017</v>
      </c>
      <c r="V3222" t="str">
        <f t="shared" si="457"/>
        <v>successful</v>
      </c>
      <c r="W3222" t="str">
        <f>IF(OR(O3222&lt;Outliers!$B$8,Data!O3222&gt;Outliers!$B$9),"Yes","No")</f>
        <v>No</v>
      </c>
      <c r="X3222">
        <f t="shared" si="458"/>
        <v>5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50"/>
        <v>1</v>
      </c>
      <c r="P3223" s="9">
        <f t="shared" si="451"/>
        <v>36.61</v>
      </c>
      <c r="Q3223" t="str">
        <f t="shared" si="452"/>
        <v>theater</v>
      </c>
      <c r="R3223" t="str">
        <f t="shared" si="453"/>
        <v>plays</v>
      </c>
      <c r="S3223" s="22">
        <f t="shared" si="454"/>
        <v>42155.696793981479</v>
      </c>
      <c r="T3223" s="22">
        <f t="shared" si="455"/>
        <v>42190.696793981479</v>
      </c>
      <c r="U3223">
        <f t="shared" si="456"/>
        <v>2015</v>
      </c>
      <c r="V3223" t="str">
        <f t="shared" si="457"/>
        <v>successful</v>
      </c>
      <c r="W3223" t="str">
        <f>IF(OR(O3223&lt;Outliers!$B$8,Data!O3223&gt;Outliers!$B$9),"Yes","No")</f>
        <v>No</v>
      </c>
      <c r="X3223">
        <f t="shared" si="458"/>
        <v>5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50"/>
        <v>1</v>
      </c>
      <c r="P3224" s="9">
        <f t="shared" si="451"/>
        <v>37.14</v>
      </c>
      <c r="Q3224" t="str">
        <f t="shared" si="452"/>
        <v>theater</v>
      </c>
      <c r="R3224" t="str">
        <f t="shared" si="453"/>
        <v>plays</v>
      </c>
      <c r="S3224" s="22">
        <f t="shared" si="454"/>
        <v>42270.582141203704</v>
      </c>
      <c r="T3224" s="22">
        <f t="shared" si="455"/>
        <v>42301.895138888889</v>
      </c>
      <c r="U3224">
        <f t="shared" si="456"/>
        <v>2015</v>
      </c>
      <c r="V3224" t="str">
        <f t="shared" si="457"/>
        <v>successful</v>
      </c>
      <c r="W3224" t="str">
        <f>IF(OR(O3224&lt;Outliers!$B$8,Data!O3224&gt;Outliers!$B$9),"Yes","No")</f>
        <v>No</v>
      </c>
      <c r="X3224">
        <f t="shared" si="458"/>
        <v>4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50"/>
        <v>1</v>
      </c>
      <c r="P3225" s="9">
        <f t="shared" si="451"/>
        <v>45.88</v>
      </c>
      <c r="Q3225" t="str">
        <f t="shared" si="452"/>
        <v>theater</v>
      </c>
      <c r="R3225" t="str">
        <f t="shared" si="453"/>
        <v>plays</v>
      </c>
      <c r="S3225" s="22">
        <f t="shared" si="454"/>
        <v>42206.835370370376</v>
      </c>
      <c r="T3225" s="22">
        <f t="shared" si="455"/>
        <v>42236.835370370376</v>
      </c>
      <c r="U3225">
        <f t="shared" si="456"/>
        <v>2015</v>
      </c>
      <c r="V3225" t="str">
        <f t="shared" si="457"/>
        <v>successful</v>
      </c>
      <c r="W3225" t="str">
        <f>IF(OR(O3225&lt;Outliers!$B$8,Data!O3225&gt;Outliers!$B$9),"Yes","No")</f>
        <v>No</v>
      </c>
      <c r="X3225">
        <f t="shared" si="458"/>
        <v>4</v>
      </c>
    </row>
    <row r="3226" spans="1:24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50"/>
        <v>1</v>
      </c>
      <c r="P3226" s="9">
        <f t="shared" si="451"/>
        <v>141.71</v>
      </c>
      <c r="Q3226" t="str">
        <f t="shared" si="452"/>
        <v>theater</v>
      </c>
      <c r="R3226" t="str">
        <f t="shared" si="453"/>
        <v>plays</v>
      </c>
      <c r="S3226" s="22">
        <f t="shared" si="454"/>
        <v>42697.850844907407</v>
      </c>
      <c r="T3226" s="22">
        <f t="shared" si="455"/>
        <v>42745.208333333328</v>
      </c>
      <c r="U3226">
        <f t="shared" si="456"/>
        <v>2016</v>
      </c>
      <c r="V3226" t="str">
        <f t="shared" si="457"/>
        <v>successful</v>
      </c>
      <c r="W3226" t="str">
        <f>IF(OR(O3226&lt;Outliers!$B$8,Data!O3226&gt;Outliers!$B$9),"Yes","No")</f>
        <v>No</v>
      </c>
      <c r="X3226">
        <f t="shared" si="458"/>
        <v>7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50"/>
        <v>1</v>
      </c>
      <c r="P3227" s="9">
        <f t="shared" si="451"/>
        <v>52.49</v>
      </c>
      <c r="Q3227" t="str">
        <f t="shared" si="452"/>
        <v>theater</v>
      </c>
      <c r="R3227" t="str">
        <f t="shared" si="453"/>
        <v>plays</v>
      </c>
      <c r="S3227" s="22">
        <f t="shared" si="454"/>
        <v>42503.559467592597</v>
      </c>
      <c r="T3227" s="22">
        <f t="shared" si="455"/>
        <v>42524.875</v>
      </c>
      <c r="U3227">
        <f t="shared" si="456"/>
        <v>2016</v>
      </c>
      <c r="V3227" t="str">
        <f t="shared" si="457"/>
        <v>successful</v>
      </c>
      <c r="W3227" t="str">
        <f>IF(OR(O3227&lt;Outliers!$B$8,Data!O3227&gt;Outliers!$B$9),"Yes","No")</f>
        <v>No</v>
      </c>
      <c r="X3227">
        <f t="shared" si="458"/>
        <v>3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50"/>
        <v>1</v>
      </c>
      <c r="P3228" s="9">
        <f t="shared" si="451"/>
        <v>59.52</v>
      </c>
      <c r="Q3228" t="str">
        <f t="shared" si="452"/>
        <v>theater</v>
      </c>
      <c r="R3228" t="str">
        <f t="shared" si="453"/>
        <v>plays</v>
      </c>
      <c r="S3228" s="22">
        <f t="shared" si="454"/>
        <v>42277.583472222221</v>
      </c>
      <c r="T3228" s="22">
        <f t="shared" si="455"/>
        <v>42307.583472222221</v>
      </c>
      <c r="U3228">
        <f t="shared" si="456"/>
        <v>2015</v>
      </c>
      <c r="V3228" t="str">
        <f t="shared" si="457"/>
        <v>successful</v>
      </c>
      <c r="W3228" t="str">
        <f>IF(OR(O3228&lt;Outliers!$B$8,Data!O3228&gt;Outliers!$B$9),"Yes","No")</f>
        <v>No</v>
      </c>
      <c r="X3228">
        <f t="shared" si="458"/>
        <v>4</v>
      </c>
    </row>
    <row r="3229" spans="1:24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50"/>
        <v>1</v>
      </c>
      <c r="P3229" s="9">
        <f t="shared" si="451"/>
        <v>50</v>
      </c>
      <c r="Q3229" t="str">
        <f t="shared" si="452"/>
        <v>theater</v>
      </c>
      <c r="R3229" t="str">
        <f t="shared" si="453"/>
        <v>plays</v>
      </c>
      <c r="S3229" s="22">
        <f t="shared" si="454"/>
        <v>42722.882361111115</v>
      </c>
      <c r="T3229" s="22">
        <f t="shared" si="455"/>
        <v>42752.882361111115</v>
      </c>
      <c r="U3229">
        <f t="shared" si="456"/>
        <v>2016</v>
      </c>
      <c r="V3229" t="str">
        <f t="shared" si="457"/>
        <v>successful</v>
      </c>
      <c r="W3229" t="str">
        <f>IF(OR(O3229&lt;Outliers!$B$8,Data!O3229&gt;Outliers!$B$9),"Yes","No")</f>
        <v>No</v>
      </c>
      <c r="X3229">
        <f t="shared" si="458"/>
        <v>4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50"/>
        <v>1</v>
      </c>
      <c r="P3230" s="9">
        <f t="shared" si="451"/>
        <v>193.62</v>
      </c>
      <c r="Q3230" t="str">
        <f t="shared" si="452"/>
        <v>theater</v>
      </c>
      <c r="R3230" t="str">
        <f t="shared" si="453"/>
        <v>plays</v>
      </c>
      <c r="S3230" s="22">
        <f t="shared" si="454"/>
        <v>42323.70930555556</v>
      </c>
      <c r="T3230" s="22">
        <f t="shared" si="455"/>
        <v>42355.207638888889</v>
      </c>
      <c r="U3230">
        <f t="shared" si="456"/>
        <v>2015</v>
      </c>
      <c r="V3230" t="str">
        <f t="shared" si="457"/>
        <v>successful</v>
      </c>
      <c r="W3230" t="str">
        <f>IF(OR(O3230&lt;Outliers!$B$8,Data!O3230&gt;Outliers!$B$9),"Yes","No")</f>
        <v>No</v>
      </c>
      <c r="X3230">
        <f t="shared" si="458"/>
        <v>5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50"/>
        <v>1</v>
      </c>
      <c r="P3231" s="9">
        <f t="shared" si="451"/>
        <v>106.8</v>
      </c>
      <c r="Q3231" t="str">
        <f t="shared" si="452"/>
        <v>theater</v>
      </c>
      <c r="R3231" t="str">
        <f t="shared" si="453"/>
        <v>plays</v>
      </c>
      <c r="S3231" s="22">
        <f t="shared" si="454"/>
        <v>41933.291643518518</v>
      </c>
      <c r="T3231" s="22">
        <f t="shared" si="455"/>
        <v>41963.333310185189</v>
      </c>
      <c r="U3231">
        <f t="shared" si="456"/>
        <v>2014</v>
      </c>
      <c r="V3231" t="str">
        <f t="shared" si="457"/>
        <v>successful</v>
      </c>
      <c r="W3231" t="str">
        <f>IF(OR(O3231&lt;Outliers!$B$8,Data!O3231&gt;Outliers!$B$9),"Yes","No")</f>
        <v>No</v>
      </c>
      <c r="X3231">
        <f t="shared" si="458"/>
        <v>4</v>
      </c>
    </row>
    <row r="3232" spans="1:24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50"/>
        <v>1</v>
      </c>
      <c r="P3232" s="9">
        <f t="shared" si="451"/>
        <v>77.22</v>
      </c>
      <c r="Q3232" t="str">
        <f t="shared" si="452"/>
        <v>theater</v>
      </c>
      <c r="R3232" t="str">
        <f t="shared" si="453"/>
        <v>plays</v>
      </c>
      <c r="S3232" s="22">
        <f t="shared" si="454"/>
        <v>41898.168125000004</v>
      </c>
      <c r="T3232" s="22">
        <f t="shared" si="455"/>
        <v>41913.165972222225</v>
      </c>
      <c r="U3232">
        <f t="shared" si="456"/>
        <v>2014</v>
      </c>
      <c r="V3232" t="str">
        <f t="shared" si="457"/>
        <v>successful</v>
      </c>
      <c r="W3232" t="str">
        <f>IF(OR(O3232&lt;Outliers!$B$8,Data!O3232&gt;Outliers!$B$9),"Yes","No")</f>
        <v>No</v>
      </c>
      <c r="X3232">
        <f t="shared" si="458"/>
        <v>2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50"/>
        <v>2</v>
      </c>
      <c r="P3233" s="9">
        <f t="shared" si="451"/>
        <v>57.5</v>
      </c>
      <c r="Q3233" t="str">
        <f t="shared" si="452"/>
        <v>theater</v>
      </c>
      <c r="R3233" t="str">
        <f t="shared" si="453"/>
        <v>plays</v>
      </c>
      <c r="S3233" s="22">
        <f t="shared" si="454"/>
        <v>42446.943831018521</v>
      </c>
      <c r="T3233" s="22">
        <f t="shared" si="455"/>
        <v>42476.943831018521</v>
      </c>
      <c r="U3233">
        <f t="shared" si="456"/>
        <v>2016</v>
      </c>
      <c r="V3233" t="str">
        <f t="shared" si="457"/>
        <v>successful</v>
      </c>
      <c r="W3233" t="str">
        <f>IF(OR(O3233&lt;Outliers!$B$8,Data!O3233&gt;Outliers!$B$9),"Yes","No")</f>
        <v>No</v>
      </c>
      <c r="X3233">
        <f t="shared" si="458"/>
        <v>4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50"/>
        <v>1</v>
      </c>
      <c r="P3234" s="9">
        <f t="shared" si="451"/>
        <v>50.46</v>
      </c>
      <c r="Q3234" t="str">
        <f t="shared" si="452"/>
        <v>theater</v>
      </c>
      <c r="R3234" t="str">
        <f t="shared" si="453"/>
        <v>plays</v>
      </c>
      <c r="S3234" s="22">
        <f t="shared" si="454"/>
        <v>42463.81385416667</v>
      </c>
      <c r="T3234" s="22">
        <f t="shared" si="455"/>
        <v>42494.165972222225</v>
      </c>
      <c r="U3234">
        <f t="shared" si="456"/>
        <v>2016</v>
      </c>
      <c r="V3234" t="str">
        <f t="shared" si="457"/>
        <v>successful</v>
      </c>
      <c r="W3234" t="str">
        <f>IF(OR(O3234&lt;Outliers!$B$8,Data!O3234&gt;Outliers!$B$9),"Yes","No")</f>
        <v>No</v>
      </c>
      <c r="X3234">
        <f t="shared" si="458"/>
        <v>4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50"/>
        <v>1</v>
      </c>
      <c r="P3235" s="9">
        <f t="shared" si="451"/>
        <v>97.38</v>
      </c>
      <c r="Q3235" t="str">
        <f t="shared" si="452"/>
        <v>theater</v>
      </c>
      <c r="R3235" t="str">
        <f t="shared" si="453"/>
        <v>plays</v>
      </c>
      <c r="S3235" s="22">
        <f t="shared" si="454"/>
        <v>42766.805034722223</v>
      </c>
      <c r="T3235" s="22">
        <f t="shared" si="455"/>
        <v>42796.805034722223</v>
      </c>
      <c r="U3235">
        <f t="shared" si="456"/>
        <v>2017</v>
      </c>
      <c r="V3235" t="str">
        <f t="shared" si="457"/>
        <v>successful</v>
      </c>
      <c r="W3235" t="str">
        <f>IF(OR(O3235&lt;Outliers!$B$8,Data!O3235&gt;Outliers!$B$9),"Yes","No")</f>
        <v>No</v>
      </c>
      <c r="X3235">
        <f t="shared" si="458"/>
        <v>4</v>
      </c>
    </row>
    <row r="3236" spans="1:24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50"/>
        <v>1</v>
      </c>
      <c r="P3236" s="9">
        <f t="shared" si="451"/>
        <v>34.92</v>
      </c>
      <c r="Q3236" t="str">
        <f t="shared" si="452"/>
        <v>theater</v>
      </c>
      <c r="R3236" t="str">
        <f t="shared" si="453"/>
        <v>plays</v>
      </c>
      <c r="S3236" s="22">
        <f t="shared" si="454"/>
        <v>42734.789444444439</v>
      </c>
      <c r="T3236" s="22">
        <f t="shared" si="455"/>
        <v>42767.979861111111</v>
      </c>
      <c r="U3236">
        <f t="shared" si="456"/>
        <v>2016</v>
      </c>
      <c r="V3236" t="str">
        <f t="shared" si="457"/>
        <v>successful</v>
      </c>
      <c r="W3236" t="str">
        <f>IF(OR(O3236&lt;Outliers!$B$8,Data!O3236&gt;Outliers!$B$9),"Yes","No")</f>
        <v>No</v>
      </c>
      <c r="X3236">
        <f t="shared" si="458"/>
        <v>5</v>
      </c>
    </row>
    <row r="3237" spans="1:24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50"/>
        <v>1</v>
      </c>
      <c r="P3237" s="9">
        <f t="shared" si="451"/>
        <v>85.53</v>
      </c>
      <c r="Q3237" t="str">
        <f t="shared" si="452"/>
        <v>theater</v>
      </c>
      <c r="R3237" t="str">
        <f t="shared" si="453"/>
        <v>plays</v>
      </c>
      <c r="S3237" s="22">
        <f t="shared" si="454"/>
        <v>42522.347812499997</v>
      </c>
      <c r="T3237" s="22">
        <f t="shared" si="455"/>
        <v>42552.347812499997</v>
      </c>
      <c r="U3237">
        <f t="shared" si="456"/>
        <v>2016</v>
      </c>
      <c r="V3237" t="str">
        <f t="shared" si="457"/>
        <v>successful</v>
      </c>
      <c r="W3237" t="str">
        <f>IF(OR(O3237&lt;Outliers!$B$8,Data!O3237&gt;Outliers!$B$9),"Yes","No")</f>
        <v>No</v>
      </c>
      <c r="X3237">
        <f t="shared" si="458"/>
        <v>4</v>
      </c>
    </row>
    <row r="3238" spans="1:24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50"/>
        <v>1</v>
      </c>
      <c r="P3238" s="9">
        <f t="shared" si="451"/>
        <v>182.91</v>
      </c>
      <c r="Q3238" t="str">
        <f t="shared" si="452"/>
        <v>theater</v>
      </c>
      <c r="R3238" t="str">
        <f t="shared" si="453"/>
        <v>plays</v>
      </c>
      <c r="S3238" s="22">
        <f t="shared" si="454"/>
        <v>42702.917048611111</v>
      </c>
      <c r="T3238" s="22">
        <f t="shared" si="455"/>
        <v>42732.917048611111</v>
      </c>
      <c r="U3238">
        <f t="shared" si="456"/>
        <v>2016</v>
      </c>
      <c r="V3238" t="str">
        <f t="shared" si="457"/>
        <v>successful</v>
      </c>
      <c r="W3238" t="str">
        <f>IF(OR(O3238&lt;Outliers!$B$8,Data!O3238&gt;Outliers!$B$9),"Yes","No")</f>
        <v>No</v>
      </c>
      <c r="X3238">
        <f t="shared" si="458"/>
        <v>4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50"/>
        <v>1</v>
      </c>
      <c r="P3239" s="9">
        <f t="shared" si="451"/>
        <v>131.13999999999999</v>
      </c>
      <c r="Q3239" t="str">
        <f t="shared" si="452"/>
        <v>theater</v>
      </c>
      <c r="R3239" t="str">
        <f t="shared" si="453"/>
        <v>plays</v>
      </c>
      <c r="S3239" s="22">
        <f t="shared" si="454"/>
        <v>42252.474351851852</v>
      </c>
      <c r="T3239" s="22">
        <f t="shared" si="455"/>
        <v>42276.165972222225</v>
      </c>
      <c r="U3239">
        <f t="shared" si="456"/>
        <v>2015</v>
      </c>
      <c r="V3239" t="str">
        <f t="shared" si="457"/>
        <v>successful</v>
      </c>
      <c r="W3239" t="str">
        <f>IF(OR(O3239&lt;Outliers!$B$8,Data!O3239&gt;Outliers!$B$9),"Yes","No")</f>
        <v>No</v>
      </c>
      <c r="X3239">
        <f t="shared" si="458"/>
        <v>3</v>
      </c>
    </row>
    <row r="3240" spans="1:24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50"/>
        <v>1</v>
      </c>
      <c r="P3240" s="9">
        <f t="shared" si="451"/>
        <v>39.81</v>
      </c>
      <c r="Q3240" t="str">
        <f t="shared" si="452"/>
        <v>theater</v>
      </c>
      <c r="R3240" t="str">
        <f t="shared" si="453"/>
        <v>plays</v>
      </c>
      <c r="S3240" s="22">
        <f t="shared" si="454"/>
        <v>42156.510393518518</v>
      </c>
      <c r="T3240" s="22">
        <f t="shared" si="455"/>
        <v>42186.510393518518</v>
      </c>
      <c r="U3240">
        <f t="shared" si="456"/>
        <v>2015</v>
      </c>
      <c r="V3240" t="str">
        <f t="shared" si="457"/>
        <v>successful</v>
      </c>
      <c r="W3240" t="str">
        <f>IF(OR(O3240&lt;Outliers!$B$8,Data!O3240&gt;Outliers!$B$9),"Yes","No")</f>
        <v>No</v>
      </c>
      <c r="X3240">
        <f t="shared" si="458"/>
        <v>4</v>
      </c>
    </row>
    <row r="3241" spans="1:24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50"/>
        <v>1</v>
      </c>
      <c r="P3241" s="9">
        <f t="shared" si="451"/>
        <v>59.7</v>
      </c>
      <c r="Q3241" t="str">
        <f t="shared" si="452"/>
        <v>theater</v>
      </c>
      <c r="R3241" t="str">
        <f t="shared" si="453"/>
        <v>plays</v>
      </c>
      <c r="S3241" s="22">
        <f t="shared" si="454"/>
        <v>42278.089039351849</v>
      </c>
      <c r="T3241" s="22">
        <f t="shared" si="455"/>
        <v>42302.999305555553</v>
      </c>
      <c r="U3241">
        <f t="shared" si="456"/>
        <v>2015</v>
      </c>
      <c r="V3241" t="str">
        <f t="shared" si="457"/>
        <v>successful</v>
      </c>
      <c r="W3241" t="str">
        <f>IF(OR(O3241&lt;Outliers!$B$8,Data!O3241&gt;Outliers!$B$9),"Yes","No")</f>
        <v>No</v>
      </c>
      <c r="X3241">
        <f t="shared" si="458"/>
        <v>3</v>
      </c>
    </row>
    <row r="3242" spans="1:24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50"/>
        <v>1</v>
      </c>
      <c r="P3242" s="9">
        <f t="shared" si="451"/>
        <v>88.74</v>
      </c>
      <c r="Q3242" t="str">
        <f t="shared" si="452"/>
        <v>theater</v>
      </c>
      <c r="R3242" t="str">
        <f t="shared" si="453"/>
        <v>plays</v>
      </c>
      <c r="S3242" s="22">
        <f t="shared" si="454"/>
        <v>42754.693842592591</v>
      </c>
      <c r="T3242" s="22">
        <f t="shared" si="455"/>
        <v>42782.958333333328</v>
      </c>
      <c r="U3242">
        <f t="shared" si="456"/>
        <v>2017</v>
      </c>
      <c r="V3242" t="str">
        <f t="shared" si="457"/>
        <v>successful</v>
      </c>
      <c r="W3242" t="str">
        <f>IF(OR(O3242&lt;Outliers!$B$8,Data!O3242&gt;Outliers!$B$9),"Yes","No")</f>
        <v>No</v>
      </c>
      <c r="X3242">
        <f t="shared" si="458"/>
        <v>4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50"/>
        <v>1</v>
      </c>
      <c r="P3243" s="9">
        <f t="shared" si="451"/>
        <v>58.69</v>
      </c>
      <c r="Q3243" t="str">
        <f t="shared" si="452"/>
        <v>theater</v>
      </c>
      <c r="R3243" t="str">
        <f t="shared" si="453"/>
        <v>plays</v>
      </c>
      <c r="S3243" s="22">
        <f t="shared" si="454"/>
        <v>41893.324884259258</v>
      </c>
      <c r="T3243" s="22">
        <f t="shared" si="455"/>
        <v>41926.290972222225</v>
      </c>
      <c r="U3243">
        <f t="shared" si="456"/>
        <v>2014</v>
      </c>
      <c r="V3243" t="str">
        <f t="shared" si="457"/>
        <v>successful</v>
      </c>
      <c r="W3243" t="str">
        <f>IF(OR(O3243&lt;Outliers!$B$8,Data!O3243&gt;Outliers!$B$9),"Yes","No")</f>
        <v>No</v>
      </c>
      <c r="X3243">
        <f t="shared" si="458"/>
        <v>5</v>
      </c>
    </row>
    <row r="3244" spans="1:24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50"/>
        <v>1</v>
      </c>
      <c r="P3244" s="9">
        <f t="shared" si="451"/>
        <v>69.569999999999993</v>
      </c>
      <c r="Q3244" t="str">
        <f t="shared" si="452"/>
        <v>theater</v>
      </c>
      <c r="R3244" t="str">
        <f t="shared" si="453"/>
        <v>plays</v>
      </c>
      <c r="S3244" s="22">
        <f t="shared" si="454"/>
        <v>41871.755694444444</v>
      </c>
      <c r="T3244" s="22">
        <f t="shared" si="455"/>
        <v>41901.755694444444</v>
      </c>
      <c r="U3244">
        <f t="shared" si="456"/>
        <v>2014</v>
      </c>
      <c r="V3244" t="str">
        <f t="shared" si="457"/>
        <v>successful</v>
      </c>
      <c r="W3244" t="str">
        <f>IF(OR(O3244&lt;Outliers!$B$8,Data!O3244&gt;Outliers!$B$9),"Yes","No")</f>
        <v>No</v>
      </c>
      <c r="X3244">
        <f t="shared" si="458"/>
        <v>4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50"/>
        <v>1</v>
      </c>
      <c r="P3245" s="9">
        <f t="shared" si="451"/>
        <v>115.87</v>
      </c>
      <c r="Q3245" t="str">
        <f t="shared" si="452"/>
        <v>theater</v>
      </c>
      <c r="R3245" t="str">
        <f t="shared" si="453"/>
        <v>plays</v>
      </c>
      <c r="S3245" s="22">
        <f t="shared" si="454"/>
        <v>42262.096782407403</v>
      </c>
      <c r="T3245" s="22">
        <f t="shared" si="455"/>
        <v>42286</v>
      </c>
      <c r="U3245">
        <f t="shared" si="456"/>
        <v>2015</v>
      </c>
      <c r="V3245" t="str">
        <f t="shared" si="457"/>
        <v>successful</v>
      </c>
      <c r="W3245" t="str">
        <f>IF(OR(O3245&lt;Outliers!$B$8,Data!O3245&gt;Outliers!$B$9),"Yes","No")</f>
        <v>No</v>
      </c>
      <c r="X3245">
        <f t="shared" si="458"/>
        <v>3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50"/>
        <v>1</v>
      </c>
      <c r="P3246" s="9">
        <f t="shared" si="451"/>
        <v>23.87</v>
      </c>
      <c r="Q3246" t="str">
        <f t="shared" si="452"/>
        <v>theater</v>
      </c>
      <c r="R3246" t="str">
        <f t="shared" si="453"/>
        <v>plays</v>
      </c>
      <c r="S3246" s="22">
        <f t="shared" si="454"/>
        <v>42675.694236111114</v>
      </c>
      <c r="T3246" s="22">
        <f t="shared" si="455"/>
        <v>42705.735902777778</v>
      </c>
      <c r="U3246">
        <f t="shared" si="456"/>
        <v>2016</v>
      </c>
      <c r="V3246" t="str">
        <f t="shared" si="457"/>
        <v>successful</v>
      </c>
      <c r="W3246" t="str">
        <f>IF(OR(O3246&lt;Outliers!$B$8,Data!O3246&gt;Outliers!$B$9),"Yes","No")</f>
        <v>No</v>
      </c>
      <c r="X3246">
        <f t="shared" si="458"/>
        <v>4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50"/>
        <v>1</v>
      </c>
      <c r="P3247" s="9">
        <f t="shared" si="451"/>
        <v>81.13</v>
      </c>
      <c r="Q3247" t="str">
        <f t="shared" si="452"/>
        <v>theater</v>
      </c>
      <c r="R3247" t="str">
        <f t="shared" si="453"/>
        <v>plays</v>
      </c>
      <c r="S3247" s="22">
        <f t="shared" si="454"/>
        <v>42135.60020833333</v>
      </c>
      <c r="T3247" s="22">
        <f t="shared" si="455"/>
        <v>42167.083333333328</v>
      </c>
      <c r="U3247">
        <f t="shared" si="456"/>
        <v>2015</v>
      </c>
      <c r="V3247" t="str">
        <f t="shared" si="457"/>
        <v>successful</v>
      </c>
      <c r="W3247" t="str">
        <f>IF(OR(O3247&lt;Outliers!$B$8,Data!O3247&gt;Outliers!$B$9),"Yes","No")</f>
        <v>No</v>
      </c>
      <c r="X3247">
        <f t="shared" si="458"/>
        <v>5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50"/>
        <v>1</v>
      </c>
      <c r="P3248" s="9">
        <f t="shared" si="451"/>
        <v>57.63</v>
      </c>
      <c r="Q3248" t="str">
        <f t="shared" si="452"/>
        <v>theater</v>
      </c>
      <c r="R3248" t="str">
        <f t="shared" si="453"/>
        <v>plays</v>
      </c>
      <c r="S3248" s="22">
        <f t="shared" si="454"/>
        <v>42230.472222222219</v>
      </c>
      <c r="T3248" s="22">
        <f t="shared" si="455"/>
        <v>42259.165972222225</v>
      </c>
      <c r="U3248">
        <f t="shared" si="456"/>
        <v>2015</v>
      </c>
      <c r="V3248" t="str">
        <f t="shared" si="457"/>
        <v>successful</v>
      </c>
      <c r="W3248" t="str">
        <f>IF(OR(O3248&lt;Outliers!$B$8,Data!O3248&gt;Outliers!$B$9),"Yes","No")</f>
        <v>No</v>
      </c>
      <c r="X3248">
        <f t="shared" si="458"/>
        <v>4</v>
      </c>
    </row>
    <row r="3249" spans="1:24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50"/>
        <v>1</v>
      </c>
      <c r="P3249" s="9">
        <f t="shared" si="451"/>
        <v>46.43</v>
      </c>
      <c r="Q3249" t="str">
        <f t="shared" si="452"/>
        <v>theater</v>
      </c>
      <c r="R3249" t="str">
        <f t="shared" si="453"/>
        <v>plays</v>
      </c>
      <c r="S3249" s="22">
        <f t="shared" si="454"/>
        <v>42167.434166666666</v>
      </c>
      <c r="T3249" s="22">
        <f t="shared" si="455"/>
        <v>42197.434166666666</v>
      </c>
      <c r="U3249">
        <f t="shared" si="456"/>
        <v>2015</v>
      </c>
      <c r="V3249" t="str">
        <f t="shared" si="457"/>
        <v>successful</v>
      </c>
      <c r="W3249" t="str">
        <f>IF(OR(O3249&lt;Outliers!$B$8,Data!O3249&gt;Outliers!$B$9),"Yes","No")</f>
        <v>No</v>
      </c>
      <c r="X3249">
        <f t="shared" si="458"/>
        <v>4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50"/>
        <v>1</v>
      </c>
      <c r="P3250" s="9">
        <f t="shared" si="451"/>
        <v>60.48</v>
      </c>
      <c r="Q3250" t="str">
        <f t="shared" si="452"/>
        <v>theater</v>
      </c>
      <c r="R3250" t="str">
        <f t="shared" si="453"/>
        <v>plays</v>
      </c>
      <c r="S3250" s="22">
        <f t="shared" si="454"/>
        <v>42068.888391203705</v>
      </c>
      <c r="T3250" s="22">
        <f t="shared" si="455"/>
        <v>42098.846724537041</v>
      </c>
      <c r="U3250">
        <f t="shared" si="456"/>
        <v>2015</v>
      </c>
      <c r="V3250" t="str">
        <f t="shared" si="457"/>
        <v>successful</v>
      </c>
      <c r="W3250" t="str">
        <f>IF(OR(O3250&lt;Outliers!$B$8,Data!O3250&gt;Outliers!$B$9),"Yes","No")</f>
        <v>No</v>
      </c>
      <c r="X3250">
        <f t="shared" si="458"/>
        <v>4</v>
      </c>
    </row>
    <row r="3251" spans="1:24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50"/>
        <v>1</v>
      </c>
      <c r="P3251" s="9">
        <f t="shared" si="451"/>
        <v>65.58</v>
      </c>
      <c r="Q3251" t="str">
        <f t="shared" si="452"/>
        <v>theater</v>
      </c>
      <c r="R3251" t="str">
        <f t="shared" si="453"/>
        <v>plays</v>
      </c>
      <c r="S3251" s="22">
        <f t="shared" si="454"/>
        <v>42145.746689814812</v>
      </c>
      <c r="T3251" s="22">
        <f t="shared" si="455"/>
        <v>42175.746689814812</v>
      </c>
      <c r="U3251">
        <f t="shared" si="456"/>
        <v>2015</v>
      </c>
      <c r="V3251" t="str">
        <f t="shared" si="457"/>
        <v>successful</v>
      </c>
      <c r="W3251" t="str">
        <f>IF(OR(O3251&lt;Outliers!$B$8,Data!O3251&gt;Outliers!$B$9),"Yes","No")</f>
        <v>No</v>
      </c>
      <c r="X3251">
        <f t="shared" si="458"/>
        <v>4</v>
      </c>
    </row>
    <row r="3252" spans="1:24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50"/>
        <v>1</v>
      </c>
      <c r="P3252" s="9">
        <f t="shared" si="451"/>
        <v>119.19</v>
      </c>
      <c r="Q3252" t="str">
        <f t="shared" si="452"/>
        <v>theater</v>
      </c>
      <c r="R3252" t="str">
        <f t="shared" si="453"/>
        <v>plays</v>
      </c>
      <c r="S3252" s="22">
        <f t="shared" si="454"/>
        <v>41918.742175925923</v>
      </c>
      <c r="T3252" s="22">
        <f t="shared" si="455"/>
        <v>41948.783842592595</v>
      </c>
      <c r="U3252">
        <f t="shared" si="456"/>
        <v>2014</v>
      </c>
      <c r="V3252" t="str">
        <f t="shared" si="457"/>
        <v>successful</v>
      </c>
      <c r="W3252" t="str">
        <f>IF(OR(O3252&lt;Outliers!$B$8,Data!O3252&gt;Outliers!$B$9),"Yes","No")</f>
        <v>No</v>
      </c>
      <c r="X3252">
        <f t="shared" si="458"/>
        <v>4</v>
      </c>
    </row>
    <row r="3253" spans="1:24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50"/>
        <v>1</v>
      </c>
      <c r="P3253" s="9">
        <f t="shared" si="451"/>
        <v>83.05</v>
      </c>
      <c r="Q3253" t="str">
        <f t="shared" si="452"/>
        <v>theater</v>
      </c>
      <c r="R3253" t="str">
        <f t="shared" si="453"/>
        <v>plays</v>
      </c>
      <c r="S3253" s="22">
        <f t="shared" si="454"/>
        <v>42146.731087962966</v>
      </c>
      <c r="T3253" s="22">
        <f t="shared" si="455"/>
        <v>42176.731087962966</v>
      </c>
      <c r="U3253">
        <f t="shared" si="456"/>
        <v>2015</v>
      </c>
      <c r="V3253" t="str">
        <f t="shared" si="457"/>
        <v>successful</v>
      </c>
      <c r="W3253" t="str">
        <f>IF(OR(O3253&lt;Outliers!$B$8,Data!O3253&gt;Outliers!$B$9),"Yes","No")</f>
        <v>No</v>
      </c>
      <c r="X3253">
        <f t="shared" si="458"/>
        <v>4</v>
      </c>
    </row>
    <row r="3254" spans="1:24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50"/>
        <v>1</v>
      </c>
      <c r="P3254" s="9">
        <f t="shared" si="451"/>
        <v>57.52</v>
      </c>
      <c r="Q3254" t="str">
        <f t="shared" si="452"/>
        <v>theater</v>
      </c>
      <c r="R3254" t="str">
        <f t="shared" si="453"/>
        <v>plays</v>
      </c>
      <c r="S3254" s="22">
        <f t="shared" si="454"/>
        <v>42590.472685185188</v>
      </c>
      <c r="T3254" s="22">
        <f t="shared" si="455"/>
        <v>42620.472685185188</v>
      </c>
      <c r="U3254">
        <f t="shared" si="456"/>
        <v>2016</v>
      </c>
      <c r="V3254" t="str">
        <f t="shared" si="457"/>
        <v>successful</v>
      </c>
      <c r="W3254" t="str">
        <f>IF(OR(O3254&lt;Outliers!$B$8,Data!O3254&gt;Outliers!$B$9),"Yes","No")</f>
        <v>No</v>
      </c>
      <c r="X3254">
        <f t="shared" si="458"/>
        <v>4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50"/>
        <v>1</v>
      </c>
      <c r="P3255" s="9">
        <f t="shared" si="451"/>
        <v>177.09</v>
      </c>
      <c r="Q3255" t="str">
        <f t="shared" si="452"/>
        <v>theater</v>
      </c>
      <c r="R3255" t="str">
        <f t="shared" si="453"/>
        <v>plays</v>
      </c>
      <c r="S3255" s="22">
        <f t="shared" si="454"/>
        <v>42602.576712962968</v>
      </c>
      <c r="T3255" s="22">
        <f t="shared" si="455"/>
        <v>42621.15625</v>
      </c>
      <c r="U3255">
        <f t="shared" si="456"/>
        <v>2016</v>
      </c>
      <c r="V3255" t="str">
        <f t="shared" si="457"/>
        <v>successful</v>
      </c>
      <c r="W3255" t="str">
        <f>IF(OR(O3255&lt;Outliers!$B$8,Data!O3255&gt;Outliers!$B$9),"Yes","No")</f>
        <v>No</v>
      </c>
      <c r="X3255">
        <f t="shared" si="458"/>
        <v>3</v>
      </c>
    </row>
    <row r="3256" spans="1:24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50"/>
        <v>1</v>
      </c>
      <c r="P3256" s="9">
        <f t="shared" si="451"/>
        <v>70.77</v>
      </c>
      <c r="Q3256" t="str">
        <f t="shared" si="452"/>
        <v>theater</v>
      </c>
      <c r="R3256" t="str">
        <f t="shared" si="453"/>
        <v>plays</v>
      </c>
      <c r="S3256" s="22">
        <f t="shared" si="454"/>
        <v>42059.085752314815</v>
      </c>
      <c r="T3256" s="22">
        <f t="shared" si="455"/>
        <v>42089.044085648144</v>
      </c>
      <c r="U3256">
        <f t="shared" si="456"/>
        <v>2015</v>
      </c>
      <c r="V3256" t="str">
        <f t="shared" si="457"/>
        <v>successful</v>
      </c>
      <c r="W3256" t="str">
        <f>IF(OR(O3256&lt;Outliers!$B$8,Data!O3256&gt;Outliers!$B$9),"Yes","No")</f>
        <v>No</v>
      </c>
      <c r="X3256">
        <f t="shared" si="458"/>
        <v>4</v>
      </c>
    </row>
    <row r="3257" spans="1:24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50"/>
        <v>2</v>
      </c>
      <c r="P3257" s="9">
        <f t="shared" si="451"/>
        <v>29.17</v>
      </c>
      <c r="Q3257" t="str">
        <f t="shared" si="452"/>
        <v>theater</v>
      </c>
      <c r="R3257" t="str">
        <f t="shared" si="453"/>
        <v>plays</v>
      </c>
      <c r="S3257" s="22">
        <f t="shared" si="454"/>
        <v>41889.768229166664</v>
      </c>
      <c r="T3257" s="22">
        <f t="shared" si="455"/>
        <v>41919.768229166664</v>
      </c>
      <c r="U3257">
        <f t="shared" si="456"/>
        <v>2014</v>
      </c>
      <c r="V3257" t="str">
        <f t="shared" si="457"/>
        <v>successful</v>
      </c>
      <c r="W3257" t="str">
        <f>IF(OR(O3257&lt;Outliers!$B$8,Data!O3257&gt;Outliers!$B$9),"Yes","No")</f>
        <v>No</v>
      </c>
      <c r="X3257">
        <f t="shared" si="458"/>
        <v>4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50"/>
        <v>1</v>
      </c>
      <c r="P3258" s="9">
        <f t="shared" si="451"/>
        <v>72.760000000000005</v>
      </c>
      <c r="Q3258" t="str">
        <f t="shared" si="452"/>
        <v>theater</v>
      </c>
      <c r="R3258" t="str">
        <f t="shared" si="453"/>
        <v>plays</v>
      </c>
      <c r="S3258" s="22">
        <f t="shared" si="454"/>
        <v>42144.573807870373</v>
      </c>
      <c r="T3258" s="22">
        <f t="shared" si="455"/>
        <v>42166.165972222225</v>
      </c>
      <c r="U3258">
        <f t="shared" si="456"/>
        <v>2015</v>
      </c>
      <c r="V3258" t="str">
        <f t="shared" si="457"/>
        <v>successful</v>
      </c>
      <c r="W3258" t="str">
        <f>IF(OR(O3258&lt;Outliers!$B$8,Data!O3258&gt;Outliers!$B$9),"Yes","No")</f>
        <v>No</v>
      </c>
      <c r="X3258">
        <f t="shared" si="458"/>
        <v>3</v>
      </c>
    </row>
    <row r="3259" spans="1:24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50"/>
        <v>1</v>
      </c>
      <c r="P3259" s="9">
        <f t="shared" si="451"/>
        <v>51.85</v>
      </c>
      <c r="Q3259" t="str">
        <f t="shared" si="452"/>
        <v>theater</v>
      </c>
      <c r="R3259" t="str">
        <f t="shared" si="453"/>
        <v>plays</v>
      </c>
      <c r="S3259" s="22">
        <f t="shared" si="454"/>
        <v>42758.559629629628</v>
      </c>
      <c r="T3259" s="22">
        <f t="shared" si="455"/>
        <v>42788.559629629628</v>
      </c>
      <c r="U3259">
        <f t="shared" si="456"/>
        <v>2017</v>
      </c>
      <c r="V3259" t="str">
        <f t="shared" si="457"/>
        <v>successful</v>
      </c>
      <c r="W3259" t="str">
        <f>IF(OR(O3259&lt;Outliers!$B$8,Data!O3259&gt;Outliers!$B$9),"Yes","No")</f>
        <v>No</v>
      </c>
      <c r="X3259">
        <f t="shared" si="458"/>
        <v>4</v>
      </c>
    </row>
    <row r="3260" spans="1:24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50"/>
        <v>1</v>
      </c>
      <c r="P3260" s="9">
        <f t="shared" si="451"/>
        <v>98.2</v>
      </c>
      <c r="Q3260" t="str">
        <f t="shared" si="452"/>
        <v>theater</v>
      </c>
      <c r="R3260" t="str">
        <f t="shared" si="453"/>
        <v>plays</v>
      </c>
      <c r="S3260" s="22">
        <f t="shared" si="454"/>
        <v>41982.887280092589</v>
      </c>
      <c r="T3260" s="22">
        <f t="shared" si="455"/>
        <v>42012.887280092589</v>
      </c>
      <c r="U3260">
        <f t="shared" si="456"/>
        <v>2014</v>
      </c>
      <c r="V3260" t="str">
        <f t="shared" si="457"/>
        <v>successful</v>
      </c>
      <c r="W3260" t="str">
        <f>IF(OR(O3260&lt;Outliers!$B$8,Data!O3260&gt;Outliers!$B$9),"Yes","No")</f>
        <v>No</v>
      </c>
      <c r="X3260">
        <f t="shared" si="458"/>
        <v>4</v>
      </c>
    </row>
    <row r="3261" spans="1:24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50"/>
        <v>1</v>
      </c>
      <c r="P3261" s="9">
        <f t="shared" si="451"/>
        <v>251.74</v>
      </c>
      <c r="Q3261" t="str">
        <f t="shared" si="452"/>
        <v>theater</v>
      </c>
      <c r="R3261" t="str">
        <f t="shared" si="453"/>
        <v>plays</v>
      </c>
      <c r="S3261" s="22">
        <f t="shared" si="454"/>
        <v>42614.760937500003</v>
      </c>
      <c r="T3261" s="22">
        <f t="shared" si="455"/>
        <v>42644.165972222225</v>
      </c>
      <c r="U3261">
        <f t="shared" si="456"/>
        <v>2016</v>
      </c>
      <c r="V3261" t="str">
        <f t="shared" si="457"/>
        <v>successful</v>
      </c>
      <c r="W3261" t="str">
        <f>IF(OR(O3261&lt;Outliers!$B$8,Data!O3261&gt;Outliers!$B$9),"Yes","No")</f>
        <v>No</v>
      </c>
      <c r="X3261">
        <f t="shared" si="458"/>
        <v>4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50"/>
        <v>1</v>
      </c>
      <c r="P3262" s="9">
        <f t="shared" si="451"/>
        <v>74.819999999999993</v>
      </c>
      <c r="Q3262" t="str">
        <f t="shared" si="452"/>
        <v>theater</v>
      </c>
      <c r="R3262" t="str">
        <f t="shared" si="453"/>
        <v>plays</v>
      </c>
      <c r="S3262" s="22">
        <f t="shared" si="454"/>
        <v>42303.672662037032</v>
      </c>
      <c r="T3262" s="22">
        <f t="shared" si="455"/>
        <v>42338.714328703703</v>
      </c>
      <c r="U3262">
        <f t="shared" si="456"/>
        <v>2015</v>
      </c>
      <c r="V3262" t="str">
        <f t="shared" si="457"/>
        <v>successful</v>
      </c>
      <c r="W3262" t="str">
        <f>IF(OR(O3262&lt;Outliers!$B$8,Data!O3262&gt;Outliers!$B$9),"Yes","No")</f>
        <v>No</v>
      </c>
      <c r="X3262">
        <f t="shared" si="458"/>
        <v>5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50"/>
        <v>1</v>
      </c>
      <c r="P3263" s="9">
        <f t="shared" si="451"/>
        <v>67.650000000000006</v>
      </c>
      <c r="Q3263" t="str">
        <f t="shared" si="452"/>
        <v>theater</v>
      </c>
      <c r="R3263" t="str">
        <f t="shared" si="453"/>
        <v>plays</v>
      </c>
      <c r="S3263" s="22">
        <f t="shared" si="454"/>
        <v>42171.725416666668</v>
      </c>
      <c r="T3263" s="22">
        <f t="shared" si="455"/>
        <v>42201.725416666668</v>
      </c>
      <c r="U3263">
        <f t="shared" si="456"/>
        <v>2015</v>
      </c>
      <c r="V3263" t="str">
        <f t="shared" si="457"/>
        <v>successful</v>
      </c>
      <c r="W3263" t="str">
        <f>IF(OR(O3263&lt;Outliers!$B$8,Data!O3263&gt;Outliers!$B$9),"Yes","No")</f>
        <v>No</v>
      </c>
      <c r="X3263">
        <f t="shared" si="458"/>
        <v>4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50"/>
        <v>1</v>
      </c>
      <c r="P3264" s="9">
        <f t="shared" si="451"/>
        <v>93.81</v>
      </c>
      <c r="Q3264" t="str">
        <f t="shared" si="452"/>
        <v>theater</v>
      </c>
      <c r="R3264" t="str">
        <f t="shared" si="453"/>
        <v>plays</v>
      </c>
      <c r="S3264" s="22">
        <f t="shared" si="454"/>
        <v>41964.315532407403</v>
      </c>
      <c r="T3264" s="22">
        <f t="shared" si="455"/>
        <v>41995.166666666672</v>
      </c>
      <c r="U3264">
        <f t="shared" si="456"/>
        <v>2014</v>
      </c>
      <c r="V3264" t="str">
        <f t="shared" si="457"/>
        <v>successful</v>
      </c>
      <c r="W3264" t="str">
        <f>IF(OR(O3264&lt;Outliers!$B$8,Data!O3264&gt;Outliers!$B$9),"Yes","No")</f>
        <v>No</v>
      </c>
      <c r="X3264">
        <f t="shared" si="458"/>
        <v>4</v>
      </c>
    </row>
    <row r="3265" spans="1:24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50"/>
        <v>1</v>
      </c>
      <c r="P3265" s="9">
        <f t="shared" si="451"/>
        <v>41.24</v>
      </c>
      <c r="Q3265" t="str">
        <f t="shared" si="452"/>
        <v>theater</v>
      </c>
      <c r="R3265" t="str">
        <f t="shared" si="453"/>
        <v>plays</v>
      </c>
      <c r="S3265" s="22">
        <f t="shared" si="454"/>
        <v>42284.516064814816</v>
      </c>
      <c r="T3265" s="22">
        <f t="shared" si="455"/>
        <v>42307.875</v>
      </c>
      <c r="U3265">
        <f t="shared" si="456"/>
        <v>2015</v>
      </c>
      <c r="V3265" t="str">
        <f t="shared" si="457"/>
        <v>successful</v>
      </c>
      <c r="W3265" t="str">
        <f>IF(OR(O3265&lt;Outliers!$B$8,Data!O3265&gt;Outliers!$B$9),"Yes","No")</f>
        <v>No</v>
      </c>
      <c r="X3265">
        <f t="shared" si="458"/>
        <v>3</v>
      </c>
    </row>
    <row r="3266" spans="1:24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50"/>
        <v>1</v>
      </c>
      <c r="P3266" s="9">
        <f t="shared" si="451"/>
        <v>52.55</v>
      </c>
      <c r="Q3266" t="str">
        <f t="shared" si="452"/>
        <v>theater</v>
      </c>
      <c r="R3266" t="str">
        <f t="shared" si="453"/>
        <v>plays</v>
      </c>
      <c r="S3266" s="22">
        <f t="shared" si="454"/>
        <v>42016.800208333334</v>
      </c>
      <c r="T3266" s="22">
        <f t="shared" si="455"/>
        <v>42032.916666666672</v>
      </c>
      <c r="U3266">
        <f t="shared" si="456"/>
        <v>2015</v>
      </c>
      <c r="V3266" t="str">
        <f t="shared" si="457"/>
        <v>successful</v>
      </c>
      <c r="W3266" t="str">
        <f>IF(OR(O3266&lt;Outliers!$B$8,Data!O3266&gt;Outliers!$B$9),"Yes","No")</f>
        <v>No</v>
      </c>
      <c r="X3266">
        <f t="shared" si="458"/>
        <v>2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59">ROUND(E3267/D3267,0)</f>
        <v>2</v>
      </c>
      <c r="P3267" s="9">
        <f t="shared" ref="P3267:P3330" si="460">ROUND(IFERROR(E3267/L3267,0),2)</f>
        <v>70.290000000000006</v>
      </c>
      <c r="Q3267" t="str">
        <f t="shared" ref="Q3267:Q3330" si="461">LEFT(N3267,FIND("/",N3267)-1)</f>
        <v>theater</v>
      </c>
      <c r="R3267" t="str">
        <f t="shared" ref="R3267:R3330" si="462">RIGHT(N3267,LEN(N3267)-FIND("/",N3267))</f>
        <v>plays</v>
      </c>
      <c r="S3267" s="22">
        <f t="shared" ref="S3267:S3330" si="463">(((J3267/60)/60)/24)+DATE(1970,1,1)</f>
        <v>42311.711979166663</v>
      </c>
      <c r="T3267" s="22">
        <f t="shared" ref="T3267:T3330" si="464">(((I3267/60)/60)/24)+DATE(1970,1,1)</f>
        <v>42341.708333333328</v>
      </c>
      <c r="U3267">
        <f t="shared" ref="U3267:U3330" si="465">YEAR(S3267)</f>
        <v>2015</v>
      </c>
      <c r="V3267" t="str">
        <f t="shared" ref="V3267:V3330" si="466">IF(OR(F3267="live",F3267="successful"),"successful","unsuccessful")</f>
        <v>successful</v>
      </c>
      <c r="W3267" t="str">
        <f>IF(OR(O3267&lt;Outliers!$B$8,Data!O3267&gt;Outliers!$B$9),"Yes","No")</f>
        <v>No</v>
      </c>
      <c r="X3267">
        <f t="shared" ref="X3267:X3330" si="467">ROUND(_xlfn.DAYS(T3267,S3267)/7,0)</f>
        <v>4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59"/>
        <v>1</v>
      </c>
      <c r="P3268" s="9">
        <f t="shared" si="460"/>
        <v>48.33</v>
      </c>
      <c r="Q3268" t="str">
        <f t="shared" si="461"/>
        <v>theater</v>
      </c>
      <c r="R3268" t="str">
        <f t="shared" si="462"/>
        <v>plays</v>
      </c>
      <c r="S3268" s="22">
        <f t="shared" si="463"/>
        <v>42136.536134259266</v>
      </c>
      <c r="T3268" s="22">
        <f t="shared" si="464"/>
        <v>42167.875</v>
      </c>
      <c r="U3268">
        <f t="shared" si="465"/>
        <v>2015</v>
      </c>
      <c r="V3268" t="str">
        <f t="shared" si="466"/>
        <v>successful</v>
      </c>
      <c r="W3268" t="str">
        <f>IF(OR(O3268&lt;Outliers!$B$8,Data!O3268&gt;Outliers!$B$9),"Yes","No")</f>
        <v>No</v>
      </c>
      <c r="X3268">
        <f t="shared" si="467"/>
        <v>4</v>
      </c>
    </row>
    <row r="3269" spans="1:24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59"/>
        <v>1</v>
      </c>
      <c r="P3269" s="9">
        <f t="shared" si="460"/>
        <v>53.18</v>
      </c>
      <c r="Q3269" t="str">
        <f t="shared" si="461"/>
        <v>theater</v>
      </c>
      <c r="R3269" t="str">
        <f t="shared" si="462"/>
        <v>plays</v>
      </c>
      <c r="S3269" s="22">
        <f t="shared" si="463"/>
        <v>42172.757638888885</v>
      </c>
      <c r="T3269" s="22">
        <f t="shared" si="464"/>
        <v>42202.757638888885</v>
      </c>
      <c r="U3269">
        <f t="shared" si="465"/>
        <v>2015</v>
      </c>
      <c r="V3269" t="str">
        <f t="shared" si="466"/>
        <v>successful</v>
      </c>
      <c r="W3269" t="str">
        <f>IF(OR(O3269&lt;Outliers!$B$8,Data!O3269&gt;Outliers!$B$9),"Yes","No")</f>
        <v>No</v>
      </c>
      <c r="X3269">
        <f t="shared" si="467"/>
        <v>4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59"/>
        <v>1</v>
      </c>
      <c r="P3270" s="9">
        <f t="shared" si="460"/>
        <v>60.95</v>
      </c>
      <c r="Q3270" t="str">
        <f t="shared" si="461"/>
        <v>theater</v>
      </c>
      <c r="R3270" t="str">
        <f t="shared" si="462"/>
        <v>plays</v>
      </c>
      <c r="S3270" s="22">
        <f t="shared" si="463"/>
        <v>42590.90425925926</v>
      </c>
      <c r="T3270" s="22">
        <f t="shared" si="464"/>
        <v>42606.90425925926</v>
      </c>
      <c r="U3270">
        <f t="shared" si="465"/>
        <v>2016</v>
      </c>
      <c r="V3270" t="str">
        <f t="shared" si="466"/>
        <v>successful</v>
      </c>
      <c r="W3270" t="str">
        <f>IF(OR(O3270&lt;Outliers!$B$8,Data!O3270&gt;Outliers!$B$9),"Yes","No")</f>
        <v>No</v>
      </c>
      <c r="X3270">
        <f t="shared" si="467"/>
        <v>2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59"/>
        <v>1</v>
      </c>
      <c r="P3271" s="9">
        <f t="shared" si="460"/>
        <v>116</v>
      </c>
      <c r="Q3271" t="str">
        <f t="shared" si="461"/>
        <v>theater</v>
      </c>
      <c r="R3271" t="str">
        <f t="shared" si="462"/>
        <v>plays</v>
      </c>
      <c r="S3271" s="22">
        <f t="shared" si="463"/>
        <v>42137.395798611105</v>
      </c>
      <c r="T3271" s="22">
        <f t="shared" si="464"/>
        <v>42171.458333333328</v>
      </c>
      <c r="U3271">
        <f t="shared" si="465"/>
        <v>2015</v>
      </c>
      <c r="V3271" t="str">
        <f t="shared" si="466"/>
        <v>successful</v>
      </c>
      <c r="W3271" t="str">
        <f>IF(OR(O3271&lt;Outliers!$B$8,Data!O3271&gt;Outliers!$B$9),"Yes","No")</f>
        <v>No</v>
      </c>
      <c r="X3271">
        <f t="shared" si="467"/>
        <v>5</v>
      </c>
    </row>
    <row r="3272" spans="1:24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59"/>
        <v>1</v>
      </c>
      <c r="P3272" s="9">
        <f t="shared" si="460"/>
        <v>61</v>
      </c>
      <c r="Q3272" t="str">
        <f t="shared" si="461"/>
        <v>theater</v>
      </c>
      <c r="R3272" t="str">
        <f t="shared" si="462"/>
        <v>plays</v>
      </c>
      <c r="S3272" s="22">
        <f t="shared" si="463"/>
        <v>42167.533159722225</v>
      </c>
      <c r="T3272" s="22">
        <f t="shared" si="464"/>
        <v>42197.533159722225</v>
      </c>
      <c r="U3272">
        <f t="shared" si="465"/>
        <v>2015</v>
      </c>
      <c r="V3272" t="str">
        <f t="shared" si="466"/>
        <v>successful</v>
      </c>
      <c r="W3272" t="str">
        <f>IF(OR(O3272&lt;Outliers!$B$8,Data!O3272&gt;Outliers!$B$9),"Yes","No")</f>
        <v>No</v>
      </c>
      <c r="X3272">
        <f t="shared" si="467"/>
        <v>4</v>
      </c>
    </row>
    <row r="3273" spans="1:24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59"/>
        <v>1</v>
      </c>
      <c r="P3273" s="9">
        <f t="shared" si="460"/>
        <v>38.24</v>
      </c>
      <c r="Q3273" t="str">
        <f t="shared" si="461"/>
        <v>theater</v>
      </c>
      <c r="R3273" t="str">
        <f t="shared" si="462"/>
        <v>plays</v>
      </c>
      <c r="S3273" s="22">
        <f t="shared" si="463"/>
        <v>41915.437210648146</v>
      </c>
      <c r="T3273" s="22">
        <f t="shared" si="464"/>
        <v>41945.478877314818</v>
      </c>
      <c r="U3273">
        <f t="shared" si="465"/>
        <v>2014</v>
      </c>
      <c r="V3273" t="str">
        <f t="shared" si="466"/>
        <v>successful</v>
      </c>
      <c r="W3273" t="str">
        <f>IF(OR(O3273&lt;Outliers!$B$8,Data!O3273&gt;Outliers!$B$9),"Yes","No")</f>
        <v>No</v>
      </c>
      <c r="X3273">
        <f t="shared" si="467"/>
        <v>4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59"/>
        <v>2</v>
      </c>
      <c r="P3274" s="9">
        <f t="shared" si="460"/>
        <v>106.5</v>
      </c>
      <c r="Q3274" t="str">
        <f t="shared" si="461"/>
        <v>theater</v>
      </c>
      <c r="R3274" t="str">
        <f t="shared" si="462"/>
        <v>plays</v>
      </c>
      <c r="S3274" s="22">
        <f t="shared" si="463"/>
        <v>42284.500104166669</v>
      </c>
      <c r="T3274" s="22">
        <f t="shared" si="464"/>
        <v>42314.541770833333</v>
      </c>
      <c r="U3274">
        <f t="shared" si="465"/>
        <v>2015</v>
      </c>
      <c r="V3274" t="str">
        <f t="shared" si="466"/>
        <v>successful</v>
      </c>
      <c r="W3274" t="str">
        <f>IF(OR(O3274&lt;Outliers!$B$8,Data!O3274&gt;Outliers!$B$9),"Yes","No")</f>
        <v>No</v>
      </c>
      <c r="X3274">
        <f t="shared" si="467"/>
        <v>4</v>
      </c>
    </row>
    <row r="3275" spans="1:24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59"/>
        <v>1</v>
      </c>
      <c r="P3275" s="9">
        <f t="shared" si="460"/>
        <v>204.57</v>
      </c>
      <c r="Q3275" t="str">
        <f t="shared" si="461"/>
        <v>theater</v>
      </c>
      <c r="R3275" t="str">
        <f t="shared" si="462"/>
        <v>plays</v>
      </c>
      <c r="S3275" s="22">
        <f t="shared" si="463"/>
        <v>42611.801412037035</v>
      </c>
      <c r="T3275" s="22">
        <f t="shared" si="464"/>
        <v>42627.791666666672</v>
      </c>
      <c r="U3275">
        <f t="shared" si="465"/>
        <v>2016</v>
      </c>
      <c r="V3275" t="str">
        <f t="shared" si="466"/>
        <v>successful</v>
      </c>
      <c r="W3275" t="str">
        <f>IF(OR(O3275&lt;Outliers!$B$8,Data!O3275&gt;Outliers!$B$9),"Yes","No")</f>
        <v>No</v>
      </c>
      <c r="X3275">
        <f t="shared" si="467"/>
        <v>2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59"/>
        <v>1</v>
      </c>
      <c r="P3276" s="9">
        <f t="shared" si="460"/>
        <v>54.91</v>
      </c>
      <c r="Q3276" t="str">
        <f t="shared" si="461"/>
        <v>theater</v>
      </c>
      <c r="R3276" t="str">
        <f t="shared" si="462"/>
        <v>plays</v>
      </c>
      <c r="S3276" s="22">
        <f t="shared" si="463"/>
        <v>42400.704537037032</v>
      </c>
      <c r="T3276" s="22">
        <f t="shared" si="464"/>
        <v>42444.875</v>
      </c>
      <c r="U3276">
        <f t="shared" si="465"/>
        <v>2016</v>
      </c>
      <c r="V3276" t="str">
        <f t="shared" si="466"/>
        <v>successful</v>
      </c>
      <c r="W3276" t="str">
        <f>IF(OR(O3276&lt;Outliers!$B$8,Data!O3276&gt;Outliers!$B$9),"Yes","No")</f>
        <v>No</v>
      </c>
      <c r="X3276">
        <f t="shared" si="467"/>
        <v>6</v>
      </c>
    </row>
    <row r="3277" spans="1:24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59"/>
        <v>1</v>
      </c>
      <c r="P3277" s="9">
        <f t="shared" si="460"/>
        <v>150.41999999999999</v>
      </c>
      <c r="Q3277" t="str">
        <f t="shared" si="461"/>
        <v>theater</v>
      </c>
      <c r="R3277" t="str">
        <f t="shared" si="462"/>
        <v>plays</v>
      </c>
      <c r="S3277" s="22">
        <f t="shared" si="463"/>
        <v>42017.88045138889</v>
      </c>
      <c r="T3277" s="22">
        <f t="shared" si="464"/>
        <v>42044.1875</v>
      </c>
      <c r="U3277">
        <f t="shared" si="465"/>
        <v>2015</v>
      </c>
      <c r="V3277" t="str">
        <f t="shared" si="466"/>
        <v>successful</v>
      </c>
      <c r="W3277" t="str">
        <f>IF(OR(O3277&lt;Outliers!$B$8,Data!O3277&gt;Outliers!$B$9),"Yes","No")</f>
        <v>No</v>
      </c>
      <c r="X3277">
        <f t="shared" si="467"/>
        <v>4</v>
      </c>
    </row>
    <row r="3278" spans="1:24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59"/>
        <v>1</v>
      </c>
      <c r="P3278" s="9">
        <f t="shared" si="460"/>
        <v>52.58</v>
      </c>
      <c r="Q3278" t="str">
        <f t="shared" si="461"/>
        <v>theater</v>
      </c>
      <c r="R3278" t="str">
        <f t="shared" si="462"/>
        <v>plays</v>
      </c>
      <c r="S3278" s="22">
        <f t="shared" si="463"/>
        <v>42426.949988425928</v>
      </c>
      <c r="T3278" s="22">
        <f t="shared" si="464"/>
        <v>42461.165972222225</v>
      </c>
      <c r="U3278">
        <f t="shared" si="465"/>
        <v>2016</v>
      </c>
      <c r="V3278" t="str">
        <f t="shared" si="466"/>
        <v>successful</v>
      </c>
      <c r="W3278" t="str">
        <f>IF(OR(O3278&lt;Outliers!$B$8,Data!O3278&gt;Outliers!$B$9),"Yes","No")</f>
        <v>No</v>
      </c>
      <c r="X3278">
        <f t="shared" si="467"/>
        <v>5</v>
      </c>
    </row>
    <row r="3279" spans="1:24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59"/>
        <v>1</v>
      </c>
      <c r="P3279" s="9">
        <f t="shared" si="460"/>
        <v>54.3</v>
      </c>
      <c r="Q3279" t="str">
        <f t="shared" si="461"/>
        <v>theater</v>
      </c>
      <c r="R3279" t="str">
        <f t="shared" si="462"/>
        <v>plays</v>
      </c>
      <c r="S3279" s="22">
        <f t="shared" si="463"/>
        <v>41931.682939814818</v>
      </c>
      <c r="T3279" s="22">
        <f t="shared" si="464"/>
        <v>41961.724606481483</v>
      </c>
      <c r="U3279">
        <f t="shared" si="465"/>
        <v>2014</v>
      </c>
      <c r="V3279" t="str">
        <f t="shared" si="466"/>
        <v>successful</v>
      </c>
      <c r="W3279" t="str">
        <f>IF(OR(O3279&lt;Outliers!$B$8,Data!O3279&gt;Outliers!$B$9),"Yes","No")</f>
        <v>No</v>
      </c>
      <c r="X3279">
        <f t="shared" si="467"/>
        <v>4</v>
      </c>
    </row>
    <row r="3280" spans="1:24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59"/>
        <v>1</v>
      </c>
      <c r="P3280" s="9">
        <f t="shared" si="460"/>
        <v>76.03</v>
      </c>
      <c r="Q3280" t="str">
        <f t="shared" si="461"/>
        <v>theater</v>
      </c>
      <c r="R3280" t="str">
        <f t="shared" si="462"/>
        <v>plays</v>
      </c>
      <c r="S3280" s="22">
        <f t="shared" si="463"/>
        <v>42124.848414351851</v>
      </c>
      <c r="T3280" s="22">
        <f t="shared" si="464"/>
        <v>42154.848414351851</v>
      </c>
      <c r="U3280">
        <f t="shared" si="465"/>
        <v>2015</v>
      </c>
      <c r="V3280" t="str">
        <f t="shared" si="466"/>
        <v>successful</v>
      </c>
      <c r="W3280" t="str">
        <f>IF(OR(O3280&lt;Outliers!$B$8,Data!O3280&gt;Outliers!$B$9),"Yes","No")</f>
        <v>No</v>
      </c>
      <c r="X3280">
        <f t="shared" si="467"/>
        <v>4</v>
      </c>
    </row>
    <row r="3281" spans="1:24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59"/>
        <v>1</v>
      </c>
      <c r="P3281" s="9">
        <f t="shared" si="460"/>
        <v>105.21</v>
      </c>
      <c r="Q3281" t="str">
        <f t="shared" si="461"/>
        <v>theater</v>
      </c>
      <c r="R3281" t="str">
        <f t="shared" si="462"/>
        <v>plays</v>
      </c>
      <c r="S3281" s="22">
        <f t="shared" si="463"/>
        <v>42431.102534722217</v>
      </c>
      <c r="T3281" s="22">
        <f t="shared" si="464"/>
        <v>42461.06086805556</v>
      </c>
      <c r="U3281">
        <f t="shared" si="465"/>
        <v>2016</v>
      </c>
      <c r="V3281" t="str">
        <f t="shared" si="466"/>
        <v>successful</v>
      </c>
      <c r="W3281" t="str">
        <f>IF(OR(O3281&lt;Outliers!$B$8,Data!O3281&gt;Outliers!$B$9),"Yes","No")</f>
        <v>No</v>
      </c>
      <c r="X3281">
        <f t="shared" si="467"/>
        <v>4</v>
      </c>
    </row>
    <row r="3282" spans="1:24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59"/>
        <v>1</v>
      </c>
      <c r="P3282" s="9">
        <f t="shared" si="460"/>
        <v>68.67</v>
      </c>
      <c r="Q3282" t="str">
        <f t="shared" si="461"/>
        <v>theater</v>
      </c>
      <c r="R3282" t="str">
        <f t="shared" si="462"/>
        <v>plays</v>
      </c>
      <c r="S3282" s="22">
        <f t="shared" si="463"/>
        <v>42121.756921296299</v>
      </c>
      <c r="T3282" s="22">
        <f t="shared" si="464"/>
        <v>42156.208333333328</v>
      </c>
      <c r="U3282">
        <f t="shared" si="465"/>
        <v>2015</v>
      </c>
      <c r="V3282" t="str">
        <f t="shared" si="466"/>
        <v>successful</v>
      </c>
      <c r="W3282" t="str">
        <f>IF(OR(O3282&lt;Outliers!$B$8,Data!O3282&gt;Outliers!$B$9),"Yes","No")</f>
        <v>No</v>
      </c>
      <c r="X3282">
        <f t="shared" si="467"/>
        <v>5</v>
      </c>
    </row>
    <row r="3283" spans="1:24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59"/>
        <v>1</v>
      </c>
      <c r="P3283" s="9">
        <f t="shared" si="460"/>
        <v>129.36000000000001</v>
      </c>
      <c r="Q3283" t="str">
        <f t="shared" si="461"/>
        <v>theater</v>
      </c>
      <c r="R3283" t="str">
        <f t="shared" si="462"/>
        <v>plays</v>
      </c>
      <c r="S3283" s="22">
        <f t="shared" si="463"/>
        <v>42219.019733796296</v>
      </c>
      <c r="T3283" s="22">
        <f t="shared" si="464"/>
        <v>42249.019733796296</v>
      </c>
      <c r="U3283">
        <f t="shared" si="465"/>
        <v>2015</v>
      </c>
      <c r="V3283" t="str">
        <f t="shared" si="466"/>
        <v>successful</v>
      </c>
      <c r="W3283" t="str">
        <f>IF(OR(O3283&lt;Outliers!$B$8,Data!O3283&gt;Outliers!$B$9),"Yes","No")</f>
        <v>No</v>
      </c>
      <c r="X3283">
        <f t="shared" si="467"/>
        <v>4</v>
      </c>
    </row>
    <row r="3284" spans="1:24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59"/>
        <v>1</v>
      </c>
      <c r="P3284" s="9">
        <f t="shared" si="460"/>
        <v>134.26</v>
      </c>
      <c r="Q3284" t="str">
        <f t="shared" si="461"/>
        <v>theater</v>
      </c>
      <c r="R3284" t="str">
        <f t="shared" si="462"/>
        <v>plays</v>
      </c>
      <c r="S3284" s="22">
        <f t="shared" si="463"/>
        <v>42445.19430555556</v>
      </c>
      <c r="T3284" s="22">
        <f t="shared" si="464"/>
        <v>42489.19430555556</v>
      </c>
      <c r="U3284">
        <f t="shared" si="465"/>
        <v>2016</v>
      </c>
      <c r="V3284" t="str">
        <f t="shared" si="466"/>
        <v>successful</v>
      </c>
      <c r="W3284" t="str">
        <f>IF(OR(O3284&lt;Outliers!$B$8,Data!O3284&gt;Outliers!$B$9),"Yes","No")</f>
        <v>No</v>
      </c>
      <c r="X3284">
        <f t="shared" si="467"/>
        <v>6</v>
      </c>
    </row>
    <row r="3285" spans="1:24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59"/>
        <v>1</v>
      </c>
      <c r="P3285" s="9">
        <f t="shared" si="460"/>
        <v>17.829999999999998</v>
      </c>
      <c r="Q3285" t="str">
        <f t="shared" si="461"/>
        <v>theater</v>
      </c>
      <c r="R3285" t="str">
        <f t="shared" si="462"/>
        <v>plays</v>
      </c>
      <c r="S3285" s="22">
        <f t="shared" si="463"/>
        <v>42379.74418981481</v>
      </c>
      <c r="T3285" s="22">
        <f t="shared" si="464"/>
        <v>42410.875</v>
      </c>
      <c r="U3285">
        <f t="shared" si="465"/>
        <v>2016</v>
      </c>
      <c r="V3285" t="str">
        <f t="shared" si="466"/>
        <v>successful</v>
      </c>
      <c r="W3285" t="str">
        <f>IF(OR(O3285&lt;Outliers!$B$8,Data!O3285&gt;Outliers!$B$9),"Yes","No")</f>
        <v>No</v>
      </c>
      <c r="X3285">
        <f t="shared" si="467"/>
        <v>4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59"/>
        <v>1</v>
      </c>
      <c r="P3286" s="9">
        <f t="shared" si="460"/>
        <v>203.2</v>
      </c>
      <c r="Q3286" t="str">
        <f t="shared" si="461"/>
        <v>theater</v>
      </c>
      <c r="R3286" t="str">
        <f t="shared" si="462"/>
        <v>plays</v>
      </c>
      <c r="S3286" s="22">
        <f t="shared" si="463"/>
        <v>42380.884872685187</v>
      </c>
      <c r="T3286" s="22">
        <f t="shared" si="464"/>
        <v>42398.249305555553</v>
      </c>
      <c r="U3286">
        <f t="shared" si="465"/>
        <v>2016</v>
      </c>
      <c r="V3286" t="str">
        <f t="shared" si="466"/>
        <v>successful</v>
      </c>
      <c r="W3286" t="str">
        <f>IF(OR(O3286&lt;Outliers!$B$8,Data!O3286&gt;Outliers!$B$9),"Yes","No")</f>
        <v>No</v>
      </c>
      <c r="X3286">
        <f t="shared" si="467"/>
        <v>3</v>
      </c>
    </row>
    <row r="3287" spans="1:2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59"/>
        <v>1</v>
      </c>
      <c r="P3287" s="9">
        <f t="shared" si="460"/>
        <v>69.19</v>
      </c>
      <c r="Q3287" t="str">
        <f t="shared" si="461"/>
        <v>theater</v>
      </c>
      <c r="R3287" t="str">
        <f t="shared" si="462"/>
        <v>plays</v>
      </c>
      <c r="S3287" s="22">
        <f t="shared" si="463"/>
        <v>42762.942430555559</v>
      </c>
      <c r="T3287" s="22">
        <f t="shared" si="464"/>
        <v>42794.208333333328</v>
      </c>
      <c r="U3287">
        <f t="shared" si="465"/>
        <v>2017</v>
      </c>
      <c r="V3287" t="str">
        <f t="shared" si="466"/>
        <v>successful</v>
      </c>
      <c r="W3287" t="str">
        <f>IF(OR(O3287&lt;Outliers!$B$8,Data!O3287&gt;Outliers!$B$9),"Yes","No")</f>
        <v>No</v>
      </c>
      <c r="X3287">
        <f t="shared" si="467"/>
        <v>5</v>
      </c>
    </row>
    <row r="3288" spans="1:24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59"/>
        <v>1</v>
      </c>
      <c r="P3288" s="9">
        <f t="shared" si="460"/>
        <v>125.12</v>
      </c>
      <c r="Q3288" t="str">
        <f t="shared" si="461"/>
        <v>theater</v>
      </c>
      <c r="R3288" t="str">
        <f t="shared" si="462"/>
        <v>plays</v>
      </c>
      <c r="S3288" s="22">
        <f t="shared" si="463"/>
        <v>42567.840069444443</v>
      </c>
      <c r="T3288" s="22">
        <f t="shared" si="464"/>
        <v>42597.840069444443</v>
      </c>
      <c r="U3288">
        <f t="shared" si="465"/>
        <v>2016</v>
      </c>
      <c r="V3288" t="str">
        <f t="shared" si="466"/>
        <v>successful</v>
      </c>
      <c r="W3288" t="str">
        <f>IF(OR(O3288&lt;Outliers!$B$8,Data!O3288&gt;Outliers!$B$9),"Yes","No")</f>
        <v>No</v>
      </c>
      <c r="X3288">
        <f t="shared" si="467"/>
        <v>4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59"/>
        <v>1</v>
      </c>
      <c r="P3289" s="9">
        <f t="shared" si="460"/>
        <v>73.53</v>
      </c>
      <c r="Q3289" t="str">
        <f t="shared" si="461"/>
        <v>theater</v>
      </c>
      <c r="R3289" t="str">
        <f t="shared" si="462"/>
        <v>plays</v>
      </c>
      <c r="S3289" s="22">
        <f t="shared" si="463"/>
        <v>42311.750324074077</v>
      </c>
      <c r="T3289" s="22">
        <f t="shared" si="464"/>
        <v>42336.750324074077</v>
      </c>
      <c r="U3289">
        <f t="shared" si="465"/>
        <v>2015</v>
      </c>
      <c r="V3289" t="str">
        <f t="shared" si="466"/>
        <v>successful</v>
      </c>
      <c r="W3289" t="str">
        <f>IF(OR(O3289&lt;Outliers!$B$8,Data!O3289&gt;Outliers!$B$9),"Yes","No")</f>
        <v>No</v>
      </c>
      <c r="X3289">
        <f t="shared" si="467"/>
        <v>4</v>
      </c>
    </row>
    <row r="3290" spans="1:24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59"/>
        <v>1</v>
      </c>
      <c r="P3290" s="9">
        <f t="shared" si="460"/>
        <v>48.44</v>
      </c>
      <c r="Q3290" t="str">
        <f t="shared" si="461"/>
        <v>theater</v>
      </c>
      <c r="R3290" t="str">
        <f t="shared" si="462"/>
        <v>plays</v>
      </c>
      <c r="S3290" s="22">
        <f t="shared" si="463"/>
        <v>42505.774479166663</v>
      </c>
      <c r="T3290" s="22">
        <f t="shared" si="464"/>
        <v>42541.958333333328</v>
      </c>
      <c r="U3290">
        <f t="shared" si="465"/>
        <v>2016</v>
      </c>
      <c r="V3290" t="str">
        <f t="shared" si="466"/>
        <v>successful</v>
      </c>
      <c r="W3290" t="str">
        <f>IF(OR(O3290&lt;Outliers!$B$8,Data!O3290&gt;Outliers!$B$9),"Yes","No")</f>
        <v>No</v>
      </c>
      <c r="X3290">
        <f t="shared" si="467"/>
        <v>5</v>
      </c>
    </row>
    <row r="3291" spans="1:24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59"/>
        <v>1</v>
      </c>
      <c r="P3291" s="9">
        <f t="shared" si="460"/>
        <v>26.61</v>
      </c>
      <c r="Q3291" t="str">
        <f t="shared" si="461"/>
        <v>theater</v>
      </c>
      <c r="R3291" t="str">
        <f t="shared" si="462"/>
        <v>plays</v>
      </c>
      <c r="S3291" s="22">
        <f t="shared" si="463"/>
        <v>42758.368078703701</v>
      </c>
      <c r="T3291" s="22">
        <f t="shared" si="464"/>
        <v>42786.368078703701</v>
      </c>
      <c r="U3291">
        <f t="shared" si="465"/>
        <v>2017</v>
      </c>
      <c r="V3291" t="str">
        <f t="shared" si="466"/>
        <v>successful</v>
      </c>
      <c r="W3291" t="str">
        <f>IF(OR(O3291&lt;Outliers!$B$8,Data!O3291&gt;Outliers!$B$9),"Yes","No")</f>
        <v>No</v>
      </c>
      <c r="X3291">
        <f t="shared" si="467"/>
        <v>4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59"/>
        <v>1</v>
      </c>
      <c r="P3292" s="9">
        <f t="shared" si="460"/>
        <v>33.67</v>
      </c>
      <c r="Q3292" t="str">
        <f t="shared" si="461"/>
        <v>theater</v>
      </c>
      <c r="R3292" t="str">
        <f t="shared" si="462"/>
        <v>plays</v>
      </c>
      <c r="S3292" s="22">
        <f t="shared" si="463"/>
        <v>42775.51494212963</v>
      </c>
      <c r="T3292" s="22">
        <f t="shared" si="464"/>
        <v>42805.51494212963</v>
      </c>
      <c r="U3292">
        <f t="shared" si="465"/>
        <v>2017</v>
      </c>
      <c r="V3292" t="str">
        <f t="shared" si="466"/>
        <v>successful</v>
      </c>
      <c r="W3292" t="str">
        <f>IF(OR(O3292&lt;Outliers!$B$8,Data!O3292&gt;Outliers!$B$9),"Yes","No")</f>
        <v>No</v>
      </c>
      <c r="X3292">
        <f t="shared" si="467"/>
        <v>4</v>
      </c>
    </row>
    <row r="3293" spans="1:24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59"/>
        <v>1</v>
      </c>
      <c r="P3293" s="9">
        <f t="shared" si="460"/>
        <v>40.71</v>
      </c>
      <c r="Q3293" t="str">
        <f t="shared" si="461"/>
        <v>theater</v>
      </c>
      <c r="R3293" t="str">
        <f t="shared" si="462"/>
        <v>plays</v>
      </c>
      <c r="S3293" s="22">
        <f t="shared" si="463"/>
        <v>42232.702546296292</v>
      </c>
      <c r="T3293" s="22">
        <f t="shared" si="464"/>
        <v>42264.165972222225</v>
      </c>
      <c r="U3293">
        <f t="shared" si="465"/>
        <v>2015</v>
      </c>
      <c r="V3293" t="str">
        <f t="shared" si="466"/>
        <v>successful</v>
      </c>
      <c r="W3293" t="str">
        <f>IF(OR(O3293&lt;Outliers!$B$8,Data!O3293&gt;Outliers!$B$9),"Yes","No")</f>
        <v>No</v>
      </c>
      <c r="X3293">
        <f t="shared" si="467"/>
        <v>5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59"/>
        <v>3</v>
      </c>
      <c r="P3294" s="9">
        <f t="shared" si="460"/>
        <v>19.27</v>
      </c>
      <c r="Q3294" t="str">
        <f t="shared" si="461"/>
        <v>theater</v>
      </c>
      <c r="R3294" t="str">
        <f t="shared" si="462"/>
        <v>plays</v>
      </c>
      <c r="S3294" s="22">
        <f t="shared" si="463"/>
        <v>42282.770231481481</v>
      </c>
      <c r="T3294" s="22">
        <f t="shared" si="464"/>
        <v>42342.811898148153</v>
      </c>
      <c r="U3294">
        <f t="shared" si="465"/>
        <v>2015</v>
      </c>
      <c r="V3294" t="str">
        <f t="shared" si="466"/>
        <v>successful</v>
      </c>
      <c r="W3294" t="str">
        <f>IF(OR(O3294&lt;Outliers!$B$8,Data!O3294&gt;Outliers!$B$9),"Yes","No")</f>
        <v>Yes</v>
      </c>
      <c r="X3294">
        <f t="shared" si="467"/>
        <v>9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59"/>
        <v>2</v>
      </c>
      <c r="P3295" s="9">
        <f t="shared" si="460"/>
        <v>84.29</v>
      </c>
      <c r="Q3295" t="str">
        <f t="shared" si="461"/>
        <v>theater</v>
      </c>
      <c r="R3295" t="str">
        <f t="shared" si="462"/>
        <v>plays</v>
      </c>
      <c r="S3295" s="22">
        <f t="shared" si="463"/>
        <v>42768.425370370373</v>
      </c>
      <c r="T3295" s="22">
        <f t="shared" si="464"/>
        <v>42798.425370370373</v>
      </c>
      <c r="U3295">
        <f t="shared" si="465"/>
        <v>2017</v>
      </c>
      <c r="V3295" t="str">
        <f t="shared" si="466"/>
        <v>successful</v>
      </c>
      <c r="W3295" t="str">
        <f>IF(OR(O3295&lt;Outliers!$B$8,Data!O3295&gt;Outliers!$B$9),"Yes","No")</f>
        <v>No</v>
      </c>
      <c r="X3295">
        <f t="shared" si="467"/>
        <v>4</v>
      </c>
    </row>
    <row r="3296" spans="1:24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59"/>
        <v>1</v>
      </c>
      <c r="P3296" s="9">
        <f t="shared" si="460"/>
        <v>29.58</v>
      </c>
      <c r="Q3296" t="str">
        <f t="shared" si="461"/>
        <v>theater</v>
      </c>
      <c r="R3296" t="str">
        <f t="shared" si="462"/>
        <v>plays</v>
      </c>
      <c r="S3296" s="22">
        <f t="shared" si="463"/>
        <v>42141.541134259256</v>
      </c>
      <c r="T3296" s="22">
        <f t="shared" si="464"/>
        <v>42171.541134259256</v>
      </c>
      <c r="U3296">
        <f t="shared" si="465"/>
        <v>2015</v>
      </c>
      <c r="V3296" t="str">
        <f t="shared" si="466"/>
        <v>successful</v>
      </c>
      <c r="W3296" t="str">
        <f>IF(OR(O3296&lt;Outliers!$B$8,Data!O3296&gt;Outliers!$B$9),"Yes","No")</f>
        <v>No</v>
      </c>
      <c r="X3296">
        <f t="shared" si="467"/>
        <v>4</v>
      </c>
    </row>
    <row r="3297" spans="1:24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59"/>
        <v>1</v>
      </c>
      <c r="P3297" s="9">
        <f t="shared" si="460"/>
        <v>26.67</v>
      </c>
      <c r="Q3297" t="str">
        <f t="shared" si="461"/>
        <v>theater</v>
      </c>
      <c r="R3297" t="str">
        <f t="shared" si="462"/>
        <v>plays</v>
      </c>
      <c r="S3297" s="22">
        <f t="shared" si="463"/>
        <v>42609.442465277782</v>
      </c>
      <c r="T3297" s="22">
        <f t="shared" si="464"/>
        <v>42639.442465277782</v>
      </c>
      <c r="U3297">
        <f t="shared" si="465"/>
        <v>2016</v>
      </c>
      <c r="V3297" t="str">
        <f t="shared" si="466"/>
        <v>successful</v>
      </c>
      <c r="W3297" t="str">
        <f>IF(OR(O3297&lt;Outliers!$B$8,Data!O3297&gt;Outliers!$B$9),"Yes","No")</f>
        <v>No</v>
      </c>
      <c r="X3297">
        <f t="shared" si="467"/>
        <v>4</v>
      </c>
    </row>
    <row r="3298" spans="1:24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59"/>
        <v>1</v>
      </c>
      <c r="P3298" s="9">
        <f t="shared" si="460"/>
        <v>45.98</v>
      </c>
      <c r="Q3298" t="str">
        <f t="shared" si="461"/>
        <v>theater</v>
      </c>
      <c r="R3298" t="str">
        <f t="shared" si="462"/>
        <v>plays</v>
      </c>
      <c r="S3298" s="22">
        <f t="shared" si="463"/>
        <v>42309.756620370375</v>
      </c>
      <c r="T3298" s="22">
        <f t="shared" si="464"/>
        <v>42330.916666666672</v>
      </c>
      <c r="U3298">
        <f t="shared" si="465"/>
        <v>2015</v>
      </c>
      <c r="V3298" t="str">
        <f t="shared" si="466"/>
        <v>successful</v>
      </c>
      <c r="W3298" t="str">
        <f>IF(OR(O3298&lt;Outliers!$B$8,Data!O3298&gt;Outliers!$B$9),"Yes","No")</f>
        <v>No</v>
      </c>
      <c r="X3298">
        <f t="shared" si="467"/>
        <v>3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59"/>
        <v>1</v>
      </c>
      <c r="P3299" s="9">
        <f t="shared" si="460"/>
        <v>125.09</v>
      </c>
      <c r="Q3299" t="str">
        <f t="shared" si="461"/>
        <v>theater</v>
      </c>
      <c r="R3299" t="str">
        <f t="shared" si="462"/>
        <v>plays</v>
      </c>
      <c r="S3299" s="22">
        <f t="shared" si="463"/>
        <v>42193.771481481483</v>
      </c>
      <c r="T3299" s="22">
        <f t="shared" si="464"/>
        <v>42212.957638888889</v>
      </c>
      <c r="U3299">
        <f t="shared" si="465"/>
        <v>2015</v>
      </c>
      <c r="V3299" t="str">
        <f t="shared" si="466"/>
        <v>successful</v>
      </c>
      <c r="W3299" t="str">
        <f>IF(OR(O3299&lt;Outliers!$B$8,Data!O3299&gt;Outliers!$B$9),"Yes","No")</f>
        <v>No</v>
      </c>
      <c r="X3299">
        <f t="shared" si="467"/>
        <v>3</v>
      </c>
    </row>
    <row r="3300" spans="1:24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59"/>
        <v>1</v>
      </c>
      <c r="P3300" s="9">
        <f t="shared" si="460"/>
        <v>141.29</v>
      </c>
      <c r="Q3300" t="str">
        <f t="shared" si="461"/>
        <v>theater</v>
      </c>
      <c r="R3300" t="str">
        <f t="shared" si="462"/>
        <v>plays</v>
      </c>
      <c r="S3300" s="22">
        <f t="shared" si="463"/>
        <v>42239.957962962959</v>
      </c>
      <c r="T3300" s="22">
        <f t="shared" si="464"/>
        <v>42260</v>
      </c>
      <c r="U3300">
        <f t="shared" si="465"/>
        <v>2015</v>
      </c>
      <c r="V3300" t="str">
        <f t="shared" si="466"/>
        <v>successful</v>
      </c>
      <c r="W3300" t="str">
        <f>IF(OR(O3300&lt;Outliers!$B$8,Data!O3300&gt;Outliers!$B$9),"Yes","No")</f>
        <v>No</v>
      </c>
      <c r="X3300">
        <f t="shared" si="467"/>
        <v>3</v>
      </c>
    </row>
    <row r="3301" spans="1:24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59"/>
        <v>1</v>
      </c>
      <c r="P3301" s="9">
        <f t="shared" si="460"/>
        <v>55.33</v>
      </c>
      <c r="Q3301" t="str">
        <f t="shared" si="461"/>
        <v>theater</v>
      </c>
      <c r="R3301" t="str">
        <f t="shared" si="462"/>
        <v>plays</v>
      </c>
      <c r="S3301" s="22">
        <f t="shared" si="463"/>
        <v>42261.917395833334</v>
      </c>
      <c r="T3301" s="22">
        <f t="shared" si="464"/>
        <v>42291.917395833334</v>
      </c>
      <c r="U3301">
        <f t="shared" si="465"/>
        <v>2015</v>
      </c>
      <c r="V3301" t="str">
        <f t="shared" si="466"/>
        <v>successful</v>
      </c>
      <c r="W3301" t="str">
        <f>IF(OR(O3301&lt;Outliers!$B$8,Data!O3301&gt;Outliers!$B$9),"Yes","No")</f>
        <v>No</v>
      </c>
      <c r="X3301">
        <f t="shared" si="467"/>
        <v>4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59"/>
        <v>1</v>
      </c>
      <c r="P3302" s="9">
        <f t="shared" si="460"/>
        <v>46.42</v>
      </c>
      <c r="Q3302" t="str">
        <f t="shared" si="461"/>
        <v>theater</v>
      </c>
      <c r="R3302" t="str">
        <f t="shared" si="462"/>
        <v>plays</v>
      </c>
      <c r="S3302" s="22">
        <f t="shared" si="463"/>
        <v>42102.743773148148</v>
      </c>
      <c r="T3302" s="22">
        <f t="shared" si="464"/>
        <v>42123.743773148148</v>
      </c>
      <c r="U3302">
        <f t="shared" si="465"/>
        <v>2015</v>
      </c>
      <c r="V3302" t="str">
        <f t="shared" si="466"/>
        <v>successful</v>
      </c>
      <c r="W3302" t="str">
        <f>IF(OR(O3302&lt;Outliers!$B$8,Data!O3302&gt;Outliers!$B$9),"Yes","No")</f>
        <v>No</v>
      </c>
      <c r="X3302">
        <f t="shared" si="467"/>
        <v>3</v>
      </c>
    </row>
    <row r="3303" spans="1:24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59"/>
        <v>1</v>
      </c>
      <c r="P3303" s="9">
        <f t="shared" si="460"/>
        <v>57.2</v>
      </c>
      <c r="Q3303" t="str">
        <f t="shared" si="461"/>
        <v>theater</v>
      </c>
      <c r="R3303" t="str">
        <f t="shared" si="462"/>
        <v>plays</v>
      </c>
      <c r="S3303" s="22">
        <f t="shared" si="463"/>
        <v>42538.73583333334</v>
      </c>
      <c r="T3303" s="22">
        <f t="shared" si="464"/>
        <v>42583.290972222225</v>
      </c>
      <c r="U3303">
        <f t="shared" si="465"/>
        <v>2016</v>
      </c>
      <c r="V3303" t="str">
        <f t="shared" si="466"/>
        <v>successful</v>
      </c>
      <c r="W3303" t="str">
        <f>IF(OR(O3303&lt;Outliers!$B$8,Data!O3303&gt;Outliers!$B$9),"Yes","No")</f>
        <v>No</v>
      </c>
      <c r="X3303">
        <f t="shared" si="467"/>
        <v>6</v>
      </c>
    </row>
    <row r="3304" spans="1:2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59"/>
        <v>1</v>
      </c>
      <c r="P3304" s="9">
        <f t="shared" si="460"/>
        <v>173.7</v>
      </c>
      <c r="Q3304" t="str">
        <f t="shared" si="461"/>
        <v>theater</v>
      </c>
      <c r="R3304" t="str">
        <f t="shared" si="462"/>
        <v>plays</v>
      </c>
      <c r="S3304" s="22">
        <f t="shared" si="463"/>
        <v>42681.35157407407</v>
      </c>
      <c r="T3304" s="22">
        <f t="shared" si="464"/>
        <v>42711.35157407407</v>
      </c>
      <c r="U3304">
        <f t="shared" si="465"/>
        <v>2016</v>
      </c>
      <c r="V3304" t="str">
        <f t="shared" si="466"/>
        <v>successful</v>
      </c>
      <c r="W3304" t="str">
        <f>IF(OR(O3304&lt;Outliers!$B$8,Data!O3304&gt;Outliers!$B$9),"Yes","No")</f>
        <v>No</v>
      </c>
      <c r="X3304">
        <f t="shared" si="467"/>
        <v>4</v>
      </c>
    </row>
    <row r="3305" spans="1:24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59"/>
        <v>1</v>
      </c>
      <c r="P3305" s="9">
        <f t="shared" si="460"/>
        <v>59.6</v>
      </c>
      <c r="Q3305" t="str">
        <f t="shared" si="461"/>
        <v>theater</v>
      </c>
      <c r="R3305" t="str">
        <f t="shared" si="462"/>
        <v>plays</v>
      </c>
      <c r="S3305" s="22">
        <f t="shared" si="463"/>
        <v>42056.65143518518</v>
      </c>
      <c r="T3305" s="22">
        <f t="shared" si="464"/>
        <v>42091.609768518523</v>
      </c>
      <c r="U3305">
        <f t="shared" si="465"/>
        <v>2015</v>
      </c>
      <c r="V3305" t="str">
        <f t="shared" si="466"/>
        <v>successful</v>
      </c>
      <c r="W3305" t="str">
        <f>IF(OR(O3305&lt;Outliers!$B$8,Data!O3305&gt;Outliers!$B$9),"Yes","No")</f>
        <v>No</v>
      </c>
      <c r="X3305">
        <f t="shared" si="467"/>
        <v>5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59"/>
        <v>1</v>
      </c>
      <c r="P3306" s="9">
        <f t="shared" si="460"/>
        <v>89.59</v>
      </c>
      <c r="Q3306" t="str">
        <f t="shared" si="461"/>
        <v>theater</v>
      </c>
      <c r="R3306" t="str">
        <f t="shared" si="462"/>
        <v>plays</v>
      </c>
      <c r="S3306" s="22">
        <f t="shared" si="463"/>
        <v>42696.624444444446</v>
      </c>
      <c r="T3306" s="22">
        <f t="shared" si="464"/>
        <v>42726.624444444446</v>
      </c>
      <c r="U3306">
        <f t="shared" si="465"/>
        <v>2016</v>
      </c>
      <c r="V3306" t="str">
        <f t="shared" si="466"/>
        <v>successful</v>
      </c>
      <c r="W3306" t="str">
        <f>IF(OR(O3306&lt;Outliers!$B$8,Data!O3306&gt;Outliers!$B$9),"Yes","No")</f>
        <v>No</v>
      </c>
      <c r="X3306">
        <f t="shared" si="467"/>
        <v>4</v>
      </c>
    </row>
    <row r="3307" spans="1:24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59"/>
        <v>1</v>
      </c>
      <c r="P3307" s="9">
        <f t="shared" si="460"/>
        <v>204.05</v>
      </c>
      <c r="Q3307" t="str">
        <f t="shared" si="461"/>
        <v>theater</v>
      </c>
      <c r="R3307" t="str">
        <f t="shared" si="462"/>
        <v>plays</v>
      </c>
      <c r="S3307" s="22">
        <f t="shared" si="463"/>
        <v>42186.855879629627</v>
      </c>
      <c r="T3307" s="22">
        <f t="shared" si="464"/>
        <v>42216.855879629627</v>
      </c>
      <c r="U3307">
        <f t="shared" si="465"/>
        <v>2015</v>
      </c>
      <c r="V3307" t="str">
        <f t="shared" si="466"/>
        <v>successful</v>
      </c>
      <c r="W3307" t="str">
        <f>IF(OR(O3307&lt;Outliers!$B$8,Data!O3307&gt;Outliers!$B$9),"Yes","No")</f>
        <v>No</v>
      </c>
      <c r="X3307">
        <f t="shared" si="467"/>
        <v>4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59"/>
        <v>2</v>
      </c>
      <c r="P3308" s="9">
        <f t="shared" si="460"/>
        <v>48.7</v>
      </c>
      <c r="Q3308" t="str">
        <f t="shared" si="461"/>
        <v>theater</v>
      </c>
      <c r="R3308" t="str">
        <f t="shared" si="462"/>
        <v>plays</v>
      </c>
      <c r="S3308" s="22">
        <f t="shared" si="463"/>
        <v>42493.219236111108</v>
      </c>
      <c r="T3308" s="22">
        <f t="shared" si="464"/>
        <v>42531.125</v>
      </c>
      <c r="U3308">
        <f t="shared" si="465"/>
        <v>2016</v>
      </c>
      <c r="V3308" t="str">
        <f t="shared" si="466"/>
        <v>successful</v>
      </c>
      <c r="W3308" t="str">
        <f>IF(OR(O3308&lt;Outliers!$B$8,Data!O3308&gt;Outliers!$B$9),"Yes","No")</f>
        <v>No</v>
      </c>
      <c r="X3308">
        <f t="shared" si="467"/>
        <v>5</v>
      </c>
    </row>
    <row r="3309" spans="1:24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59"/>
        <v>1</v>
      </c>
      <c r="P3309" s="9">
        <f t="shared" si="460"/>
        <v>53.34</v>
      </c>
      <c r="Q3309" t="str">
        <f t="shared" si="461"/>
        <v>theater</v>
      </c>
      <c r="R3309" t="str">
        <f t="shared" si="462"/>
        <v>plays</v>
      </c>
      <c r="S3309" s="22">
        <f t="shared" si="463"/>
        <v>42475.057164351849</v>
      </c>
      <c r="T3309" s="22">
        <f t="shared" si="464"/>
        <v>42505.057164351849</v>
      </c>
      <c r="U3309">
        <f t="shared" si="465"/>
        <v>2016</v>
      </c>
      <c r="V3309" t="str">
        <f t="shared" si="466"/>
        <v>successful</v>
      </c>
      <c r="W3309" t="str">
        <f>IF(OR(O3309&lt;Outliers!$B$8,Data!O3309&gt;Outliers!$B$9),"Yes","No")</f>
        <v>No</v>
      </c>
      <c r="X3309">
        <f t="shared" si="467"/>
        <v>4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59"/>
        <v>1</v>
      </c>
      <c r="P3310" s="9">
        <f t="shared" si="460"/>
        <v>75.09</v>
      </c>
      <c r="Q3310" t="str">
        <f t="shared" si="461"/>
        <v>theater</v>
      </c>
      <c r="R3310" t="str">
        <f t="shared" si="462"/>
        <v>plays</v>
      </c>
      <c r="S3310" s="22">
        <f t="shared" si="463"/>
        <v>42452.876909722225</v>
      </c>
      <c r="T3310" s="22">
        <f t="shared" si="464"/>
        <v>42473.876909722225</v>
      </c>
      <c r="U3310">
        <f t="shared" si="465"/>
        <v>2016</v>
      </c>
      <c r="V3310" t="str">
        <f t="shared" si="466"/>
        <v>successful</v>
      </c>
      <c r="W3310" t="str">
        <f>IF(OR(O3310&lt;Outliers!$B$8,Data!O3310&gt;Outliers!$B$9),"Yes","No")</f>
        <v>No</v>
      </c>
      <c r="X3310">
        <f t="shared" si="467"/>
        <v>3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59"/>
        <v>2</v>
      </c>
      <c r="P3311" s="9">
        <f t="shared" si="460"/>
        <v>18</v>
      </c>
      <c r="Q3311" t="str">
        <f t="shared" si="461"/>
        <v>theater</v>
      </c>
      <c r="R3311" t="str">
        <f t="shared" si="462"/>
        <v>plays</v>
      </c>
      <c r="S3311" s="22">
        <f t="shared" si="463"/>
        <v>42628.650208333333</v>
      </c>
      <c r="T3311" s="22">
        <f t="shared" si="464"/>
        <v>42659.650208333333</v>
      </c>
      <c r="U3311">
        <f t="shared" si="465"/>
        <v>2016</v>
      </c>
      <c r="V3311" t="str">
        <f t="shared" si="466"/>
        <v>successful</v>
      </c>
      <c r="W3311" t="str">
        <f>IF(OR(O3311&lt;Outliers!$B$8,Data!O3311&gt;Outliers!$B$9),"Yes","No")</f>
        <v>No</v>
      </c>
      <c r="X3311">
        <f t="shared" si="467"/>
        <v>4</v>
      </c>
    </row>
    <row r="3312" spans="1:24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59"/>
        <v>1</v>
      </c>
      <c r="P3312" s="9">
        <f t="shared" si="460"/>
        <v>209.84</v>
      </c>
      <c r="Q3312" t="str">
        <f t="shared" si="461"/>
        <v>theater</v>
      </c>
      <c r="R3312" t="str">
        <f t="shared" si="462"/>
        <v>plays</v>
      </c>
      <c r="S3312" s="22">
        <f t="shared" si="463"/>
        <v>42253.928530092591</v>
      </c>
      <c r="T3312" s="22">
        <f t="shared" si="464"/>
        <v>42283.928530092591</v>
      </c>
      <c r="U3312">
        <f t="shared" si="465"/>
        <v>2015</v>
      </c>
      <c r="V3312" t="str">
        <f t="shared" si="466"/>
        <v>successful</v>
      </c>
      <c r="W3312" t="str">
        <f>IF(OR(O3312&lt;Outliers!$B$8,Data!O3312&gt;Outliers!$B$9),"Yes","No")</f>
        <v>No</v>
      </c>
      <c r="X3312">
        <f t="shared" si="467"/>
        <v>4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59"/>
        <v>1</v>
      </c>
      <c r="P3313" s="9">
        <f t="shared" si="460"/>
        <v>61.02</v>
      </c>
      <c r="Q3313" t="str">
        <f t="shared" si="461"/>
        <v>theater</v>
      </c>
      <c r="R3313" t="str">
        <f t="shared" si="462"/>
        <v>plays</v>
      </c>
      <c r="S3313" s="22">
        <f t="shared" si="463"/>
        <v>42264.29178240741</v>
      </c>
      <c r="T3313" s="22">
        <f t="shared" si="464"/>
        <v>42294.29178240741</v>
      </c>
      <c r="U3313">
        <f t="shared" si="465"/>
        <v>2015</v>
      </c>
      <c r="V3313" t="str">
        <f t="shared" si="466"/>
        <v>successful</v>
      </c>
      <c r="W3313" t="str">
        <f>IF(OR(O3313&lt;Outliers!$B$8,Data!O3313&gt;Outliers!$B$9),"Yes","No")</f>
        <v>No</v>
      </c>
      <c r="X3313">
        <f t="shared" si="467"/>
        <v>4</v>
      </c>
    </row>
    <row r="3314" spans="1:24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59"/>
        <v>1</v>
      </c>
      <c r="P3314" s="9">
        <f t="shared" si="460"/>
        <v>61</v>
      </c>
      <c r="Q3314" t="str">
        <f t="shared" si="461"/>
        <v>theater</v>
      </c>
      <c r="R3314" t="str">
        <f t="shared" si="462"/>
        <v>plays</v>
      </c>
      <c r="S3314" s="22">
        <f t="shared" si="463"/>
        <v>42664.809560185182</v>
      </c>
      <c r="T3314" s="22">
        <f t="shared" si="464"/>
        <v>42685.916666666672</v>
      </c>
      <c r="U3314">
        <f t="shared" si="465"/>
        <v>2016</v>
      </c>
      <c r="V3314" t="str">
        <f t="shared" si="466"/>
        <v>successful</v>
      </c>
      <c r="W3314" t="str">
        <f>IF(OR(O3314&lt;Outliers!$B$8,Data!O3314&gt;Outliers!$B$9),"Yes","No")</f>
        <v>No</v>
      </c>
      <c r="X3314">
        <f t="shared" si="467"/>
        <v>3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59"/>
        <v>1</v>
      </c>
      <c r="P3315" s="9">
        <f t="shared" si="460"/>
        <v>80.03</v>
      </c>
      <c r="Q3315" t="str">
        <f t="shared" si="461"/>
        <v>theater</v>
      </c>
      <c r="R3315" t="str">
        <f t="shared" si="462"/>
        <v>plays</v>
      </c>
      <c r="S3315" s="22">
        <f t="shared" si="463"/>
        <v>42382.244409722218</v>
      </c>
      <c r="T3315" s="22">
        <f t="shared" si="464"/>
        <v>42396.041666666672</v>
      </c>
      <c r="U3315">
        <f t="shared" si="465"/>
        <v>2016</v>
      </c>
      <c r="V3315" t="str">
        <f t="shared" si="466"/>
        <v>successful</v>
      </c>
      <c r="W3315" t="str">
        <f>IF(OR(O3315&lt;Outliers!$B$8,Data!O3315&gt;Outliers!$B$9),"Yes","No")</f>
        <v>No</v>
      </c>
      <c r="X3315">
        <f t="shared" si="467"/>
        <v>2</v>
      </c>
    </row>
    <row r="3316" spans="1:24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59"/>
        <v>2</v>
      </c>
      <c r="P3316" s="9">
        <f t="shared" si="460"/>
        <v>29.07</v>
      </c>
      <c r="Q3316" t="str">
        <f t="shared" si="461"/>
        <v>theater</v>
      </c>
      <c r="R3316" t="str">
        <f t="shared" si="462"/>
        <v>plays</v>
      </c>
      <c r="S3316" s="22">
        <f t="shared" si="463"/>
        <v>42105.267488425925</v>
      </c>
      <c r="T3316" s="22">
        <f t="shared" si="464"/>
        <v>42132.836805555555</v>
      </c>
      <c r="U3316">
        <f t="shared" si="465"/>
        <v>2015</v>
      </c>
      <c r="V3316" t="str">
        <f t="shared" si="466"/>
        <v>successful</v>
      </c>
      <c r="W3316" t="str">
        <f>IF(OR(O3316&lt;Outliers!$B$8,Data!O3316&gt;Outliers!$B$9),"Yes","No")</f>
        <v>No</v>
      </c>
      <c r="X3316">
        <f t="shared" si="467"/>
        <v>4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59"/>
        <v>1</v>
      </c>
      <c r="P3317" s="9">
        <f t="shared" si="460"/>
        <v>49.44</v>
      </c>
      <c r="Q3317" t="str">
        <f t="shared" si="461"/>
        <v>theater</v>
      </c>
      <c r="R3317" t="str">
        <f t="shared" si="462"/>
        <v>plays</v>
      </c>
      <c r="S3317" s="22">
        <f t="shared" si="463"/>
        <v>42466.303715277783</v>
      </c>
      <c r="T3317" s="22">
        <f t="shared" si="464"/>
        <v>42496.303715277783</v>
      </c>
      <c r="U3317">
        <f t="shared" si="465"/>
        <v>2016</v>
      </c>
      <c r="V3317" t="str">
        <f t="shared" si="466"/>
        <v>successful</v>
      </c>
      <c r="W3317" t="str">
        <f>IF(OR(O3317&lt;Outliers!$B$8,Data!O3317&gt;Outliers!$B$9),"Yes","No")</f>
        <v>No</v>
      </c>
      <c r="X3317">
        <f t="shared" si="467"/>
        <v>4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59"/>
        <v>1</v>
      </c>
      <c r="P3318" s="9">
        <f t="shared" si="460"/>
        <v>93.98</v>
      </c>
      <c r="Q3318" t="str">
        <f t="shared" si="461"/>
        <v>theater</v>
      </c>
      <c r="R3318" t="str">
        <f t="shared" si="462"/>
        <v>plays</v>
      </c>
      <c r="S3318" s="22">
        <f t="shared" si="463"/>
        <v>41826.871238425927</v>
      </c>
      <c r="T3318" s="22">
        <f t="shared" si="464"/>
        <v>41859.57916666667</v>
      </c>
      <c r="U3318">
        <f t="shared" si="465"/>
        <v>2014</v>
      </c>
      <c r="V3318" t="str">
        <f t="shared" si="466"/>
        <v>successful</v>
      </c>
      <c r="W3318" t="str">
        <f>IF(OR(O3318&lt;Outliers!$B$8,Data!O3318&gt;Outliers!$B$9),"Yes","No")</f>
        <v>No</v>
      </c>
      <c r="X3318">
        <f t="shared" si="467"/>
        <v>5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59"/>
        <v>1</v>
      </c>
      <c r="P3319" s="9">
        <f t="shared" si="460"/>
        <v>61.94</v>
      </c>
      <c r="Q3319" t="str">
        <f t="shared" si="461"/>
        <v>theater</v>
      </c>
      <c r="R3319" t="str">
        <f t="shared" si="462"/>
        <v>plays</v>
      </c>
      <c r="S3319" s="22">
        <f t="shared" si="463"/>
        <v>42499.039629629624</v>
      </c>
      <c r="T3319" s="22">
        <f t="shared" si="464"/>
        <v>42529.039629629624</v>
      </c>
      <c r="U3319">
        <f t="shared" si="465"/>
        <v>2016</v>
      </c>
      <c r="V3319" t="str">
        <f t="shared" si="466"/>
        <v>successful</v>
      </c>
      <c r="W3319" t="str">
        <f>IF(OR(O3319&lt;Outliers!$B$8,Data!O3319&gt;Outliers!$B$9),"Yes","No")</f>
        <v>No</v>
      </c>
      <c r="X3319">
        <f t="shared" si="467"/>
        <v>4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59"/>
        <v>1</v>
      </c>
      <c r="P3320" s="9">
        <f t="shared" si="460"/>
        <v>78.5</v>
      </c>
      <c r="Q3320" t="str">
        <f t="shared" si="461"/>
        <v>theater</v>
      </c>
      <c r="R3320" t="str">
        <f t="shared" si="462"/>
        <v>plays</v>
      </c>
      <c r="S3320" s="22">
        <f t="shared" si="463"/>
        <v>42431.302002314813</v>
      </c>
      <c r="T3320" s="22">
        <f t="shared" si="464"/>
        <v>42471.104166666672</v>
      </c>
      <c r="U3320">
        <f t="shared" si="465"/>
        <v>2016</v>
      </c>
      <c r="V3320" t="str">
        <f t="shared" si="466"/>
        <v>successful</v>
      </c>
      <c r="W3320" t="str">
        <f>IF(OR(O3320&lt;Outliers!$B$8,Data!O3320&gt;Outliers!$B$9),"Yes","No")</f>
        <v>No</v>
      </c>
      <c r="X3320">
        <f t="shared" si="467"/>
        <v>6</v>
      </c>
    </row>
    <row r="3321" spans="1:24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59"/>
        <v>1</v>
      </c>
      <c r="P3321" s="9">
        <f t="shared" si="460"/>
        <v>33.75</v>
      </c>
      <c r="Q3321" t="str">
        <f t="shared" si="461"/>
        <v>theater</v>
      </c>
      <c r="R3321" t="str">
        <f t="shared" si="462"/>
        <v>plays</v>
      </c>
      <c r="S3321" s="22">
        <f t="shared" si="463"/>
        <v>41990.585486111115</v>
      </c>
      <c r="T3321" s="22">
        <f t="shared" si="464"/>
        <v>42035.585486111115</v>
      </c>
      <c r="U3321">
        <f t="shared" si="465"/>
        <v>2014</v>
      </c>
      <c r="V3321" t="str">
        <f t="shared" si="466"/>
        <v>successful</v>
      </c>
      <c r="W3321" t="str">
        <f>IF(OR(O3321&lt;Outliers!$B$8,Data!O3321&gt;Outliers!$B$9),"Yes","No")</f>
        <v>No</v>
      </c>
      <c r="X3321">
        <f t="shared" si="467"/>
        <v>6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59"/>
        <v>1</v>
      </c>
      <c r="P3322" s="9">
        <f t="shared" si="460"/>
        <v>66.45</v>
      </c>
      <c r="Q3322" t="str">
        <f t="shared" si="461"/>
        <v>theater</v>
      </c>
      <c r="R3322" t="str">
        <f t="shared" si="462"/>
        <v>plays</v>
      </c>
      <c r="S3322" s="22">
        <f t="shared" si="463"/>
        <v>42513.045798611114</v>
      </c>
      <c r="T3322" s="22">
        <f t="shared" si="464"/>
        <v>42543.045798611114</v>
      </c>
      <c r="U3322">
        <f t="shared" si="465"/>
        <v>2016</v>
      </c>
      <c r="V3322" t="str">
        <f t="shared" si="466"/>
        <v>successful</v>
      </c>
      <c r="W3322" t="str">
        <f>IF(OR(O3322&lt;Outliers!$B$8,Data!O3322&gt;Outliers!$B$9),"Yes","No")</f>
        <v>No</v>
      </c>
      <c r="X3322">
        <f t="shared" si="467"/>
        <v>4</v>
      </c>
    </row>
    <row r="3323" spans="1:24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59"/>
        <v>1</v>
      </c>
      <c r="P3323" s="9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22">
        <f t="shared" si="463"/>
        <v>41914.100289351853</v>
      </c>
      <c r="T3323" s="22">
        <f t="shared" si="464"/>
        <v>41928.165972222225</v>
      </c>
      <c r="U3323">
        <f t="shared" si="465"/>
        <v>2014</v>
      </c>
      <c r="V3323" t="str">
        <f t="shared" si="466"/>
        <v>successful</v>
      </c>
      <c r="W3323" t="str">
        <f>IF(OR(O3323&lt;Outliers!$B$8,Data!O3323&gt;Outliers!$B$9),"Yes","No")</f>
        <v>No</v>
      </c>
      <c r="X3323">
        <f t="shared" si="467"/>
        <v>2</v>
      </c>
    </row>
    <row r="3324" spans="1:24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59"/>
        <v>1</v>
      </c>
      <c r="P3324" s="9">
        <f t="shared" si="460"/>
        <v>145.65</v>
      </c>
      <c r="Q3324" t="str">
        <f t="shared" si="461"/>
        <v>theater</v>
      </c>
      <c r="R3324" t="str">
        <f t="shared" si="462"/>
        <v>plays</v>
      </c>
      <c r="S3324" s="22">
        <f t="shared" si="463"/>
        <v>42521.010370370372</v>
      </c>
      <c r="T3324" s="22">
        <f t="shared" si="464"/>
        <v>42543.163194444445</v>
      </c>
      <c r="U3324">
        <f t="shared" si="465"/>
        <v>2016</v>
      </c>
      <c r="V3324" t="str">
        <f t="shared" si="466"/>
        <v>successful</v>
      </c>
      <c r="W3324" t="str">
        <f>IF(OR(O3324&lt;Outliers!$B$8,Data!O3324&gt;Outliers!$B$9),"Yes","No")</f>
        <v>No</v>
      </c>
      <c r="X3324">
        <f t="shared" si="467"/>
        <v>3</v>
      </c>
    </row>
    <row r="3325" spans="1:24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59"/>
        <v>1</v>
      </c>
      <c r="P3325" s="9">
        <f t="shared" si="460"/>
        <v>25.69</v>
      </c>
      <c r="Q3325" t="str">
        <f t="shared" si="461"/>
        <v>theater</v>
      </c>
      <c r="R3325" t="str">
        <f t="shared" si="462"/>
        <v>plays</v>
      </c>
      <c r="S3325" s="22">
        <f t="shared" si="463"/>
        <v>42608.36583333333</v>
      </c>
      <c r="T3325" s="22">
        <f t="shared" si="464"/>
        <v>42638.36583333333</v>
      </c>
      <c r="U3325">
        <f t="shared" si="465"/>
        <v>2016</v>
      </c>
      <c r="V3325" t="str">
        <f t="shared" si="466"/>
        <v>successful</v>
      </c>
      <c r="W3325" t="str">
        <f>IF(OR(O3325&lt;Outliers!$B$8,Data!O3325&gt;Outliers!$B$9),"Yes","No")</f>
        <v>No</v>
      </c>
      <c r="X3325">
        <f t="shared" si="467"/>
        <v>4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59"/>
        <v>1</v>
      </c>
      <c r="P3326" s="9">
        <f t="shared" si="460"/>
        <v>152.5</v>
      </c>
      <c r="Q3326" t="str">
        <f t="shared" si="461"/>
        <v>theater</v>
      </c>
      <c r="R3326" t="str">
        <f t="shared" si="462"/>
        <v>plays</v>
      </c>
      <c r="S3326" s="22">
        <f t="shared" si="463"/>
        <v>42512.58321759259</v>
      </c>
      <c r="T3326" s="22">
        <f t="shared" si="464"/>
        <v>42526.58321759259</v>
      </c>
      <c r="U3326">
        <f t="shared" si="465"/>
        <v>2016</v>
      </c>
      <c r="V3326" t="str">
        <f t="shared" si="466"/>
        <v>successful</v>
      </c>
      <c r="W3326" t="str">
        <f>IF(OR(O3326&lt;Outliers!$B$8,Data!O3326&gt;Outliers!$B$9),"Yes","No")</f>
        <v>No</v>
      </c>
      <c r="X3326">
        <f t="shared" si="467"/>
        <v>2</v>
      </c>
    </row>
    <row r="3327" spans="1:24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59"/>
        <v>1</v>
      </c>
      <c r="P3327" s="9">
        <f t="shared" si="460"/>
        <v>30</v>
      </c>
      <c r="Q3327" t="str">
        <f t="shared" si="461"/>
        <v>theater</v>
      </c>
      <c r="R3327" t="str">
        <f t="shared" si="462"/>
        <v>plays</v>
      </c>
      <c r="S3327" s="22">
        <f t="shared" si="463"/>
        <v>42064.785613425927</v>
      </c>
      <c r="T3327" s="22">
        <f t="shared" si="464"/>
        <v>42099.743946759263</v>
      </c>
      <c r="U3327">
        <f t="shared" si="465"/>
        <v>2015</v>
      </c>
      <c r="V3327" t="str">
        <f t="shared" si="466"/>
        <v>successful</v>
      </c>
      <c r="W3327" t="str">
        <f>IF(OR(O3327&lt;Outliers!$B$8,Data!O3327&gt;Outliers!$B$9),"Yes","No")</f>
        <v>No</v>
      </c>
      <c r="X3327">
        <f t="shared" si="467"/>
        <v>5</v>
      </c>
    </row>
    <row r="3328" spans="1:24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59"/>
        <v>1</v>
      </c>
      <c r="P3328" s="9">
        <f t="shared" si="460"/>
        <v>142.28</v>
      </c>
      <c r="Q3328" t="str">
        <f t="shared" si="461"/>
        <v>theater</v>
      </c>
      <c r="R3328" t="str">
        <f t="shared" si="462"/>
        <v>plays</v>
      </c>
      <c r="S3328" s="22">
        <f t="shared" si="463"/>
        <v>42041.714178240742</v>
      </c>
      <c r="T3328" s="22">
        <f t="shared" si="464"/>
        <v>42071.67251157407</v>
      </c>
      <c r="U3328">
        <f t="shared" si="465"/>
        <v>2015</v>
      </c>
      <c r="V3328" t="str">
        <f t="shared" si="466"/>
        <v>successful</v>
      </c>
      <c r="W3328" t="str">
        <f>IF(OR(O3328&lt;Outliers!$B$8,Data!O3328&gt;Outliers!$B$9),"Yes","No")</f>
        <v>No</v>
      </c>
      <c r="X3328">
        <f t="shared" si="467"/>
        <v>4</v>
      </c>
    </row>
    <row r="3329" spans="1:24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59"/>
        <v>1</v>
      </c>
      <c r="P3329" s="9">
        <f t="shared" si="460"/>
        <v>24.55</v>
      </c>
      <c r="Q3329" t="str">
        <f t="shared" si="461"/>
        <v>theater</v>
      </c>
      <c r="R3329" t="str">
        <f t="shared" si="462"/>
        <v>plays</v>
      </c>
      <c r="S3329" s="22">
        <f t="shared" si="463"/>
        <v>42468.374606481477</v>
      </c>
      <c r="T3329" s="22">
        <f t="shared" si="464"/>
        <v>42498.374606481477</v>
      </c>
      <c r="U3329">
        <f t="shared" si="465"/>
        <v>2016</v>
      </c>
      <c r="V3329" t="str">
        <f t="shared" si="466"/>
        <v>successful</v>
      </c>
      <c r="W3329" t="str">
        <f>IF(OR(O3329&lt;Outliers!$B$8,Data!O3329&gt;Outliers!$B$9),"Yes","No")</f>
        <v>No</v>
      </c>
      <c r="X3329">
        <f t="shared" si="467"/>
        <v>4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59"/>
        <v>1</v>
      </c>
      <c r="P3330" s="9">
        <f t="shared" si="460"/>
        <v>292.77999999999997</v>
      </c>
      <c r="Q3330" t="str">
        <f t="shared" si="461"/>
        <v>theater</v>
      </c>
      <c r="R3330" t="str">
        <f t="shared" si="462"/>
        <v>plays</v>
      </c>
      <c r="S3330" s="22">
        <f t="shared" si="463"/>
        <v>41822.57503472222</v>
      </c>
      <c r="T3330" s="22">
        <f t="shared" si="464"/>
        <v>41825.041666666664</v>
      </c>
      <c r="U3330">
        <f t="shared" si="465"/>
        <v>2014</v>
      </c>
      <c r="V3330" t="str">
        <f t="shared" si="466"/>
        <v>successful</v>
      </c>
      <c r="W3330" t="str">
        <f>IF(OR(O3330&lt;Outliers!$B$8,Data!O3330&gt;Outliers!$B$9),"Yes","No")</f>
        <v>No</v>
      </c>
      <c r="X3330">
        <f t="shared" si="467"/>
        <v>0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68">ROUND(E3331/D3331,0)</f>
        <v>1</v>
      </c>
      <c r="P3331" s="9">
        <f t="shared" ref="P3331:P3394" si="469">ROUND(IFERROR(E3331/L3331,0),2)</f>
        <v>44.92</v>
      </c>
      <c r="Q3331" t="str">
        <f t="shared" ref="Q3331:Q3394" si="470">LEFT(N3331,FIND("/",N3331)-1)</f>
        <v>theater</v>
      </c>
      <c r="R3331" t="str">
        <f t="shared" ref="R3331:R3394" si="471">RIGHT(N3331,LEN(N3331)-FIND("/",N3331))</f>
        <v>plays</v>
      </c>
      <c r="S3331" s="22">
        <f t="shared" ref="S3331:S3394" si="472">(((J3331/60)/60)/24)+DATE(1970,1,1)</f>
        <v>41837.323009259257</v>
      </c>
      <c r="T3331" s="22">
        <f t="shared" ref="T3331:T3394" si="473">(((I3331/60)/60)/24)+DATE(1970,1,1)</f>
        <v>41847.958333333336</v>
      </c>
      <c r="U3331">
        <f t="shared" ref="U3331:U3394" si="474">YEAR(S3331)</f>
        <v>2014</v>
      </c>
      <c r="V3331" t="str">
        <f t="shared" ref="V3331:V3394" si="475">IF(OR(F3331="live",F3331="successful"),"successful","unsuccessful")</f>
        <v>successful</v>
      </c>
      <c r="W3331" t="str">
        <f>IF(OR(O3331&lt;Outliers!$B$8,Data!O3331&gt;Outliers!$B$9),"Yes","No")</f>
        <v>No</v>
      </c>
      <c r="X3331">
        <f t="shared" ref="X3331:X3394" si="476">ROUND(_xlfn.DAYS(T3331,S3331)/7,0)</f>
        <v>1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68"/>
        <v>1</v>
      </c>
      <c r="P3332" s="9">
        <f t="shared" si="469"/>
        <v>23.1</v>
      </c>
      <c r="Q3332" t="str">
        <f t="shared" si="470"/>
        <v>theater</v>
      </c>
      <c r="R3332" t="str">
        <f t="shared" si="471"/>
        <v>plays</v>
      </c>
      <c r="S3332" s="22">
        <f t="shared" si="472"/>
        <v>42065.887361111112</v>
      </c>
      <c r="T3332" s="22">
        <f t="shared" si="473"/>
        <v>42095.845694444448</v>
      </c>
      <c r="U3332">
        <f t="shared" si="474"/>
        <v>2015</v>
      </c>
      <c r="V3332" t="str">
        <f t="shared" si="475"/>
        <v>successful</v>
      </c>
      <c r="W3332" t="str">
        <f>IF(OR(O3332&lt;Outliers!$B$8,Data!O3332&gt;Outliers!$B$9),"Yes","No")</f>
        <v>No</v>
      </c>
      <c r="X3332">
        <f t="shared" si="476"/>
        <v>4</v>
      </c>
    </row>
    <row r="3333" spans="1:24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68"/>
        <v>1</v>
      </c>
      <c r="P3333" s="9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22">
        <f t="shared" si="472"/>
        <v>42248.697754629626</v>
      </c>
      <c r="T3333" s="22">
        <f t="shared" si="473"/>
        <v>42283.697754629626</v>
      </c>
      <c r="U3333">
        <f t="shared" si="474"/>
        <v>2015</v>
      </c>
      <c r="V3333" t="str">
        <f t="shared" si="475"/>
        <v>successful</v>
      </c>
      <c r="W3333" t="str">
        <f>IF(OR(O3333&lt;Outliers!$B$8,Data!O3333&gt;Outliers!$B$9),"Yes","No")</f>
        <v>No</v>
      </c>
      <c r="X3333">
        <f t="shared" si="476"/>
        <v>5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68"/>
        <v>1</v>
      </c>
      <c r="P3334" s="9">
        <f t="shared" si="469"/>
        <v>72.290000000000006</v>
      </c>
      <c r="Q3334" t="str">
        <f t="shared" si="470"/>
        <v>theater</v>
      </c>
      <c r="R3334" t="str">
        <f t="shared" si="471"/>
        <v>plays</v>
      </c>
      <c r="S3334" s="22">
        <f t="shared" si="472"/>
        <v>41809.860300925924</v>
      </c>
      <c r="T3334" s="22">
        <f t="shared" si="473"/>
        <v>41839.860300925924</v>
      </c>
      <c r="U3334">
        <f t="shared" si="474"/>
        <v>2014</v>
      </c>
      <c r="V3334" t="str">
        <f t="shared" si="475"/>
        <v>successful</v>
      </c>
      <c r="W3334" t="str">
        <f>IF(OR(O3334&lt;Outliers!$B$8,Data!O3334&gt;Outliers!$B$9),"Yes","No")</f>
        <v>No</v>
      </c>
      <c r="X3334">
        <f t="shared" si="476"/>
        <v>4</v>
      </c>
    </row>
    <row r="3335" spans="1:24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68"/>
        <v>1</v>
      </c>
      <c r="P3335" s="9">
        <f t="shared" si="469"/>
        <v>32.97</v>
      </c>
      <c r="Q3335" t="str">
        <f t="shared" si="470"/>
        <v>theater</v>
      </c>
      <c r="R3335" t="str">
        <f t="shared" si="471"/>
        <v>plays</v>
      </c>
      <c r="S3335" s="22">
        <f t="shared" si="472"/>
        <v>42148.676851851851</v>
      </c>
      <c r="T3335" s="22">
        <f t="shared" si="473"/>
        <v>42170.676851851851</v>
      </c>
      <c r="U3335">
        <f t="shared" si="474"/>
        <v>2015</v>
      </c>
      <c r="V3335" t="str">
        <f t="shared" si="475"/>
        <v>successful</v>
      </c>
      <c r="W3335" t="str">
        <f>IF(OR(O3335&lt;Outliers!$B$8,Data!O3335&gt;Outliers!$B$9),"Yes","No")</f>
        <v>No</v>
      </c>
      <c r="X3335">
        <f t="shared" si="476"/>
        <v>3</v>
      </c>
    </row>
    <row r="3336" spans="1:24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68"/>
        <v>1</v>
      </c>
      <c r="P3336" s="9">
        <f t="shared" si="469"/>
        <v>116.65</v>
      </c>
      <c r="Q3336" t="str">
        <f t="shared" si="470"/>
        <v>theater</v>
      </c>
      <c r="R3336" t="str">
        <f t="shared" si="471"/>
        <v>plays</v>
      </c>
      <c r="S3336" s="22">
        <f t="shared" si="472"/>
        <v>42185.521087962959</v>
      </c>
      <c r="T3336" s="22">
        <f t="shared" si="473"/>
        <v>42215.521087962959</v>
      </c>
      <c r="U3336">
        <f t="shared" si="474"/>
        <v>2015</v>
      </c>
      <c r="V3336" t="str">
        <f t="shared" si="475"/>
        <v>successful</v>
      </c>
      <c r="W3336" t="str">
        <f>IF(OR(O3336&lt;Outliers!$B$8,Data!O3336&gt;Outliers!$B$9),"Yes","No")</f>
        <v>No</v>
      </c>
      <c r="X3336">
        <f t="shared" si="476"/>
        <v>4</v>
      </c>
    </row>
    <row r="3337" spans="1:24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68"/>
        <v>1</v>
      </c>
      <c r="P3337" s="9">
        <f t="shared" si="469"/>
        <v>79.62</v>
      </c>
      <c r="Q3337" t="str">
        <f t="shared" si="470"/>
        <v>theater</v>
      </c>
      <c r="R3337" t="str">
        <f t="shared" si="471"/>
        <v>plays</v>
      </c>
      <c r="S3337" s="22">
        <f t="shared" si="472"/>
        <v>41827.674143518518</v>
      </c>
      <c r="T3337" s="22">
        <f t="shared" si="473"/>
        <v>41854.958333333336</v>
      </c>
      <c r="U3337">
        <f t="shared" si="474"/>
        <v>2014</v>
      </c>
      <c r="V3337" t="str">
        <f t="shared" si="475"/>
        <v>successful</v>
      </c>
      <c r="W3337" t="str">
        <f>IF(OR(O3337&lt;Outliers!$B$8,Data!O3337&gt;Outliers!$B$9),"Yes","No")</f>
        <v>No</v>
      </c>
      <c r="X3337">
        <f t="shared" si="476"/>
        <v>4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68"/>
        <v>1</v>
      </c>
      <c r="P3338" s="9">
        <f t="shared" si="469"/>
        <v>27.78</v>
      </c>
      <c r="Q3338" t="str">
        <f t="shared" si="470"/>
        <v>theater</v>
      </c>
      <c r="R3338" t="str">
        <f t="shared" si="471"/>
        <v>plays</v>
      </c>
      <c r="S3338" s="22">
        <f t="shared" si="472"/>
        <v>42437.398680555561</v>
      </c>
      <c r="T3338" s="22">
        <f t="shared" si="473"/>
        <v>42465.35701388889</v>
      </c>
      <c r="U3338">
        <f t="shared" si="474"/>
        <v>2016</v>
      </c>
      <c r="V3338" t="str">
        <f t="shared" si="475"/>
        <v>successful</v>
      </c>
      <c r="W3338" t="str">
        <f>IF(OR(O3338&lt;Outliers!$B$8,Data!O3338&gt;Outliers!$B$9),"Yes","No")</f>
        <v>No</v>
      </c>
      <c r="X3338">
        <f t="shared" si="476"/>
        <v>4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68"/>
        <v>1</v>
      </c>
      <c r="P3339" s="9">
        <f t="shared" si="469"/>
        <v>81.03</v>
      </c>
      <c r="Q3339" t="str">
        <f t="shared" si="470"/>
        <v>theater</v>
      </c>
      <c r="R3339" t="str">
        <f t="shared" si="471"/>
        <v>plays</v>
      </c>
      <c r="S3339" s="22">
        <f t="shared" si="472"/>
        <v>41901.282025462962</v>
      </c>
      <c r="T3339" s="22">
        <f t="shared" si="473"/>
        <v>41922.875</v>
      </c>
      <c r="U3339">
        <f t="shared" si="474"/>
        <v>2014</v>
      </c>
      <c r="V3339" t="str">
        <f t="shared" si="475"/>
        <v>successful</v>
      </c>
      <c r="W3339" t="str">
        <f>IF(OR(O3339&lt;Outliers!$B$8,Data!O3339&gt;Outliers!$B$9),"Yes","No")</f>
        <v>No</v>
      </c>
      <c r="X3339">
        <f t="shared" si="476"/>
        <v>3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68"/>
        <v>1</v>
      </c>
      <c r="P3340" s="9">
        <f t="shared" si="469"/>
        <v>136.85</v>
      </c>
      <c r="Q3340" t="str">
        <f t="shared" si="470"/>
        <v>theater</v>
      </c>
      <c r="R3340" t="str">
        <f t="shared" si="471"/>
        <v>plays</v>
      </c>
      <c r="S3340" s="22">
        <f t="shared" si="472"/>
        <v>42769.574999999997</v>
      </c>
      <c r="T3340" s="22">
        <f t="shared" si="473"/>
        <v>42790.574999999997</v>
      </c>
      <c r="U3340">
        <f t="shared" si="474"/>
        <v>2017</v>
      </c>
      <c r="V3340" t="str">
        <f t="shared" si="475"/>
        <v>successful</v>
      </c>
      <c r="W3340" t="str">
        <f>IF(OR(O3340&lt;Outliers!$B$8,Data!O3340&gt;Outliers!$B$9),"Yes","No")</f>
        <v>No</v>
      </c>
      <c r="X3340">
        <f t="shared" si="476"/>
        <v>3</v>
      </c>
    </row>
    <row r="3341" spans="1:24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68"/>
        <v>1</v>
      </c>
      <c r="P3341" s="9">
        <f t="shared" si="469"/>
        <v>177.62</v>
      </c>
      <c r="Q3341" t="str">
        <f t="shared" si="470"/>
        <v>theater</v>
      </c>
      <c r="R3341" t="str">
        <f t="shared" si="471"/>
        <v>plays</v>
      </c>
      <c r="S3341" s="22">
        <f t="shared" si="472"/>
        <v>42549.665717592594</v>
      </c>
      <c r="T3341" s="22">
        <f t="shared" si="473"/>
        <v>42579.665717592594</v>
      </c>
      <c r="U3341">
        <f t="shared" si="474"/>
        <v>2016</v>
      </c>
      <c r="V3341" t="str">
        <f t="shared" si="475"/>
        <v>successful</v>
      </c>
      <c r="W3341" t="str">
        <f>IF(OR(O3341&lt;Outliers!$B$8,Data!O3341&gt;Outliers!$B$9),"Yes","No")</f>
        <v>No</v>
      </c>
      <c r="X3341">
        <f t="shared" si="476"/>
        <v>4</v>
      </c>
    </row>
    <row r="3342" spans="1:24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68"/>
        <v>1</v>
      </c>
      <c r="P3342" s="9">
        <f t="shared" si="469"/>
        <v>109.08</v>
      </c>
      <c r="Q3342" t="str">
        <f t="shared" si="470"/>
        <v>theater</v>
      </c>
      <c r="R3342" t="str">
        <f t="shared" si="471"/>
        <v>plays</v>
      </c>
      <c r="S3342" s="22">
        <f t="shared" si="472"/>
        <v>42685.974004629628</v>
      </c>
      <c r="T3342" s="22">
        <f t="shared" si="473"/>
        <v>42710.974004629628</v>
      </c>
      <c r="U3342">
        <f t="shared" si="474"/>
        <v>2016</v>
      </c>
      <c r="V3342" t="str">
        <f t="shared" si="475"/>
        <v>successful</v>
      </c>
      <c r="W3342" t="str">
        <f>IF(OR(O3342&lt;Outliers!$B$8,Data!O3342&gt;Outliers!$B$9),"Yes","No")</f>
        <v>No</v>
      </c>
      <c r="X3342">
        <f t="shared" si="476"/>
        <v>4</v>
      </c>
    </row>
    <row r="3343" spans="1:24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68"/>
        <v>1</v>
      </c>
      <c r="P3343" s="9">
        <f t="shared" si="469"/>
        <v>119.64</v>
      </c>
      <c r="Q3343" t="str">
        <f t="shared" si="470"/>
        <v>theater</v>
      </c>
      <c r="R3343" t="str">
        <f t="shared" si="471"/>
        <v>plays</v>
      </c>
      <c r="S3343" s="22">
        <f t="shared" si="472"/>
        <v>42510.798854166671</v>
      </c>
      <c r="T3343" s="22">
        <f t="shared" si="473"/>
        <v>42533.708333333328</v>
      </c>
      <c r="U3343">
        <f t="shared" si="474"/>
        <v>2016</v>
      </c>
      <c r="V3343" t="str">
        <f t="shared" si="475"/>
        <v>successful</v>
      </c>
      <c r="W3343" t="str">
        <f>IF(OR(O3343&lt;Outliers!$B$8,Data!O3343&gt;Outliers!$B$9),"Yes","No")</f>
        <v>No</v>
      </c>
      <c r="X3343">
        <f t="shared" si="476"/>
        <v>3</v>
      </c>
    </row>
    <row r="3344" spans="1:24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68"/>
        <v>1</v>
      </c>
      <c r="P3344" s="9">
        <f t="shared" si="469"/>
        <v>78.209999999999994</v>
      </c>
      <c r="Q3344" t="str">
        <f t="shared" si="470"/>
        <v>theater</v>
      </c>
      <c r="R3344" t="str">
        <f t="shared" si="471"/>
        <v>plays</v>
      </c>
      <c r="S3344" s="22">
        <f t="shared" si="472"/>
        <v>42062.296412037031</v>
      </c>
      <c r="T3344" s="22">
        <f t="shared" si="473"/>
        <v>42095.207638888889</v>
      </c>
      <c r="U3344">
        <f t="shared" si="474"/>
        <v>2015</v>
      </c>
      <c r="V3344" t="str">
        <f t="shared" si="475"/>
        <v>successful</v>
      </c>
      <c r="W3344" t="str">
        <f>IF(OR(O3344&lt;Outliers!$B$8,Data!O3344&gt;Outliers!$B$9),"Yes","No")</f>
        <v>No</v>
      </c>
      <c r="X3344">
        <f t="shared" si="476"/>
        <v>5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68"/>
        <v>2</v>
      </c>
      <c r="P3345" s="9">
        <f t="shared" si="469"/>
        <v>52.17</v>
      </c>
      <c r="Q3345" t="str">
        <f t="shared" si="470"/>
        <v>theater</v>
      </c>
      <c r="R3345" t="str">
        <f t="shared" si="471"/>
        <v>plays</v>
      </c>
      <c r="S3345" s="22">
        <f t="shared" si="472"/>
        <v>42452.916481481487</v>
      </c>
      <c r="T3345" s="22">
        <f t="shared" si="473"/>
        <v>42473.554166666669</v>
      </c>
      <c r="U3345">
        <f t="shared" si="474"/>
        <v>2016</v>
      </c>
      <c r="V3345" t="str">
        <f t="shared" si="475"/>
        <v>successful</v>
      </c>
      <c r="W3345" t="str">
        <f>IF(OR(O3345&lt;Outliers!$B$8,Data!O3345&gt;Outliers!$B$9),"Yes","No")</f>
        <v>No</v>
      </c>
      <c r="X3345">
        <f t="shared" si="476"/>
        <v>3</v>
      </c>
    </row>
    <row r="3346" spans="1:24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68"/>
        <v>1</v>
      </c>
      <c r="P3346" s="9">
        <f t="shared" si="469"/>
        <v>114.13</v>
      </c>
      <c r="Q3346" t="str">
        <f t="shared" si="470"/>
        <v>theater</v>
      </c>
      <c r="R3346" t="str">
        <f t="shared" si="471"/>
        <v>plays</v>
      </c>
      <c r="S3346" s="22">
        <f t="shared" si="472"/>
        <v>41851.200150462959</v>
      </c>
      <c r="T3346" s="22">
        <f t="shared" si="473"/>
        <v>41881.200150462959</v>
      </c>
      <c r="U3346">
        <f t="shared" si="474"/>
        <v>2014</v>
      </c>
      <c r="V3346" t="str">
        <f t="shared" si="475"/>
        <v>successful</v>
      </c>
      <c r="W3346" t="str">
        <f>IF(OR(O3346&lt;Outliers!$B$8,Data!O3346&gt;Outliers!$B$9),"Yes","No")</f>
        <v>No</v>
      </c>
      <c r="X3346">
        <f t="shared" si="476"/>
        <v>4</v>
      </c>
    </row>
    <row r="3347" spans="1:24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68"/>
        <v>1</v>
      </c>
      <c r="P3347" s="9">
        <f t="shared" si="469"/>
        <v>50</v>
      </c>
      <c r="Q3347" t="str">
        <f t="shared" si="470"/>
        <v>theater</v>
      </c>
      <c r="R3347" t="str">
        <f t="shared" si="471"/>
        <v>plays</v>
      </c>
      <c r="S3347" s="22">
        <f t="shared" si="472"/>
        <v>42053.106111111112</v>
      </c>
      <c r="T3347" s="22">
        <f t="shared" si="473"/>
        <v>42112.025694444441</v>
      </c>
      <c r="U3347">
        <f t="shared" si="474"/>
        <v>2015</v>
      </c>
      <c r="V3347" t="str">
        <f t="shared" si="475"/>
        <v>successful</v>
      </c>
      <c r="W3347" t="str">
        <f>IF(OR(O3347&lt;Outliers!$B$8,Data!O3347&gt;Outliers!$B$9),"Yes","No")</f>
        <v>No</v>
      </c>
      <c r="X3347">
        <f t="shared" si="476"/>
        <v>8</v>
      </c>
    </row>
    <row r="3348" spans="1:24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68"/>
        <v>1</v>
      </c>
      <c r="P3348" s="9">
        <f t="shared" si="469"/>
        <v>91.67</v>
      </c>
      <c r="Q3348" t="str">
        <f t="shared" si="470"/>
        <v>theater</v>
      </c>
      <c r="R3348" t="str">
        <f t="shared" si="471"/>
        <v>plays</v>
      </c>
      <c r="S3348" s="22">
        <f t="shared" si="472"/>
        <v>42054.024421296301</v>
      </c>
      <c r="T3348" s="22">
        <f t="shared" si="473"/>
        <v>42061.024421296301</v>
      </c>
      <c r="U3348">
        <f t="shared" si="474"/>
        <v>2015</v>
      </c>
      <c r="V3348" t="str">
        <f t="shared" si="475"/>
        <v>successful</v>
      </c>
      <c r="W3348" t="str">
        <f>IF(OR(O3348&lt;Outliers!$B$8,Data!O3348&gt;Outliers!$B$9),"Yes","No")</f>
        <v>No</v>
      </c>
      <c r="X3348">
        <f t="shared" si="476"/>
        <v>1</v>
      </c>
    </row>
    <row r="3349" spans="1:24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68"/>
        <v>1</v>
      </c>
      <c r="P3349" s="9">
        <f t="shared" si="469"/>
        <v>108.59</v>
      </c>
      <c r="Q3349" t="str">
        <f t="shared" si="470"/>
        <v>theater</v>
      </c>
      <c r="R3349" t="str">
        <f t="shared" si="471"/>
        <v>plays</v>
      </c>
      <c r="S3349" s="22">
        <f t="shared" si="472"/>
        <v>42484.551550925928</v>
      </c>
      <c r="T3349" s="22">
        <f t="shared" si="473"/>
        <v>42498.875</v>
      </c>
      <c r="U3349">
        <f t="shared" si="474"/>
        <v>2016</v>
      </c>
      <c r="V3349" t="str">
        <f t="shared" si="475"/>
        <v>successful</v>
      </c>
      <c r="W3349" t="str">
        <f>IF(OR(O3349&lt;Outliers!$B$8,Data!O3349&gt;Outliers!$B$9),"Yes","No")</f>
        <v>No</v>
      </c>
      <c r="X3349">
        <f t="shared" si="476"/>
        <v>2</v>
      </c>
    </row>
    <row r="3350" spans="1:24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68"/>
        <v>1</v>
      </c>
      <c r="P3350" s="9">
        <f t="shared" si="469"/>
        <v>69.819999999999993</v>
      </c>
      <c r="Q3350" t="str">
        <f t="shared" si="470"/>
        <v>theater</v>
      </c>
      <c r="R3350" t="str">
        <f t="shared" si="471"/>
        <v>plays</v>
      </c>
      <c r="S3350" s="22">
        <f t="shared" si="472"/>
        <v>42466.558796296296</v>
      </c>
      <c r="T3350" s="22">
        <f t="shared" si="473"/>
        <v>42490.165972222225</v>
      </c>
      <c r="U3350">
        <f t="shared" si="474"/>
        <v>2016</v>
      </c>
      <c r="V3350" t="str">
        <f t="shared" si="475"/>
        <v>successful</v>
      </c>
      <c r="W3350" t="str">
        <f>IF(OR(O3350&lt;Outliers!$B$8,Data!O3350&gt;Outliers!$B$9),"Yes","No")</f>
        <v>No</v>
      </c>
      <c r="X3350">
        <f t="shared" si="476"/>
        <v>3</v>
      </c>
    </row>
    <row r="3351" spans="1:24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68"/>
        <v>2</v>
      </c>
      <c r="P3351" s="9">
        <f t="shared" si="469"/>
        <v>109.57</v>
      </c>
      <c r="Q3351" t="str">
        <f t="shared" si="470"/>
        <v>theater</v>
      </c>
      <c r="R3351" t="str">
        <f t="shared" si="471"/>
        <v>plays</v>
      </c>
      <c r="S3351" s="22">
        <f t="shared" si="472"/>
        <v>42513.110787037032</v>
      </c>
      <c r="T3351" s="22">
        <f t="shared" si="473"/>
        <v>42534.708333333328</v>
      </c>
      <c r="U3351">
        <f t="shared" si="474"/>
        <v>2016</v>
      </c>
      <c r="V3351" t="str">
        <f t="shared" si="475"/>
        <v>successful</v>
      </c>
      <c r="W3351" t="str">
        <f>IF(OR(O3351&lt;Outliers!$B$8,Data!O3351&gt;Outliers!$B$9),"Yes","No")</f>
        <v>No</v>
      </c>
      <c r="X3351">
        <f t="shared" si="476"/>
        <v>3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68"/>
        <v>1</v>
      </c>
      <c r="P3352" s="9">
        <f t="shared" si="469"/>
        <v>71.67</v>
      </c>
      <c r="Q3352" t="str">
        <f t="shared" si="470"/>
        <v>theater</v>
      </c>
      <c r="R3352" t="str">
        <f t="shared" si="471"/>
        <v>plays</v>
      </c>
      <c r="S3352" s="22">
        <f t="shared" si="472"/>
        <v>42302.701516203699</v>
      </c>
      <c r="T3352" s="22">
        <f t="shared" si="473"/>
        <v>42337.958333333328</v>
      </c>
      <c r="U3352">
        <f t="shared" si="474"/>
        <v>2015</v>
      </c>
      <c r="V3352" t="str">
        <f t="shared" si="475"/>
        <v>successful</v>
      </c>
      <c r="W3352" t="str">
        <f>IF(OR(O3352&lt;Outliers!$B$8,Data!O3352&gt;Outliers!$B$9),"Yes","No")</f>
        <v>No</v>
      </c>
      <c r="X3352">
        <f t="shared" si="476"/>
        <v>5</v>
      </c>
    </row>
    <row r="3353" spans="1:24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68"/>
        <v>1</v>
      </c>
      <c r="P3353" s="9">
        <f t="shared" si="469"/>
        <v>93.61</v>
      </c>
      <c r="Q3353" t="str">
        <f t="shared" si="470"/>
        <v>theater</v>
      </c>
      <c r="R3353" t="str">
        <f t="shared" si="471"/>
        <v>plays</v>
      </c>
      <c r="S3353" s="22">
        <f t="shared" si="472"/>
        <v>41806.395428240743</v>
      </c>
      <c r="T3353" s="22">
        <f t="shared" si="473"/>
        <v>41843.458333333336</v>
      </c>
      <c r="U3353">
        <f t="shared" si="474"/>
        <v>2014</v>
      </c>
      <c r="V3353" t="str">
        <f t="shared" si="475"/>
        <v>successful</v>
      </c>
      <c r="W3353" t="str">
        <f>IF(OR(O3353&lt;Outliers!$B$8,Data!O3353&gt;Outliers!$B$9),"Yes","No")</f>
        <v>No</v>
      </c>
      <c r="X3353">
        <f t="shared" si="476"/>
        <v>5</v>
      </c>
    </row>
    <row r="3354" spans="1:24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68"/>
        <v>1</v>
      </c>
      <c r="P3354" s="9">
        <f t="shared" si="469"/>
        <v>76.8</v>
      </c>
      <c r="Q3354" t="str">
        <f t="shared" si="470"/>
        <v>theater</v>
      </c>
      <c r="R3354" t="str">
        <f t="shared" si="471"/>
        <v>plays</v>
      </c>
      <c r="S3354" s="22">
        <f t="shared" si="472"/>
        <v>42495.992800925931</v>
      </c>
      <c r="T3354" s="22">
        <f t="shared" si="473"/>
        <v>42552.958333333328</v>
      </c>
      <c r="U3354">
        <f t="shared" si="474"/>
        <v>2016</v>
      </c>
      <c r="V3354" t="str">
        <f t="shared" si="475"/>
        <v>successful</v>
      </c>
      <c r="W3354" t="str">
        <f>IF(OR(O3354&lt;Outliers!$B$8,Data!O3354&gt;Outliers!$B$9),"Yes","No")</f>
        <v>No</v>
      </c>
      <c r="X3354">
        <f t="shared" si="476"/>
        <v>8</v>
      </c>
    </row>
    <row r="3355" spans="1:24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68"/>
        <v>3</v>
      </c>
      <c r="P3355" s="9">
        <f t="shared" si="469"/>
        <v>35.799999999999997</v>
      </c>
      <c r="Q3355" t="str">
        <f t="shared" si="470"/>
        <v>theater</v>
      </c>
      <c r="R3355" t="str">
        <f t="shared" si="471"/>
        <v>plays</v>
      </c>
      <c r="S3355" s="22">
        <f t="shared" si="472"/>
        <v>42479.432291666672</v>
      </c>
      <c r="T3355" s="22">
        <f t="shared" si="473"/>
        <v>42492.958333333328</v>
      </c>
      <c r="U3355">
        <f t="shared" si="474"/>
        <v>2016</v>
      </c>
      <c r="V3355" t="str">
        <f t="shared" si="475"/>
        <v>successful</v>
      </c>
      <c r="W3355" t="str">
        <f>IF(OR(O3355&lt;Outliers!$B$8,Data!O3355&gt;Outliers!$B$9),"Yes","No")</f>
        <v>Yes</v>
      </c>
      <c r="X3355">
        <f t="shared" si="476"/>
        <v>2</v>
      </c>
    </row>
    <row r="3356" spans="1:24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68"/>
        <v>1</v>
      </c>
      <c r="P3356" s="9">
        <f t="shared" si="469"/>
        <v>55.6</v>
      </c>
      <c r="Q3356" t="str">
        <f t="shared" si="470"/>
        <v>theater</v>
      </c>
      <c r="R3356" t="str">
        <f t="shared" si="471"/>
        <v>plays</v>
      </c>
      <c r="S3356" s="22">
        <f t="shared" si="472"/>
        <v>42270.7269212963</v>
      </c>
      <c r="T3356" s="22">
        <f t="shared" si="473"/>
        <v>42306.167361111111</v>
      </c>
      <c r="U3356">
        <f t="shared" si="474"/>
        <v>2015</v>
      </c>
      <c r="V3356" t="str">
        <f t="shared" si="475"/>
        <v>successful</v>
      </c>
      <c r="W3356" t="str">
        <f>IF(OR(O3356&lt;Outliers!$B$8,Data!O3356&gt;Outliers!$B$9),"Yes","No")</f>
        <v>No</v>
      </c>
      <c r="X3356">
        <f t="shared" si="476"/>
        <v>5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68"/>
        <v>1</v>
      </c>
      <c r="P3357" s="9">
        <f t="shared" si="469"/>
        <v>147.33000000000001</v>
      </c>
      <c r="Q3357" t="str">
        <f t="shared" si="470"/>
        <v>theater</v>
      </c>
      <c r="R3357" t="str">
        <f t="shared" si="471"/>
        <v>plays</v>
      </c>
      <c r="S3357" s="22">
        <f t="shared" si="472"/>
        <v>42489.619525462964</v>
      </c>
      <c r="T3357" s="22">
        <f t="shared" si="473"/>
        <v>42500.470138888893</v>
      </c>
      <c r="U3357">
        <f t="shared" si="474"/>
        <v>2016</v>
      </c>
      <c r="V3357" t="str">
        <f t="shared" si="475"/>
        <v>successful</v>
      </c>
      <c r="W3357" t="str">
        <f>IF(OR(O3357&lt;Outliers!$B$8,Data!O3357&gt;Outliers!$B$9),"Yes","No")</f>
        <v>No</v>
      </c>
      <c r="X3357">
        <f t="shared" si="476"/>
        <v>2</v>
      </c>
    </row>
    <row r="3358" spans="1:24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68"/>
        <v>1</v>
      </c>
      <c r="P3358" s="9">
        <f t="shared" si="469"/>
        <v>56.33</v>
      </c>
      <c r="Q3358" t="str">
        <f t="shared" si="470"/>
        <v>theater</v>
      </c>
      <c r="R3358" t="str">
        <f t="shared" si="471"/>
        <v>plays</v>
      </c>
      <c r="S3358" s="22">
        <f t="shared" si="472"/>
        <v>42536.815648148149</v>
      </c>
      <c r="T3358" s="22">
        <f t="shared" si="473"/>
        <v>42566.815648148149</v>
      </c>
      <c r="U3358">
        <f t="shared" si="474"/>
        <v>2016</v>
      </c>
      <c r="V3358" t="str">
        <f t="shared" si="475"/>
        <v>successful</v>
      </c>
      <c r="W3358" t="str">
        <f>IF(OR(O3358&lt;Outliers!$B$8,Data!O3358&gt;Outliers!$B$9),"Yes","No")</f>
        <v>No</v>
      </c>
      <c r="X3358">
        <f t="shared" si="476"/>
        <v>4</v>
      </c>
    </row>
    <row r="3359" spans="1:24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68"/>
        <v>1</v>
      </c>
      <c r="P3359" s="9">
        <f t="shared" si="469"/>
        <v>96.19</v>
      </c>
      <c r="Q3359" t="str">
        <f t="shared" si="470"/>
        <v>theater</v>
      </c>
      <c r="R3359" t="str">
        <f t="shared" si="471"/>
        <v>plays</v>
      </c>
      <c r="S3359" s="22">
        <f t="shared" si="472"/>
        <v>41822.417939814812</v>
      </c>
      <c r="T3359" s="22">
        <f t="shared" si="473"/>
        <v>41852.417939814812</v>
      </c>
      <c r="U3359">
        <f t="shared" si="474"/>
        <v>2014</v>
      </c>
      <c r="V3359" t="str">
        <f t="shared" si="475"/>
        <v>successful</v>
      </c>
      <c r="W3359" t="str">
        <f>IF(OR(O3359&lt;Outliers!$B$8,Data!O3359&gt;Outliers!$B$9),"Yes","No")</f>
        <v>No</v>
      </c>
      <c r="X3359">
        <f t="shared" si="476"/>
        <v>4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68"/>
        <v>1</v>
      </c>
      <c r="P3360" s="9">
        <f t="shared" si="469"/>
        <v>63.57</v>
      </c>
      <c r="Q3360" t="str">
        <f t="shared" si="470"/>
        <v>theater</v>
      </c>
      <c r="R3360" t="str">
        <f t="shared" si="471"/>
        <v>plays</v>
      </c>
      <c r="S3360" s="22">
        <f t="shared" si="472"/>
        <v>41932.311099537037</v>
      </c>
      <c r="T3360" s="22">
        <f t="shared" si="473"/>
        <v>41962.352766203709</v>
      </c>
      <c r="U3360">
        <f t="shared" si="474"/>
        <v>2014</v>
      </c>
      <c r="V3360" t="str">
        <f t="shared" si="475"/>
        <v>successful</v>
      </c>
      <c r="W3360" t="str">
        <f>IF(OR(O3360&lt;Outliers!$B$8,Data!O3360&gt;Outliers!$B$9),"Yes","No")</f>
        <v>No</v>
      </c>
      <c r="X3360">
        <f t="shared" si="476"/>
        <v>4</v>
      </c>
    </row>
    <row r="3361" spans="1:24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68"/>
        <v>1</v>
      </c>
      <c r="P3361" s="9">
        <f t="shared" si="469"/>
        <v>184.78</v>
      </c>
      <c r="Q3361" t="str">
        <f t="shared" si="470"/>
        <v>theater</v>
      </c>
      <c r="R3361" t="str">
        <f t="shared" si="471"/>
        <v>plays</v>
      </c>
      <c r="S3361" s="22">
        <f t="shared" si="472"/>
        <v>42746.057106481487</v>
      </c>
      <c r="T3361" s="22">
        <f t="shared" si="473"/>
        <v>42791.057106481487</v>
      </c>
      <c r="U3361">
        <f t="shared" si="474"/>
        <v>2017</v>
      </c>
      <c r="V3361" t="str">
        <f t="shared" si="475"/>
        <v>successful</v>
      </c>
      <c r="W3361" t="str">
        <f>IF(OR(O3361&lt;Outliers!$B$8,Data!O3361&gt;Outliers!$B$9),"Yes","No")</f>
        <v>No</v>
      </c>
      <c r="X3361">
        <f t="shared" si="476"/>
        <v>6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68"/>
        <v>1</v>
      </c>
      <c r="P3362" s="9">
        <f t="shared" si="469"/>
        <v>126.72</v>
      </c>
      <c r="Q3362" t="str">
        <f t="shared" si="470"/>
        <v>theater</v>
      </c>
      <c r="R3362" t="str">
        <f t="shared" si="471"/>
        <v>plays</v>
      </c>
      <c r="S3362" s="22">
        <f t="shared" si="472"/>
        <v>42697.082673611112</v>
      </c>
      <c r="T3362" s="22">
        <f t="shared" si="473"/>
        <v>42718.665972222225</v>
      </c>
      <c r="U3362">
        <f t="shared" si="474"/>
        <v>2016</v>
      </c>
      <c r="V3362" t="str">
        <f t="shared" si="475"/>
        <v>successful</v>
      </c>
      <c r="W3362" t="str">
        <f>IF(OR(O3362&lt;Outliers!$B$8,Data!O3362&gt;Outliers!$B$9),"Yes","No")</f>
        <v>No</v>
      </c>
      <c r="X3362">
        <f t="shared" si="476"/>
        <v>3</v>
      </c>
    </row>
    <row r="3363" spans="1:24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68"/>
        <v>1</v>
      </c>
      <c r="P3363" s="9">
        <f t="shared" si="469"/>
        <v>83.43</v>
      </c>
      <c r="Q3363" t="str">
        <f t="shared" si="470"/>
        <v>theater</v>
      </c>
      <c r="R3363" t="str">
        <f t="shared" si="471"/>
        <v>plays</v>
      </c>
      <c r="S3363" s="22">
        <f t="shared" si="472"/>
        <v>41866.025347222225</v>
      </c>
      <c r="T3363" s="22">
        <f t="shared" si="473"/>
        <v>41883.665972222225</v>
      </c>
      <c r="U3363">
        <f t="shared" si="474"/>
        <v>2014</v>
      </c>
      <c r="V3363" t="str">
        <f t="shared" si="475"/>
        <v>successful</v>
      </c>
      <c r="W3363" t="str">
        <f>IF(OR(O3363&lt;Outliers!$B$8,Data!O3363&gt;Outliers!$B$9),"Yes","No")</f>
        <v>No</v>
      </c>
      <c r="X3363">
        <f t="shared" si="476"/>
        <v>2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68"/>
        <v>2</v>
      </c>
      <c r="P3364" s="9">
        <f t="shared" si="469"/>
        <v>54.5</v>
      </c>
      <c r="Q3364" t="str">
        <f t="shared" si="470"/>
        <v>theater</v>
      </c>
      <c r="R3364" t="str">
        <f t="shared" si="471"/>
        <v>plays</v>
      </c>
      <c r="S3364" s="22">
        <f t="shared" si="472"/>
        <v>42056.091631944444</v>
      </c>
      <c r="T3364" s="22">
        <f t="shared" si="473"/>
        <v>42070.204861111109</v>
      </c>
      <c r="U3364">
        <f t="shared" si="474"/>
        <v>2015</v>
      </c>
      <c r="V3364" t="str">
        <f t="shared" si="475"/>
        <v>successful</v>
      </c>
      <c r="W3364" t="str">
        <f>IF(OR(O3364&lt;Outliers!$B$8,Data!O3364&gt;Outliers!$B$9),"Yes","No")</f>
        <v>No</v>
      </c>
      <c r="X3364">
        <f t="shared" si="476"/>
        <v>2</v>
      </c>
    </row>
    <row r="3365" spans="1:24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68"/>
        <v>1</v>
      </c>
      <c r="P3365" s="9">
        <f t="shared" si="469"/>
        <v>302.31</v>
      </c>
      <c r="Q3365" t="str">
        <f t="shared" si="470"/>
        <v>theater</v>
      </c>
      <c r="R3365" t="str">
        <f t="shared" si="471"/>
        <v>plays</v>
      </c>
      <c r="S3365" s="22">
        <f t="shared" si="472"/>
        <v>41851.771354166667</v>
      </c>
      <c r="T3365" s="22">
        <f t="shared" si="473"/>
        <v>41870.666666666664</v>
      </c>
      <c r="U3365">
        <f t="shared" si="474"/>
        <v>2014</v>
      </c>
      <c r="V3365" t="str">
        <f t="shared" si="475"/>
        <v>successful</v>
      </c>
      <c r="W3365" t="str">
        <f>IF(OR(O3365&lt;Outliers!$B$8,Data!O3365&gt;Outliers!$B$9),"Yes","No")</f>
        <v>No</v>
      </c>
      <c r="X3365">
        <f t="shared" si="476"/>
        <v>3</v>
      </c>
    </row>
    <row r="3366" spans="1:24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68"/>
        <v>1</v>
      </c>
      <c r="P3366" s="9">
        <f t="shared" si="469"/>
        <v>44.14</v>
      </c>
      <c r="Q3366" t="str">
        <f t="shared" si="470"/>
        <v>theater</v>
      </c>
      <c r="R3366" t="str">
        <f t="shared" si="471"/>
        <v>plays</v>
      </c>
      <c r="S3366" s="22">
        <f t="shared" si="472"/>
        <v>42422.977418981478</v>
      </c>
      <c r="T3366" s="22">
        <f t="shared" si="473"/>
        <v>42444.875</v>
      </c>
      <c r="U3366">
        <f t="shared" si="474"/>
        <v>2016</v>
      </c>
      <c r="V3366" t="str">
        <f t="shared" si="475"/>
        <v>successful</v>
      </c>
      <c r="W3366" t="str">
        <f>IF(OR(O3366&lt;Outliers!$B$8,Data!O3366&gt;Outliers!$B$9),"Yes","No")</f>
        <v>No</v>
      </c>
      <c r="X3366">
        <f t="shared" si="476"/>
        <v>3</v>
      </c>
    </row>
    <row r="3367" spans="1:24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68"/>
        <v>1</v>
      </c>
      <c r="P3367" s="9">
        <f t="shared" si="469"/>
        <v>866.67</v>
      </c>
      <c r="Q3367" t="str">
        <f t="shared" si="470"/>
        <v>theater</v>
      </c>
      <c r="R3367" t="str">
        <f t="shared" si="471"/>
        <v>plays</v>
      </c>
      <c r="S3367" s="22">
        <f t="shared" si="472"/>
        <v>42321.101759259262</v>
      </c>
      <c r="T3367" s="22">
        <f t="shared" si="473"/>
        <v>42351.101759259262</v>
      </c>
      <c r="U3367">
        <f t="shared" si="474"/>
        <v>2015</v>
      </c>
      <c r="V3367" t="str">
        <f t="shared" si="475"/>
        <v>successful</v>
      </c>
      <c r="W3367" t="str">
        <f>IF(OR(O3367&lt;Outliers!$B$8,Data!O3367&gt;Outliers!$B$9),"Yes","No")</f>
        <v>No</v>
      </c>
      <c r="X3367">
        <f t="shared" si="476"/>
        <v>4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68"/>
        <v>2</v>
      </c>
      <c r="P3368" s="9">
        <f t="shared" si="469"/>
        <v>61.39</v>
      </c>
      <c r="Q3368" t="str">
        <f t="shared" si="470"/>
        <v>theater</v>
      </c>
      <c r="R3368" t="str">
        <f t="shared" si="471"/>
        <v>plays</v>
      </c>
      <c r="S3368" s="22">
        <f t="shared" si="472"/>
        <v>42107.067557870367</v>
      </c>
      <c r="T3368" s="22">
        <f t="shared" si="473"/>
        <v>42137.067557870367</v>
      </c>
      <c r="U3368">
        <f t="shared" si="474"/>
        <v>2015</v>
      </c>
      <c r="V3368" t="str">
        <f t="shared" si="475"/>
        <v>successful</v>
      </c>
      <c r="W3368" t="str">
        <f>IF(OR(O3368&lt;Outliers!$B$8,Data!O3368&gt;Outliers!$B$9),"Yes","No")</f>
        <v>No</v>
      </c>
      <c r="X3368">
        <f t="shared" si="476"/>
        <v>4</v>
      </c>
    </row>
    <row r="3369" spans="1:24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68"/>
        <v>1</v>
      </c>
      <c r="P3369" s="9">
        <f t="shared" si="469"/>
        <v>29.67</v>
      </c>
      <c r="Q3369" t="str">
        <f t="shared" si="470"/>
        <v>theater</v>
      </c>
      <c r="R3369" t="str">
        <f t="shared" si="471"/>
        <v>plays</v>
      </c>
      <c r="S3369" s="22">
        <f t="shared" si="472"/>
        <v>42192.933958333335</v>
      </c>
      <c r="T3369" s="22">
        <f t="shared" si="473"/>
        <v>42217.933958333335</v>
      </c>
      <c r="U3369">
        <f t="shared" si="474"/>
        <v>2015</v>
      </c>
      <c r="V3369" t="str">
        <f t="shared" si="475"/>
        <v>successful</v>
      </c>
      <c r="W3369" t="str">
        <f>IF(OR(O3369&lt;Outliers!$B$8,Data!O3369&gt;Outliers!$B$9),"Yes","No")</f>
        <v>No</v>
      </c>
      <c r="X3369">
        <f t="shared" si="476"/>
        <v>4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68"/>
        <v>1</v>
      </c>
      <c r="P3370" s="9">
        <f t="shared" si="469"/>
        <v>45.48</v>
      </c>
      <c r="Q3370" t="str">
        <f t="shared" si="470"/>
        <v>theater</v>
      </c>
      <c r="R3370" t="str">
        <f t="shared" si="471"/>
        <v>plays</v>
      </c>
      <c r="S3370" s="22">
        <f t="shared" si="472"/>
        <v>41969.199756944443</v>
      </c>
      <c r="T3370" s="22">
        <f t="shared" si="473"/>
        <v>42005.208333333328</v>
      </c>
      <c r="U3370">
        <f t="shared" si="474"/>
        <v>2014</v>
      </c>
      <c r="V3370" t="str">
        <f t="shared" si="475"/>
        <v>successful</v>
      </c>
      <c r="W3370" t="str">
        <f>IF(OR(O3370&lt;Outliers!$B$8,Data!O3370&gt;Outliers!$B$9),"Yes","No")</f>
        <v>No</v>
      </c>
      <c r="X3370">
        <f t="shared" si="476"/>
        <v>5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68"/>
        <v>1</v>
      </c>
      <c r="P3371" s="9">
        <f t="shared" si="469"/>
        <v>96.2</v>
      </c>
      <c r="Q3371" t="str">
        <f t="shared" si="470"/>
        <v>theater</v>
      </c>
      <c r="R3371" t="str">
        <f t="shared" si="471"/>
        <v>plays</v>
      </c>
      <c r="S3371" s="22">
        <f t="shared" si="472"/>
        <v>42690.041435185187</v>
      </c>
      <c r="T3371" s="22">
        <f t="shared" si="473"/>
        <v>42750.041435185187</v>
      </c>
      <c r="U3371">
        <f t="shared" si="474"/>
        <v>2016</v>
      </c>
      <c r="V3371" t="str">
        <f t="shared" si="475"/>
        <v>successful</v>
      </c>
      <c r="W3371" t="str">
        <f>IF(OR(O3371&lt;Outliers!$B$8,Data!O3371&gt;Outliers!$B$9),"Yes","No")</f>
        <v>No</v>
      </c>
      <c r="X3371">
        <f t="shared" si="476"/>
        <v>9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68"/>
        <v>1</v>
      </c>
      <c r="P3372" s="9">
        <f t="shared" si="469"/>
        <v>67.92</v>
      </c>
      <c r="Q3372" t="str">
        <f t="shared" si="470"/>
        <v>theater</v>
      </c>
      <c r="R3372" t="str">
        <f t="shared" si="471"/>
        <v>plays</v>
      </c>
      <c r="S3372" s="22">
        <f t="shared" si="472"/>
        <v>42690.334317129629</v>
      </c>
      <c r="T3372" s="22">
        <f t="shared" si="473"/>
        <v>42721.333333333328</v>
      </c>
      <c r="U3372">
        <f t="shared" si="474"/>
        <v>2016</v>
      </c>
      <c r="V3372" t="str">
        <f t="shared" si="475"/>
        <v>successful</v>
      </c>
      <c r="W3372" t="str">
        <f>IF(OR(O3372&lt;Outliers!$B$8,Data!O3372&gt;Outliers!$B$9),"Yes","No")</f>
        <v>No</v>
      </c>
      <c r="X3372">
        <f t="shared" si="476"/>
        <v>4</v>
      </c>
    </row>
    <row r="3373" spans="1:24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68"/>
        <v>1</v>
      </c>
      <c r="P3373" s="9">
        <f t="shared" si="469"/>
        <v>30.78</v>
      </c>
      <c r="Q3373" t="str">
        <f t="shared" si="470"/>
        <v>theater</v>
      </c>
      <c r="R3373" t="str">
        <f t="shared" si="471"/>
        <v>plays</v>
      </c>
      <c r="S3373" s="22">
        <f t="shared" si="472"/>
        <v>42312.874594907407</v>
      </c>
      <c r="T3373" s="22">
        <f t="shared" si="473"/>
        <v>42340.874594907407</v>
      </c>
      <c r="U3373">
        <f t="shared" si="474"/>
        <v>2015</v>
      </c>
      <c r="V3373" t="str">
        <f t="shared" si="475"/>
        <v>successful</v>
      </c>
      <c r="W3373" t="str">
        <f>IF(OR(O3373&lt;Outliers!$B$8,Data!O3373&gt;Outliers!$B$9),"Yes","No")</f>
        <v>No</v>
      </c>
      <c r="X3373">
        <f t="shared" si="476"/>
        <v>4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68"/>
        <v>1</v>
      </c>
      <c r="P3374" s="9">
        <f t="shared" si="469"/>
        <v>38.33</v>
      </c>
      <c r="Q3374" t="str">
        <f t="shared" si="470"/>
        <v>theater</v>
      </c>
      <c r="R3374" t="str">
        <f t="shared" si="471"/>
        <v>plays</v>
      </c>
      <c r="S3374" s="22">
        <f t="shared" si="472"/>
        <v>41855.548101851848</v>
      </c>
      <c r="T3374" s="22">
        <f t="shared" si="473"/>
        <v>41876.207638888889</v>
      </c>
      <c r="U3374">
        <f t="shared" si="474"/>
        <v>2014</v>
      </c>
      <c r="V3374" t="str">
        <f t="shared" si="475"/>
        <v>successful</v>
      </c>
      <c r="W3374" t="str">
        <f>IF(OR(O3374&lt;Outliers!$B$8,Data!O3374&gt;Outliers!$B$9),"Yes","No")</f>
        <v>No</v>
      </c>
      <c r="X3374">
        <f t="shared" si="476"/>
        <v>3</v>
      </c>
    </row>
    <row r="3375" spans="1:24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68"/>
        <v>1</v>
      </c>
      <c r="P3375" s="9">
        <f t="shared" si="469"/>
        <v>66.83</v>
      </c>
      <c r="Q3375" t="str">
        <f t="shared" si="470"/>
        <v>theater</v>
      </c>
      <c r="R3375" t="str">
        <f t="shared" si="471"/>
        <v>plays</v>
      </c>
      <c r="S3375" s="22">
        <f t="shared" si="472"/>
        <v>42179.854629629626</v>
      </c>
      <c r="T3375" s="22">
        <f t="shared" si="473"/>
        <v>42203.666666666672</v>
      </c>
      <c r="U3375">
        <f t="shared" si="474"/>
        <v>2015</v>
      </c>
      <c r="V3375" t="str">
        <f t="shared" si="475"/>
        <v>successful</v>
      </c>
      <c r="W3375" t="str">
        <f>IF(OR(O3375&lt;Outliers!$B$8,Data!O3375&gt;Outliers!$B$9),"Yes","No")</f>
        <v>No</v>
      </c>
      <c r="X3375">
        <f t="shared" si="476"/>
        <v>3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68"/>
        <v>1</v>
      </c>
      <c r="P3376" s="9">
        <f t="shared" si="469"/>
        <v>71.73</v>
      </c>
      <c r="Q3376" t="str">
        <f t="shared" si="470"/>
        <v>theater</v>
      </c>
      <c r="R3376" t="str">
        <f t="shared" si="471"/>
        <v>plays</v>
      </c>
      <c r="S3376" s="22">
        <f t="shared" si="472"/>
        <v>42275.731666666667</v>
      </c>
      <c r="T3376" s="22">
        <f t="shared" si="473"/>
        <v>42305.731666666667</v>
      </c>
      <c r="U3376">
        <f t="shared" si="474"/>
        <v>2015</v>
      </c>
      <c r="V3376" t="str">
        <f t="shared" si="475"/>
        <v>successful</v>
      </c>
      <c r="W3376" t="str">
        <f>IF(OR(O3376&lt;Outliers!$B$8,Data!O3376&gt;Outliers!$B$9),"Yes","No")</f>
        <v>No</v>
      </c>
      <c r="X3376">
        <f t="shared" si="476"/>
        <v>4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68"/>
        <v>1</v>
      </c>
      <c r="P3377" s="9">
        <f t="shared" si="469"/>
        <v>176.47</v>
      </c>
      <c r="Q3377" t="str">
        <f t="shared" si="470"/>
        <v>theater</v>
      </c>
      <c r="R3377" t="str">
        <f t="shared" si="471"/>
        <v>plays</v>
      </c>
      <c r="S3377" s="22">
        <f t="shared" si="472"/>
        <v>41765.610798611109</v>
      </c>
      <c r="T3377" s="22">
        <f t="shared" si="473"/>
        <v>41777.610798611109</v>
      </c>
      <c r="U3377">
        <f t="shared" si="474"/>
        <v>2014</v>
      </c>
      <c r="V3377" t="str">
        <f t="shared" si="475"/>
        <v>successful</v>
      </c>
      <c r="W3377" t="str">
        <f>IF(OR(O3377&lt;Outliers!$B$8,Data!O3377&gt;Outliers!$B$9),"Yes","No")</f>
        <v>No</v>
      </c>
      <c r="X3377">
        <f t="shared" si="476"/>
        <v>2</v>
      </c>
    </row>
    <row r="3378" spans="1:24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68"/>
        <v>1</v>
      </c>
      <c r="P3378" s="9">
        <f t="shared" si="469"/>
        <v>421.11</v>
      </c>
      <c r="Q3378" t="str">
        <f t="shared" si="470"/>
        <v>theater</v>
      </c>
      <c r="R3378" t="str">
        <f t="shared" si="471"/>
        <v>plays</v>
      </c>
      <c r="S3378" s="22">
        <f t="shared" si="472"/>
        <v>42059.701319444444</v>
      </c>
      <c r="T3378" s="22">
        <f t="shared" si="473"/>
        <v>42119.659652777773</v>
      </c>
      <c r="U3378">
        <f t="shared" si="474"/>
        <v>2015</v>
      </c>
      <c r="V3378" t="str">
        <f t="shared" si="475"/>
        <v>successful</v>
      </c>
      <c r="W3378" t="str">
        <f>IF(OR(O3378&lt;Outliers!$B$8,Data!O3378&gt;Outliers!$B$9),"Yes","No")</f>
        <v>No</v>
      </c>
      <c r="X3378">
        <f t="shared" si="476"/>
        <v>9</v>
      </c>
    </row>
    <row r="3379" spans="1:24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68"/>
        <v>1</v>
      </c>
      <c r="P3379" s="9">
        <f t="shared" si="469"/>
        <v>104.99</v>
      </c>
      <c r="Q3379" t="str">
        <f t="shared" si="470"/>
        <v>theater</v>
      </c>
      <c r="R3379" t="str">
        <f t="shared" si="471"/>
        <v>plays</v>
      </c>
      <c r="S3379" s="22">
        <f t="shared" si="472"/>
        <v>42053.732627314821</v>
      </c>
      <c r="T3379" s="22">
        <f t="shared" si="473"/>
        <v>42083.705555555556</v>
      </c>
      <c r="U3379">
        <f t="shared" si="474"/>
        <v>2015</v>
      </c>
      <c r="V3379" t="str">
        <f t="shared" si="475"/>
        <v>successful</v>
      </c>
      <c r="W3379" t="str">
        <f>IF(OR(O3379&lt;Outliers!$B$8,Data!O3379&gt;Outliers!$B$9),"Yes","No")</f>
        <v>No</v>
      </c>
      <c r="X3379">
        <f t="shared" si="476"/>
        <v>4</v>
      </c>
    </row>
    <row r="3380" spans="1:24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68"/>
        <v>1</v>
      </c>
      <c r="P3380" s="9">
        <f t="shared" si="469"/>
        <v>28.19</v>
      </c>
      <c r="Q3380" t="str">
        <f t="shared" si="470"/>
        <v>theater</v>
      </c>
      <c r="R3380" t="str">
        <f t="shared" si="471"/>
        <v>plays</v>
      </c>
      <c r="S3380" s="22">
        <f t="shared" si="472"/>
        <v>41858.355393518519</v>
      </c>
      <c r="T3380" s="22">
        <f t="shared" si="473"/>
        <v>41882.547222222223</v>
      </c>
      <c r="U3380">
        <f t="shared" si="474"/>
        <v>2014</v>
      </c>
      <c r="V3380" t="str">
        <f t="shared" si="475"/>
        <v>successful</v>
      </c>
      <c r="W3380" t="str">
        <f>IF(OR(O3380&lt;Outliers!$B$8,Data!O3380&gt;Outliers!$B$9),"Yes","No")</f>
        <v>No</v>
      </c>
      <c r="X3380">
        <f t="shared" si="476"/>
        <v>3</v>
      </c>
    </row>
    <row r="3381" spans="1:24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68"/>
        <v>1</v>
      </c>
      <c r="P3381" s="9">
        <f t="shared" si="469"/>
        <v>54.55</v>
      </c>
      <c r="Q3381" t="str">
        <f t="shared" si="470"/>
        <v>theater</v>
      </c>
      <c r="R3381" t="str">
        <f t="shared" si="471"/>
        <v>plays</v>
      </c>
      <c r="S3381" s="22">
        <f t="shared" si="472"/>
        <v>42225.513888888891</v>
      </c>
      <c r="T3381" s="22">
        <f t="shared" si="473"/>
        <v>42242.958333333328</v>
      </c>
      <c r="U3381">
        <f t="shared" si="474"/>
        <v>2015</v>
      </c>
      <c r="V3381" t="str">
        <f t="shared" si="475"/>
        <v>successful</v>
      </c>
      <c r="W3381" t="str">
        <f>IF(OR(O3381&lt;Outliers!$B$8,Data!O3381&gt;Outliers!$B$9),"Yes","No")</f>
        <v>No</v>
      </c>
      <c r="X3381">
        <f t="shared" si="476"/>
        <v>2</v>
      </c>
    </row>
    <row r="3382" spans="1:24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68"/>
        <v>1</v>
      </c>
      <c r="P3382" s="9">
        <f t="shared" si="469"/>
        <v>111.89</v>
      </c>
      <c r="Q3382" t="str">
        <f t="shared" si="470"/>
        <v>theater</v>
      </c>
      <c r="R3382" t="str">
        <f t="shared" si="471"/>
        <v>plays</v>
      </c>
      <c r="S3382" s="22">
        <f t="shared" si="472"/>
        <v>41937.95344907407</v>
      </c>
      <c r="T3382" s="22">
        <f t="shared" si="473"/>
        <v>41972.995115740734</v>
      </c>
      <c r="U3382">
        <f t="shared" si="474"/>
        <v>2014</v>
      </c>
      <c r="V3382" t="str">
        <f t="shared" si="475"/>
        <v>successful</v>
      </c>
      <c r="W3382" t="str">
        <f>IF(OR(O3382&lt;Outliers!$B$8,Data!O3382&gt;Outliers!$B$9),"Yes","No")</f>
        <v>No</v>
      </c>
      <c r="X3382">
        <f t="shared" si="476"/>
        <v>5</v>
      </c>
    </row>
    <row r="3383" spans="1:24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68"/>
        <v>1</v>
      </c>
      <c r="P3383" s="9">
        <f t="shared" si="469"/>
        <v>85.21</v>
      </c>
      <c r="Q3383" t="str">
        <f t="shared" si="470"/>
        <v>theater</v>
      </c>
      <c r="R3383" t="str">
        <f t="shared" si="471"/>
        <v>plays</v>
      </c>
      <c r="S3383" s="22">
        <f t="shared" si="472"/>
        <v>42044.184988425928</v>
      </c>
      <c r="T3383" s="22">
        <f t="shared" si="473"/>
        <v>42074.143321759257</v>
      </c>
      <c r="U3383">
        <f t="shared" si="474"/>
        <v>2015</v>
      </c>
      <c r="V3383" t="str">
        <f t="shared" si="475"/>
        <v>successful</v>
      </c>
      <c r="W3383" t="str">
        <f>IF(OR(O3383&lt;Outliers!$B$8,Data!O3383&gt;Outliers!$B$9),"Yes","No")</f>
        <v>No</v>
      </c>
      <c r="X3383">
        <f t="shared" si="476"/>
        <v>4</v>
      </c>
    </row>
    <row r="3384" spans="1:24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68"/>
        <v>1</v>
      </c>
      <c r="P3384" s="9">
        <f t="shared" si="469"/>
        <v>76.650000000000006</v>
      </c>
      <c r="Q3384" t="str">
        <f t="shared" si="470"/>
        <v>theater</v>
      </c>
      <c r="R3384" t="str">
        <f t="shared" si="471"/>
        <v>plays</v>
      </c>
      <c r="S3384" s="22">
        <f t="shared" si="472"/>
        <v>42559.431203703702</v>
      </c>
      <c r="T3384" s="22">
        <f t="shared" si="473"/>
        <v>42583.957638888889</v>
      </c>
      <c r="U3384">
        <f t="shared" si="474"/>
        <v>2016</v>
      </c>
      <c r="V3384" t="str">
        <f t="shared" si="475"/>
        <v>successful</v>
      </c>
      <c r="W3384" t="str">
        <f>IF(OR(O3384&lt;Outliers!$B$8,Data!O3384&gt;Outliers!$B$9),"Yes","No")</f>
        <v>No</v>
      </c>
      <c r="X3384">
        <f t="shared" si="476"/>
        <v>3</v>
      </c>
    </row>
    <row r="3385" spans="1:24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68"/>
        <v>1</v>
      </c>
      <c r="P3385" s="9">
        <f t="shared" si="469"/>
        <v>65.17</v>
      </c>
      <c r="Q3385" t="str">
        <f t="shared" si="470"/>
        <v>theater</v>
      </c>
      <c r="R3385" t="str">
        <f t="shared" si="471"/>
        <v>plays</v>
      </c>
      <c r="S3385" s="22">
        <f t="shared" si="472"/>
        <v>42524.782638888893</v>
      </c>
      <c r="T3385" s="22">
        <f t="shared" si="473"/>
        <v>42544.782638888893</v>
      </c>
      <c r="U3385">
        <f t="shared" si="474"/>
        <v>2016</v>
      </c>
      <c r="V3385" t="str">
        <f t="shared" si="475"/>
        <v>successful</v>
      </c>
      <c r="W3385" t="str">
        <f>IF(OR(O3385&lt;Outliers!$B$8,Data!O3385&gt;Outliers!$B$9),"Yes","No")</f>
        <v>No</v>
      </c>
      <c r="X3385">
        <f t="shared" si="476"/>
        <v>3</v>
      </c>
    </row>
    <row r="3386" spans="1:24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68"/>
        <v>1</v>
      </c>
      <c r="P3386" s="9">
        <f t="shared" si="469"/>
        <v>93.76</v>
      </c>
      <c r="Q3386" t="str">
        <f t="shared" si="470"/>
        <v>theater</v>
      </c>
      <c r="R3386" t="str">
        <f t="shared" si="471"/>
        <v>plays</v>
      </c>
      <c r="S3386" s="22">
        <f t="shared" si="472"/>
        <v>42292.087592592594</v>
      </c>
      <c r="T3386" s="22">
        <f t="shared" si="473"/>
        <v>42329.125</v>
      </c>
      <c r="U3386">
        <f t="shared" si="474"/>
        <v>2015</v>
      </c>
      <c r="V3386" t="str">
        <f t="shared" si="475"/>
        <v>successful</v>
      </c>
      <c r="W3386" t="str">
        <f>IF(OR(O3386&lt;Outliers!$B$8,Data!O3386&gt;Outliers!$B$9),"Yes","No")</f>
        <v>No</v>
      </c>
      <c r="X3386">
        <f t="shared" si="476"/>
        <v>5</v>
      </c>
    </row>
    <row r="3387" spans="1:24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68"/>
        <v>1</v>
      </c>
      <c r="P3387" s="9">
        <f t="shared" si="469"/>
        <v>133.33000000000001</v>
      </c>
      <c r="Q3387" t="str">
        <f t="shared" si="470"/>
        <v>theater</v>
      </c>
      <c r="R3387" t="str">
        <f t="shared" si="471"/>
        <v>plays</v>
      </c>
      <c r="S3387" s="22">
        <f t="shared" si="472"/>
        <v>41953.8675</v>
      </c>
      <c r="T3387" s="22">
        <f t="shared" si="473"/>
        <v>41983.8675</v>
      </c>
      <c r="U3387">
        <f t="shared" si="474"/>
        <v>2014</v>
      </c>
      <c r="V3387" t="str">
        <f t="shared" si="475"/>
        <v>successful</v>
      </c>
      <c r="W3387" t="str">
        <f>IF(OR(O3387&lt;Outliers!$B$8,Data!O3387&gt;Outliers!$B$9),"Yes","No")</f>
        <v>No</v>
      </c>
      <c r="X3387">
        <f t="shared" si="476"/>
        <v>4</v>
      </c>
    </row>
    <row r="3388" spans="1:24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68"/>
        <v>1</v>
      </c>
      <c r="P3388" s="9">
        <f t="shared" si="469"/>
        <v>51.22</v>
      </c>
      <c r="Q3388" t="str">
        <f t="shared" si="470"/>
        <v>theater</v>
      </c>
      <c r="R3388" t="str">
        <f t="shared" si="471"/>
        <v>plays</v>
      </c>
      <c r="S3388" s="22">
        <f t="shared" si="472"/>
        <v>41946.644745370373</v>
      </c>
      <c r="T3388" s="22">
        <f t="shared" si="473"/>
        <v>41976.644745370373</v>
      </c>
      <c r="U3388">
        <f t="shared" si="474"/>
        <v>2014</v>
      </c>
      <c r="V3388" t="str">
        <f t="shared" si="475"/>
        <v>successful</v>
      </c>
      <c r="W3388" t="str">
        <f>IF(OR(O3388&lt;Outliers!$B$8,Data!O3388&gt;Outliers!$B$9),"Yes","No")</f>
        <v>No</v>
      </c>
      <c r="X3388">
        <f t="shared" si="476"/>
        <v>4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68"/>
        <v>1</v>
      </c>
      <c r="P3389" s="9">
        <f t="shared" si="469"/>
        <v>100.17</v>
      </c>
      <c r="Q3389" t="str">
        <f t="shared" si="470"/>
        <v>theater</v>
      </c>
      <c r="R3389" t="str">
        <f t="shared" si="471"/>
        <v>plays</v>
      </c>
      <c r="S3389" s="22">
        <f t="shared" si="472"/>
        <v>41947.762592592589</v>
      </c>
      <c r="T3389" s="22">
        <f t="shared" si="473"/>
        <v>41987.762592592597</v>
      </c>
      <c r="U3389">
        <f t="shared" si="474"/>
        <v>2014</v>
      </c>
      <c r="V3389" t="str">
        <f t="shared" si="475"/>
        <v>successful</v>
      </c>
      <c r="W3389" t="str">
        <f>IF(OR(O3389&lt;Outliers!$B$8,Data!O3389&gt;Outliers!$B$9),"Yes","No")</f>
        <v>No</v>
      </c>
      <c r="X3389">
        <f t="shared" si="476"/>
        <v>6</v>
      </c>
    </row>
    <row r="3390" spans="1:24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68"/>
        <v>1</v>
      </c>
      <c r="P3390" s="9">
        <f t="shared" si="469"/>
        <v>34.6</v>
      </c>
      <c r="Q3390" t="str">
        <f t="shared" si="470"/>
        <v>theater</v>
      </c>
      <c r="R3390" t="str">
        <f t="shared" si="471"/>
        <v>plays</v>
      </c>
      <c r="S3390" s="22">
        <f t="shared" si="472"/>
        <v>42143.461122685185</v>
      </c>
      <c r="T3390" s="22">
        <f t="shared" si="473"/>
        <v>42173.461122685185</v>
      </c>
      <c r="U3390">
        <f t="shared" si="474"/>
        <v>2015</v>
      </c>
      <c r="V3390" t="str">
        <f t="shared" si="475"/>
        <v>successful</v>
      </c>
      <c r="W3390" t="str">
        <f>IF(OR(O3390&lt;Outliers!$B$8,Data!O3390&gt;Outliers!$B$9),"Yes","No")</f>
        <v>No</v>
      </c>
      <c r="X3390">
        <f t="shared" si="476"/>
        <v>4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68"/>
        <v>1</v>
      </c>
      <c r="P3391" s="9">
        <f t="shared" si="469"/>
        <v>184.68</v>
      </c>
      <c r="Q3391" t="str">
        <f t="shared" si="470"/>
        <v>theater</v>
      </c>
      <c r="R3391" t="str">
        <f t="shared" si="471"/>
        <v>plays</v>
      </c>
      <c r="S3391" s="22">
        <f t="shared" si="472"/>
        <v>42494.563449074078</v>
      </c>
      <c r="T3391" s="22">
        <f t="shared" si="473"/>
        <v>42524.563449074078</v>
      </c>
      <c r="U3391">
        <f t="shared" si="474"/>
        <v>2016</v>
      </c>
      <c r="V3391" t="str">
        <f t="shared" si="475"/>
        <v>successful</v>
      </c>
      <c r="W3391" t="str">
        <f>IF(OR(O3391&lt;Outliers!$B$8,Data!O3391&gt;Outliers!$B$9),"Yes","No")</f>
        <v>No</v>
      </c>
      <c r="X3391">
        <f t="shared" si="476"/>
        <v>4</v>
      </c>
    </row>
    <row r="3392" spans="1:24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68"/>
        <v>1</v>
      </c>
      <c r="P3392" s="9">
        <f t="shared" si="469"/>
        <v>69.819999999999993</v>
      </c>
      <c r="Q3392" t="str">
        <f t="shared" si="470"/>
        <v>theater</v>
      </c>
      <c r="R3392" t="str">
        <f t="shared" si="471"/>
        <v>plays</v>
      </c>
      <c r="S3392" s="22">
        <f t="shared" si="472"/>
        <v>41815.774826388886</v>
      </c>
      <c r="T3392" s="22">
        <f t="shared" si="473"/>
        <v>41830.774826388886</v>
      </c>
      <c r="U3392">
        <f t="shared" si="474"/>
        <v>2014</v>
      </c>
      <c r="V3392" t="str">
        <f t="shared" si="475"/>
        <v>successful</v>
      </c>
      <c r="W3392" t="str">
        <f>IF(OR(O3392&lt;Outliers!$B$8,Data!O3392&gt;Outliers!$B$9),"Yes","No")</f>
        <v>No</v>
      </c>
      <c r="X3392">
        <f t="shared" si="476"/>
        <v>2</v>
      </c>
    </row>
    <row r="3393" spans="1:24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68"/>
        <v>2</v>
      </c>
      <c r="P3393" s="9">
        <f t="shared" si="469"/>
        <v>61.94</v>
      </c>
      <c r="Q3393" t="str">
        <f t="shared" si="470"/>
        <v>theater</v>
      </c>
      <c r="R3393" t="str">
        <f t="shared" si="471"/>
        <v>plays</v>
      </c>
      <c r="S3393" s="22">
        <f t="shared" si="472"/>
        <v>41830.545694444445</v>
      </c>
      <c r="T3393" s="22">
        <f t="shared" si="473"/>
        <v>41859.936111111114</v>
      </c>
      <c r="U3393">
        <f t="shared" si="474"/>
        <v>2014</v>
      </c>
      <c r="V3393" t="str">
        <f t="shared" si="475"/>
        <v>successful</v>
      </c>
      <c r="W3393" t="str">
        <f>IF(OR(O3393&lt;Outliers!$B$8,Data!O3393&gt;Outliers!$B$9),"Yes","No")</f>
        <v>No</v>
      </c>
      <c r="X3393">
        <f t="shared" si="476"/>
        <v>4</v>
      </c>
    </row>
    <row r="3394" spans="1:24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68"/>
        <v>1</v>
      </c>
      <c r="P3394" s="9">
        <f t="shared" si="469"/>
        <v>41.67</v>
      </c>
      <c r="Q3394" t="str">
        <f t="shared" si="470"/>
        <v>theater</v>
      </c>
      <c r="R3394" t="str">
        <f t="shared" si="471"/>
        <v>plays</v>
      </c>
      <c r="S3394" s="22">
        <f t="shared" si="472"/>
        <v>42446.845543981486</v>
      </c>
      <c r="T3394" s="22">
        <f t="shared" si="473"/>
        <v>42496.845543981486</v>
      </c>
      <c r="U3394">
        <f t="shared" si="474"/>
        <v>2016</v>
      </c>
      <c r="V3394" t="str">
        <f t="shared" si="475"/>
        <v>successful</v>
      </c>
      <c r="W3394" t="str">
        <f>IF(OR(O3394&lt;Outliers!$B$8,Data!O3394&gt;Outliers!$B$9),"Yes","No")</f>
        <v>No</v>
      </c>
      <c r="X3394">
        <f t="shared" si="476"/>
        <v>7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77">ROUND(E3395/D3395,0)</f>
        <v>1</v>
      </c>
      <c r="P3395" s="9">
        <f t="shared" ref="P3395:P3458" si="478">ROUND(IFERROR(E3395/L3395,0),2)</f>
        <v>36.07</v>
      </c>
      <c r="Q3395" t="str">
        <f t="shared" ref="Q3395:Q3458" si="479">LEFT(N3395,FIND("/",N3395)-1)</f>
        <v>theater</v>
      </c>
      <c r="R3395" t="str">
        <f t="shared" ref="R3395:R3458" si="480">RIGHT(N3395,LEN(N3395)-FIND("/",N3395))</f>
        <v>plays</v>
      </c>
      <c r="S3395" s="22">
        <f t="shared" ref="S3395:S3458" si="481">(((J3395/60)/60)/24)+DATE(1970,1,1)</f>
        <v>41923.921643518523</v>
      </c>
      <c r="T3395" s="22">
        <f t="shared" ref="T3395:T3458" si="482">(((I3395/60)/60)/24)+DATE(1970,1,1)</f>
        <v>41949.031944444447</v>
      </c>
      <c r="U3395">
        <f t="shared" ref="U3395:U3458" si="483">YEAR(S3395)</f>
        <v>2014</v>
      </c>
      <c r="V3395" t="str">
        <f t="shared" ref="V3395:V3458" si="484">IF(OR(F3395="live",F3395="successful"),"successful","unsuccessful")</f>
        <v>successful</v>
      </c>
      <c r="W3395" t="str">
        <f>IF(OR(O3395&lt;Outliers!$B$8,Data!O3395&gt;Outliers!$B$9),"Yes","No")</f>
        <v>No</v>
      </c>
      <c r="X3395">
        <f t="shared" ref="X3395:X3458" si="485">ROUND(_xlfn.DAYS(T3395,S3395)/7,0)</f>
        <v>4</v>
      </c>
    </row>
    <row r="3396" spans="1:24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77"/>
        <v>1</v>
      </c>
      <c r="P3396" s="9">
        <f t="shared" si="478"/>
        <v>29</v>
      </c>
      <c r="Q3396" t="str">
        <f t="shared" si="479"/>
        <v>theater</v>
      </c>
      <c r="R3396" t="str">
        <f t="shared" si="480"/>
        <v>plays</v>
      </c>
      <c r="S3396" s="22">
        <f t="shared" si="481"/>
        <v>41817.59542824074</v>
      </c>
      <c r="T3396" s="22">
        <f t="shared" si="482"/>
        <v>41847.59542824074</v>
      </c>
      <c r="U3396">
        <f t="shared" si="483"/>
        <v>2014</v>
      </c>
      <c r="V3396" t="str">
        <f t="shared" si="484"/>
        <v>successful</v>
      </c>
      <c r="W3396" t="str">
        <f>IF(OR(O3396&lt;Outliers!$B$8,Data!O3396&gt;Outliers!$B$9),"Yes","No")</f>
        <v>No</v>
      </c>
      <c r="X3396">
        <f t="shared" si="485"/>
        <v>4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77"/>
        <v>2</v>
      </c>
      <c r="P3397" s="9">
        <f t="shared" si="478"/>
        <v>24.21</v>
      </c>
      <c r="Q3397" t="str">
        <f t="shared" si="479"/>
        <v>theater</v>
      </c>
      <c r="R3397" t="str">
        <f t="shared" si="480"/>
        <v>plays</v>
      </c>
      <c r="S3397" s="22">
        <f t="shared" si="481"/>
        <v>42140.712314814817</v>
      </c>
      <c r="T3397" s="22">
        <f t="shared" si="482"/>
        <v>42154.756944444445</v>
      </c>
      <c r="U3397">
        <f t="shared" si="483"/>
        <v>2015</v>
      </c>
      <c r="V3397" t="str">
        <f t="shared" si="484"/>
        <v>successful</v>
      </c>
      <c r="W3397" t="str">
        <f>IF(OR(O3397&lt;Outliers!$B$8,Data!O3397&gt;Outliers!$B$9),"Yes","No")</f>
        <v>No</v>
      </c>
      <c r="X3397">
        <f t="shared" si="485"/>
        <v>2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77"/>
        <v>1</v>
      </c>
      <c r="P3398" s="9">
        <f t="shared" si="478"/>
        <v>55.89</v>
      </c>
      <c r="Q3398" t="str">
        <f t="shared" si="479"/>
        <v>theater</v>
      </c>
      <c r="R3398" t="str">
        <f t="shared" si="480"/>
        <v>plays</v>
      </c>
      <c r="S3398" s="22">
        <f t="shared" si="481"/>
        <v>41764.44663194444</v>
      </c>
      <c r="T3398" s="22">
        <f t="shared" si="482"/>
        <v>41791.165972222225</v>
      </c>
      <c r="U3398">
        <f t="shared" si="483"/>
        <v>2014</v>
      </c>
      <c r="V3398" t="str">
        <f t="shared" si="484"/>
        <v>successful</v>
      </c>
      <c r="W3398" t="str">
        <f>IF(OR(O3398&lt;Outliers!$B$8,Data!O3398&gt;Outliers!$B$9),"Yes","No")</f>
        <v>No</v>
      </c>
      <c r="X3398">
        <f t="shared" si="485"/>
        <v>4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77"/>
        <v>1</v>
      </c>
      <c r="P3399" s="9">
        <f t="shared" si="478"/>
        <v>11.67</v>
      </c>
      <c r="Q3399" t="str">
        <f t="shared" si="479"/>
        <v>theater</v>
      </c>
      <c r="R3399" t="str">
        <f t="shared" si="480"/>
        <v>plays</v>
      </c>
      <c r="S3399" s="22">
        <f t="shared" si="481"/>
        <v>42378.478344907402</v>
      </c>
      <c r="T3399" s="22">
        <f t="shared" si="482"/>
        <v>42418.916666666672</v>
      </c>
      <c r="U3399">
        <f t="shared" si="483"/>
        <v>2016</v>
      </c>
      <c r="V3399" t="str">
        <f t="shared" si="484"/>
        <v>successful</v>
      </c>
      <c r="W3399" t="str">
        <f>IF(OR(O3399&lt;Outliers!$B$8,Data!O3399&gt;Outliers!$B$9),"Yes","No")</f>
        <v>No</v>
      </c>
      <c r="X3399">
        <f t="shared" si="485"/>
        <v>6</v>
      </c>
    </row>
    <row r="3400" spans="1:24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77"/>
        <v>1</v>
      </c>
      <c r="P3400" s="9">
        <f t="shared" si="478"/>
        <v>68.349999999999994</v>
      </c>
      <c r="Q3400" t="str">
        <f t="shared" si="479"/>
        <v>theater</v>
      </c>
      <c r="R3400" t="str">
        <f t="shared" si="480"/>
        <v>plays</v>
      </c>
      <c r="S3400" s="22">
        <f t="shared" si="481"/>
        <v>41941.75203703704</v>
      </c>
      <c r="T3400" s="22">
        <f t="shared" si="482"/>
        <v>41964.708333333328</v>
      </c>
      <c r="U3400">
        <f t="shared" si="483"/>
        <v>2014</v>
      </c>
      <c r="V3400" t="str">
        <f t="shared" si="484"/>
        <v>successful</v>
      </c>
      <c r="W3400" t="str">
        <f>IF(OR(O3400&lt;Outliers!$B$8,Data!O3400&gt;Outliers!$B$9),"Yes","No")</f>
        <v>No</v>
      </c>
      <c r="X3400">
        <f t="shared" si="485"/>
        <v>3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77"/>
        <v>1</v>
      </c>
      <c r="P3401" s="9">
        <f t="shared" si="478"/>
        <v>27.07</v>
      </c>
      <c r="Q3401" t="str">
        <f t="shared" si="479"/>
        <v>theater</v>
      </c>
      <c r="R3401" t="str">
        <f t="shared" si="480"/>
        <v>plays</v>
      </c>
      <c r="S3401" s="22">
        <f t="shared" si="481"/>
        <v>42026.920428240745</v>
      </c>
      <c r="T3401" s="22">
        <f t="shared" si="482"/>
        <v>42056.920428240745</v>
      </c>
      <c r="U3401">
        <f t="shared" si="483"/>
        <v>2015</v>
      </c>
      <c r="V3401" t="str">
        <f t="shared" si="484"/>
        <v>successful</v>
      </c>
      <c r="W3401" t="str">
        <f>IF(OR(O3401&lt;Outliers!$B$8,Data!O3401&gt;Outliers!$B$9),"Yes","No")</f>
        <v>No</v>
      </c>
      <c r="X3401">
        <f t="shared" si="485"/>
        <v>4</v>
      </c>
    </row>
    <row r="3402" spans="1:24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77"/>
        <v>1</v>
      </c>
      <c r="P3402" s="9">
        <f t="shared" si="478"/>
        <v>118.13</v>
      </c>
      <c r="Q3402" t="str">
        <f t="shared" si="479"/>
        <v>theater</v>
      </c>
      <c r="R3402" t="str">
        <f t="shared" si="480"/>
        <v>plays</v>
      </c>
      <c r="S3402" s="22">
        <f t="shared" si="481"/>
        <v>41834.953865740739</v>
      </c>
      <c r="T3402" s="22">
        <f t="shared" si="482"/>
        <v>41879.953865740739</v>
      </c>
      <c r="U3402">
        <f t="shared" si="483"/>
        <v>2014</v>
      </c>
      <c r="V3402" t="str">
        <f t="shared" si="484"/>
        <v>successful</v>
      </c>
      <c r="W3402" t="str">
        <f>IF(OR(O3402&lt;Outliers!$B$8,Data!O3402&gt;Outliers!$B$9),"Yes","No")</f>
        <v>No</v>
      </c>
      <c r="X3402">
        <f t="shared" si="485"/>
        <v>6</v>
      </c>
    </row>
    <row r="3403" spans="1:24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77"/>
        <v>1</v>
      </c>
      <c r="P3403" s="9">
        <f t="shared" si="478"/>
        <v>44.76</v>
      </c>
      <c r="Q3403" t="str">
        <f t="shared" si="479"/>
        <v>theater</v>
      </c>
      <c r="R3403" t="str">
        <f t="shared" si="480"/>
        <v>plays</v>
      </c>
      <c r="S3403" s="22">
        <f t="shared" si="481"/>
        <v>42193.723912037036</v>
      </c>
      <c r="T3403" s="22">
        <f t="shared" si="482"/>
        <v>42223.723912037036</v>
      </c>
      <c r="U3403">
        <f t="shared" si="483"/>
        <v>2015</v>
      </c>
      <c r="V3403" t="str">
        <f t="shared" si="484"/>
        <v>successful</v>
      </c>
      <c r="W3403" t="str">
        <f>IF(OR(O3403&lt;Outliers!$B$8,Data!O3403&gt;Outliers!$B$9),"Yes","No")</f>
        <v>No</v>
      </c>
      <c r="X3403">
        <f t="shared" si="485"/>
        <v>4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77"/>
        <v>1</v>
      </c>
      <c r="P3404" s="9">
        <f t="shared" si="478"/>
        <v>99.79</v>
      </c>
      <c r="Q3404" t="str">
        <f t="shared" si="479"/>
        <v>theater</v>
      </c>
      <c r="R3404" t="str">
        <f t="shared" si="480"/>
        <v>plays</v>
      </c>
      <c r="S3404" s="22">
        <f t="shared" si="481"/>
        <v>42290.61855324074</v>
      </c>
      <c r="T3404" s="22">
        <f t="shared" si="482"/>
        <v>42320.104861111111</v>
      </c>
      <c r="U3404">
        <f t="shared" si="483"/>
        <v>2015</v>
      </c>
      <c r="V3404" t="str">
        <f t="shared" si="484"/>
        <v>successful</v>
      </c>
      <c r="W3404" t="str">
        <f>IF(OR(O3404&lt;Outliers!$B$8,Data!O3404&gt;Outliers!$B$9),"Yes","No")</f>
        <v>No</v>
      </c>
      <c r="X3404">
        <f t="shared" si="485"/>
        <v>4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77"/>
        <v>1</v>
      </c>
      <c r="P3405" s="9">
        <f t="shared" si="478"/>
        <v>117.65</v>
      </c>
      <c r="Q3405" t="str">
        <f t="shared" si="479"/>
        <v>theater</v>
      </c>
      <c r="R3405" t="str">
        <f t="shared" si="480"/>
        <v>plays</v>
      </c>
      <c r="S3405" s="22">
        <f t="shared" si="481"/>
        <v>42150.462083333332</v>
      </c>
      <c r="T3405" s="22">
        <f t="shared" si="482"/>
        <v>42180.462083333332</v>
      </c>
      <c r="U3405">
        <f t="shared" si="483"/>
        <v>2015</v>
      </c>
      <c r="V3405" t="str">
        <f t="shared" si="484"/>
        <v>successful</v>
      </c>
      <c r="W3405" t="str">
        <f>IF(OR(O3405&lt;Outliers!$B$8,Data!O3405&gt;Outliers!$B$9),"Yes","No")</f>
        <v>No</v>
      </c>
      <c r="X3405">
        <f t="shared" si="485"/>
        <v>4</v>
      </c>
    </row>
    <row r="3406" spans="1:24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77"/>
        <v>1</v>
      </c>
      <c r="P3406" s="9">
        <f t="shared" si="478"/>
        <v>203.33</v>
      </c>
      <c r="Q3406" t="str">
        <f t="shared" si="479"/>
        <v>theater</v>
      </c>
      <c r="R3406" t="str">
        <f t="shared" si="480"/>
        <v>plays</v>
      </c>
      <c r="S3406" s="22">
        <f t="shared" si="481"/>
        <v>42152.503495370373</v>
      </c>
      <c r="T3406" s="22">
        <f t="shared" si="482"/>
        <v>42172.503495370373</v>
      </c>
      <c r="U3406">
        <f t="shared" si="483"/>
        <v>2015</v>
      </c>
      <c r="V3406" t="str">
        <f t="shared" si="484"/>
        <v>successful</v>
      </c>
      <c r="W3406" t="str">
        <f>IF(OR(O3406&lt;Outliers!$B$8,Data!O3406&gt;Outliers!$B$9),"Yes","No")</f>
        <v>No</v>
      </c>
      <c r="X3406">
        <f t="shared" si="485"/>
        <v>3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77"/>
        <v>1</v>
      </c>
      <c r="P3407" s="9">
        <f t="shared" si="478"/>
        <v>28.32</v>
      </c>
      <c r="Q3407" t="str">
        <f t="shared" si="479"/>
        <v>theater</v>
      </c>
      <c r="R3407" t="str">
        <f t="shared" si="480"/>
        <v>plays</v>
      </c>
      <c r="S3407" s="22">
        <f t="shared" si="481"/>
        <v>42410.017199074078</v>
      </c>
      <c r="T3407" s="22">
        <f t="shared" si="482"/>
        <v>42430.999305555553</v>
      </c>
      <c r="U3407">
        <f t="shared" si="483"/>
        <v>2016</v>
      </c>
      <c r="V3407" t="str">
        <f t="shared" si="484"/>
        <v>successful</v>
      </c>
      <c r="W3407" t="str">
        <f>IF(OR(O3407&lt;Outliers!$B$8,Data!O3407&gt;Outliers!$B$9),"Yes","No")</f>
        <v>No</v>
      </c>
      <c r="X3407">
        <f t="shared" si="485"/>
        <v>3</v>
      </c>
    </row>
    <row r="3408" spans="1:24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77"/>
        <v>1</v>
      </c>
      <c r="P3408" s="9">
        <f t="shared" si="478"/>
        <v>110.23</v>
      </c>
      <c r="Q3408" t="str">
        <f t="shared" si="479"/>
        <v>theater</v>
      </c>
      <c r="R3408" t="str">
        <f t="shared" si="480"/>
        <v>plays</v>
      </c>
      <c r="S3408" s="22">
        <f t="shared" si="481"/>
        <v>41791.492777777778</v>
      </c>
      <c r="T3408" s="22">
        <f t="shared" si="482"/>
        <v>41836.492777777778</v>
      </c>
      <c r="U3408">
        <f t="shared" si="483"/>
        <v>2014</v>
      </c>
      <c r="V3408" t="str">
        <f t="shared" si="484"/>
        <v>successful</v>
      </c>
      <c r="W3408" t="str">
        <f>IF(OR(O3408&lt;Outliers!$B$8,Data!O3408&gt;Outliers!$B$9),"Yes","No")</f>
        <v>No</v>
      </c>
      <c r="X3408">
        <f t="shared" si="485"/>
        <v>6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77"/>
        <v>1</v>
      </c>
      <c r="P3409" s="9">
        <f t="shared" si="478"/>
        <v>31.97</v>
      </c>
      <c r="Q3409" t="str">
        <f t="shared" si="479"/>
        <v>theater</v>
      </c>
      <c r="R3409" t="str">
        <f t="shared" si="480"/>
        <v>plays</v>
      </c>
      <c r="S3409" s="22">
        <f t="shared" si="481"/>
        <v>41796.422326388885</v>
      </c>
      <c r="T3409" s="22">
        <f t="shared" si="482"/>
        <v>41826.422326388885</v>
      </c>
      <c r="U3409">
        <f t="shared" si="483"/>
        <v>2014</v>
      </c>
      <c r="V3409" t="str">
        <f t="shared" si="484"/>
        <v>successful</v>
      </c>
      <c r="W3409" t="str">
        <f>IF(OR(O3409&lt;Outliers!$B$8,Data!O3409&gt;Outliers!$B$9),"Yes","No")</f>
        <v>No</v>
      </c>
      <c r="X3409">
        <f t="shared" si="485"/>
        <v>4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77"/>
        <v>2</v>
      </c>
      <c r="P3410" s="9">
        <f t="shared" si="478"/>
        <v>58.61</v>
      </c>
      <c r="Q3410" t="str">
        <f t="shared" si="479"/>
        <v>theater</v>
      </c>
      <c r="R3410" t="str">
        <f t="shared" si="480"/>
        <v>plays</v>
      </c>
      <c r="S3410" s="22">
        <f t="shared" si="481"/>
        <v>41808.991944444446</v>
      </c>
      <c r="T3410" s="22">
        <f t="shared" si="482"/>
        <v>41838.991944444446</v>
      </c>
      <c r="U3410">
        <f t="shared" si="483"/>
        <v>2014</v>
      </c>
      <c r="V3410" t="str">
        <f t="shared" si="484"/>
        <v>successful</v>
      </c>
      <c r="W3410" t="str">
        <f>IF(OR(O3410&lt;Outliers!$B$8,Data!O3410&gt;Outliers!$B$9),"Yes","No")</f>
        <v>No</v>
      </c>
      <c r="X3410">
        <f t="shared" si="485"/>
        <v>4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77"/>
        <v>1</v>
      </c>
      <c r="P3411" s="9">
        <f t="shared" si="478"/>
        <v>29.43</v>
      </c>
      <c r="Q3411" t="str">
        <f t="shared" si="479"/>
        <v>theater</v>
      </c>
      <c r="R3411" t="str">
        <f t="shared" si="480"/>
        <v>plays</v>
      </c>
      <c r="S3411" s="22">
        <f t="shared" si="481"/>
        <v>42544.814328703709</v>
      </c>
      <c r="T3411" s="22">
        <f t="shared" si="482"/>
        <v>42582.873611111107</v>
      </c>
      <c r="U3411">
        <f t="shared" si="483"/>
        <v>2016</v>
      </c>
      <c r="V3411" t="str">
        <f t="shared" si="484"/>
        <v>successful</v>
      </c>
      <c r="W3411" t="str">
        <f>IF(OR(O3411&lt;Outliers!$B$8,Data!O3411&gt;Outliers!$B$9),"Yes","No")</f>
        <v>No</v>
      </c>
      <c r="X3411">
        <f t="shared" si="485"/>
        <v>5</v>
      </c>
    </row>
    <row r="3412" spans="1:24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77"/>
        <v>1</v>
      </c>
      <c r="P3412" s="9">
        <f t="shared" si="478"/>
        <v>81.38</v>
      </c>
      <c r="Q3412" t="str">
        <f t="shared" si="479"/>
        <v>theater</v>
      </c>
      <c r="R3412" t="str">
        <f t="shared" si="480"/>
        <v>plays</v>
      </c>
      <c r="S3412" s="22">
        <f t="shared" si="481"/>
        <v>42500.041550925926</v>
      </c>
      <c r="T3412" s="22">
        <f t="shared" si="482"/>
        <v>42527.291666666672</v>
      </c>
      <c r="U3412">
        <f t="shared" si="483"/>
        <v>2016</v>
      </c>
      <c r="V3412" t="str">
        <f t="shared" si="484"/>
        <v>successful</v>
      </c>
      <c r="W3412" t="str">
        <f>IF(OR(O3412&lt;Outliers!$B$8,Data!O3412&gt;Outliers!$B$9),"Yes","No")</f>
        <v>No</v>
      </c>
      <c r="X3412">
        <f t="shared" si="485"/>
        <v>4</v>
      </c>
    </row>
    <row r="3413" spans="1:24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77"/>
        <v>1</v>
      </c>
      <c r="P3413" s="9">
        <f t="shared" si="478"/>
        <v>199.17</v>
      </c>
      <c r="Q3413" t="str">
        <f t="shared" si="479"/>
        <v>theater</v>
      </c>
      <c r="R3413" t="str">
        <f t="shared" si="480"/>
        <v>plays</v>
      </c>
      <c r="S3413" s="22">
        <f t="shared" si="481"/>
        <v>42265.022824074069</v>
      </c>
      <c r="T3413" s="22">
        <f t="shared" si="482"/>
        <v>42285.022824074069</v>
      </c>
      <c r="U3413">
        <f t="shared" si="483"/>
        <v>2015</v>
      </c>
      <c r="V3413" t="str">
        <f t="shared" si="484"/>
        <v>successful</v>
      </c>
      <c r="W3413" t="str">
        <f>IF(OR(O3413&lt;Outliers!$B$8,Data!O3413&gt;Outliers!$B$9),"Yes","No")</f>
        <v>No</v>
      </c>
      <c r="X3413">
        <f t="shared" si="485"/>
        <v>3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77"/>
        <v>1</v>
      </c>
      <c r="P3414" s="9">
        <f t="shared" si="478"/>
        <v>115.38</v>
      </c>
      <c r="Q3414" t="str">
        <f t="shared" si="479"/>
        <v>theater</v>
      </c>
      <c r="R3414" t="str">
        <f t="shared" si="480"/>
        <v>plays</v>
      </c>
      <c r="S3414" s="22">
        <f t="shared" si="481"/>
        <v>41879.959050925929</v>
      </c>
      <c r="T3414" s="22">
        <f t="shared" si="482"/>
        <v>41909.959050925929</v>
      </c>
      <c r="U3414">
        <f t="shared" si="483"/>
        <v>2014</v>
      </c>
      <c r="V3414" t="str">
        <f t="shared" si="484"/>
        <v>successful</v>
      </c>
      <c r="W3414" t="str">
        <f>IF(OR(O3414&lt;Outliers!$B$8,Data!O3414&gt;Outliers!$B$9),"Yes","No")</f>
        <v>No</v>
      </c>
      <c r="X3414">
        <f t="shared" si="485"/>
        <v>4</v>
      </c>
    </row>
    <row r="3415" spans="1:24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77"/>
        <v>1</v>
      </c>
      <c r="P3415" s="9">
        <f t="shared" si="478"/>
        <v>46.43</v>
      </c>
      <c r="Q3415" t="str">
        <f t="shared" si="479"/>
        <v>theater</v>
      </c>
      <c r="R3415" t="str">
        <f t="shared" si="480"/>
        <v>plays</v>
      </c>
      <c r="S3415" s="22">
        <f t="shared" si="481"/>
        <v>42053.733078703706</v>
      </c>
      <c r="T3415" s="22">
        <f t="shared" si="482"/>
        <v>42063.207638888889</v>
      </c>
      <c r="U3415">
        <f t="shared" si="483"/>
        <v>2015</v>
      </c>
      <c r="V3415" t="str">
        <f t="shared" si="484"/>
        <v>successful</v>
      </c>
      <c r="W3415" t="str">
        <f>IF(OR(O3415&lt;Outliers!$B$8,Data!O3415&gt;Outliers!$B$9),"Yes","No")</f>
        <v>No</v>
      </c>
      <c r="X3415">
        <f t="shared" si="485"/>
        <v>1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77"/>
        <v>1</v>
      </c>
      <c r="P3416" s="9">
        <f t="shared" si="478"/>
        <v>70.569999999999993</v>
      </c>
      <c r="Q3416" t="str">
        <f t="shared" si="479"/>
        <v>theater</v>
      </c>
      <c r="R3416" t="str">
        <f t="shared" si="480"/>
        <v>plays</v>
      </c>
      <c r="S3416" s="22">
        <f t="shared" si="481"/>
        <v>42675.832465277781</v>
      </c>
      <c r="T3416" s="22">
        <f t="shared" si="482"/>
        <v>42705.332638888889</v>
      </c>
      <c r="U3416">
        <f t="shared" si="483"/>
        <v>2016</v>
      </c>
      <c r="V3416" t="str">
        <f t="shared" si="484"/>
        <v>successful</v>
      </c>
      <c r="W3416" t="str">
        <f>IF(OR(O3416&lt;Outliers!$B$8,Data!O3416&gt;Outliers!$B$9),"Yes","No")</f>
        <v>No</v>
      </c>
      <c r="X3416">
        <f t="shared" si="485"/>
        <v>4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77"/>
        <v>1</v>
      </c>
      <c r="P3417" s="9">
        <f t="shared" si="478"/>
        <v>22.22</v>
      </c>
      <c r="Q3417" t="str">
        <f t="shared" si="479"/>
        <v>theater</v>
      </c>
      <c r="R3417" t="str">
        <f t="shared" si="480"/>
        <v>plays</v>
      </c>
      <c r="S3417" s="22">
        <f t="shared" si="481"/>
        <v>42467.144166666665</v>
      </c>
      <c r="T3417" s="22">
        <f t="shared" si="482"/>
        <v>42477.979166666672</v>
      </c>
      <c r="U3417">
        <f t="shared" si="483"/>
        <v>2016</v>
      </c>
      <c r="V3417" t="str">
        <f t="shared" si="484"/>
        <v>successful</v>
      </c>
      <c r="W3417" t="str">
        <f>IF(OR(O3417&lt;Outliers!$B$8,Data!O3417&gt;Outliers!$B$9),"Yes","No")</f>
        <v>No</v>
      </c>
      <c r="X3417">
        <f t="shared" si="485"/>
        <v>1</v>
      </c>
    </row>
    <row r="3418" spans="1:24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77"/>
        <v>1</v>
      </c>
      <c r="P3418" s="9">
        <f t="shared" si="478"/>
        <v>159.47</v>
      </c>
      <c r="Q3418" t="str">
        <f t="shared" si="479"/>
        <v>theater</v>
      </c>
      <c r="R3418" t="str">
        <f t="shared" si="480"/>
        <v>plays</v>
      </c>
      <c r="S3418" s="22">
        <f t="shared" si="481"/>
        <v>42089.412557870368</v>
      </c>
      <c r="T3418" s="22">
        <f t="shared" si="482"/>
        <v>42117.770833333328</v>
      </c>
      <c r="U3418">
        <f t="shared" si="483"/>
        <v>2015</v>
      </c>
      <c r="V3418" t="str">
        <f t="shared" si="484"/>
        <v>successful</v>
      </c>
      <c r="W3418" t="str">
        <f>IF(OR(O3418&lt;Outliers!$B$8,Data!O3418&gt;Outliers!$B$9),"Yes","No")</f>
        <v>No</v>
      </c>
      <c r="X3418">
        <f t="shared" si="485"/>
        <v>4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77"/>
        <v>1</v>
      </c>
      <c r="P3419" s="9">
        <f t="shared" si="478"/>
        <v>37.78</v>
      </c>
      <c r="Q3419" t="str">
        <f t="shared" si="479"/>
        <v>theater</v>
      </c>
      <c r="R3419" t="str">
        <f t="shared" si="480"/>
        <v>plays</v>
      </c>
      <c r="S3419" s="22">
        <f t="shared" si="481"/>
        <v>41894.91375</v>
      </c>
      <c r="T3419" s="22">
        <f t="shared" si="482"/>
        <v>41938.029861111114</v>
      </c>
      <c r="U3419">
        <f t="shared" si="483"/>
        <v>2014</v>
      </c>
      <c r="V3419" t="str">
        <f t="shared" si="484"/>
        <v>successful</v>
      </c>
      <c r="W3419" t="str">
        <f>IF(OR(O3419&lt;Outliers!$B$8,Data!O3419&gt;Outliers!$B$9),"Yes","No")</f>
        <v>No</v>
      </c>
      <c r="X3419">
        <f t="shared" si="485"/>
        <v>6</v>
      </c>
    </row>
    <row r="3420" spans="1:24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77"/>
        <v>1</v>
      </c>
      <c r="P3420" s="9">
        <f t="shared" si="478"/>
        <v>72.05</v>
      </c>
      <c r="Q3420" t="str">
        <f t="shared" si="479"/>
        <v>theater</v>
      </c>
      <c r="R3420" t="str">
        <f t="shared" si="480"/>
        <v>plays</v>
      </c>
      <c r="S3420" s="22">
        <f t="shared" si="481"/>
        <v>41752.83457175926</v>
      </c>
      <c r="T3420" s="22">
        <f t="shared" si="482"/>
        <v>41782.83457175926</v>
      </c>
      <c r="U3420">
        <f t="shared" si="483"/>
        <v>2014</v>
      </c>
      <c r="V3420" t="str">
        <f t="shared" si="484"/>
        <v>successful</v>
      </c>
      <c r="W3420" t="str">
        <f>IF(OR(O3420&lt;Outliers!$B$8,Data!O3420&gt;Outliers!$B$9),"Yes","No")</f>
        <v>No</v>
      </c>
      <c r="X3420">
        <f t="shared" si="485"/>
        <v>4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77"/>
        <v>1</v>
      </c>
      <c r="P3421" s="9">
        <f t="shared" si="478"/>
        <v>63.7</v>
      </c>
      <c r="Q3421" t="str">
        <f t="shared" si="479"/>
        <v>theater</v>
      </c>
      <c r="R3421" t="str">
        <f t="shared" si="480"/>
        <v>plays</v>
      </c>
      <c r="S3421" s="22">
        <f t="shared" si="481"/>
        <v>42448.821585648147</v>
      </c>
      <c r="T3421" s="22">
        <f t="shared" si="482"/>
        <v>42466.895833333328</v>
      </c>
      <c r="U3421">
        <f t="shared" si="483"/>
        <v>2016</v>
      </c>
      <c r="V3421" t="str">
        <f t="shared" si="484"/>
        <v>successful</v>
      </c>
      <c r="W3421" t="str">
        <f>IF(OR(O3421&lt;Outliers!$B$8,Data!O3421&gt;Outliers!$B$9),"Yes","No")</f>
        <v>No</v>
      </c>
      <c r="X3421">
        <f t="shared" si="485"/>
        <v>3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77"/>
        <v>1</v>
      </c>
      <c r="P3422" s="9">
        <f t="shared" si="478"/>
        <v>28.41</v>
      </c>
      <c r="Q3422" t="str">
        <f t="shared" si="479"/>
        <v>theater</v>
      </c>
      <c r="R3422" t="str">
        <f t="shared" si="480"/>
        <v>plays</v>
      </c>
      <c r="S3422" s="22">
        <f t="shared" si="481"/>
        <v>42405.090300925927</v>
      </c>
      <c r="T3422" s="22">
        <f t="shared" si="482"/>
        <v>42414</v>
      </c>
      <c r="U3422">
        <f t="shared" si="483"/>
        <v>2016</v>
      </c>
      <c r="V3422" t="str">
        <f t="shared" si="484"/>
        <v>successful</v>
      </c>
      <c r="W3422" t="str">
        <f>IF(OR(O3422&lt;Outliers!$B$8,Data!O3422&gt;Outliers!$B$9),"Yes","No")</f>
        <v>No</v>
      </c>
      <c r="X3422">
        <f t="shared" si="485"/>
        <v>1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77"/>
        <v>1</v>
      </c>
      <c r="P3423" s="9">
        <f t="shared" si="478"/>
        <v>103.21</v>
      </c>
      <c r="Q3423" t="str">
        <f t="shared" si="479"/>
        <v>theater</v>
      </c>
      <c r="R3423" t="str">
        <f t="shared" si="480"/>
        <v>plays</v>
      </c>
      <c r="S3423" s="22">
        <f t="shared" si="481"/>
        <v>42037.791238425925</v>
      </c>
      <c r="T3423" s="22">
        <f t="shared" si="482"/>
        <v>42067.791238425925</v>
      </c>
      <c r="U3423">
        <f t="shared" si="483"/>
        <v>2015</v>
      </c>
      <c r="V3423" t="str">
        <f t="shared" si="484"/>
        <v>successful</v>
      </c>
      <c r="W3423" t="str">
        <f>IF(OR(O3423&lt;Outliers!$B$8,Data!O3423&gt;Outliers!$B$9),"Yes","No")</f>
        <v>No</v>
      </c>
      <c r="X3423">
        <f t="shared" si="485"/>
        <v>4</v>
      </c>
    </row>
    <row r="3424" spans="1:24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77"/>
        <v>1</v>
      </c>
      <c r="P3424" s="9">
        <f t="shared" si="478"/>
        <v>71.150000000000006</v>
      </c>
      <c r="Q3424" t="str">
        <f t="shared" si="479"/>
        <v>theater</v>
      </c>
      <c r="R3424" t="str">
        <f t="shared" si="480"/>
        <v>plays</v>
      </c>
      <c r="S3424" s="22">
        <f t="shared" si="481"/>
        <v>42323.562222222223</v>
      </c>
      <c r="T3424" s="22">
        <f t="shared" si="482"/>
        <v>42352</v>
      </c>
      <c r="U3424">
        <f t="shared" si="483"/>
        <v>2015</v>
      </c>
      <c r="V3424" t="str">
        <f t="shared" si="484"/>
        <v>successful</v>
      </c>
      <c r="W3424" t="str">
        <f>IF(OR(O3424&lt;Outliers!$B$8,Data!O3424&gt;Outliers!$B$9),"Yes","No")</f>
        <v>No</v>
      </c>
      <c r="X3424">
        <f t="shared" si="485"/>
        <v>4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77"/>
        <v>1</v>
      </c>
      <c r="P3425" s="9">
        <f t="shared" si="478"/>
        <v>35</v>
      </c>
      <c r="Q3425" t="str">
        <f t="shared" si="479"/>
        <v>theater</v>
      </c>
      <c r="R3425" t="str">
        <f t="shared" si="480"/>
        <v>plays</v>
      </c>
      <c r="S3425" s="22">
        <f t="shared" si="481"/>
        <v>42088.911354166667</v>
      </c>
      <c r="T3425" s="22">
        <f t="shared" si="482"/>
        <v>42118.911354166667</v>
      </c>
      <c r="U3425">
        <f t="shared" si="483"/>
        <v>2015</v>
      </c>
      <c r="V3425" t="str">
        <f t="shared" si="484"/>
        <v>successful</v>
      </c>
      <c r="W3425" t="str">
        <f>IF(OR(O3425&lt;Outliers!$B$8,Data!O3425&gt;Outliers!$B$9),"Yes","No")</f>
        <v>No</v>
      </c>
      <c r="X3425">
        <f t="shared" si="485"/>
        <v>4</v>
      </c>
    </row>
    <row r="3426" spans="1:24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77"/>
        <v>1</v>
      </c>
      <c r="P3426" s="9">
        <f t="shared" si="478"/>
        <v>81.78</v>
      </c>
      <c r="Q3426" t="str">
        <f t="shared" si="479"/>
        <v>theater</v>
      </c>
      <c r="R3426" t="str">
        <f t="shared" si="480"/>
        <v>plays</v>
      </c>
      <c r="S3426" s="22">
        <f t="shared" si="481"/>
        <v>42018.676898148144</v>
      </c>
      <c r="T3426" s="22">
        <f t="shared" si="482"/>
        <v>42040.290972222225</v>
      </c>
      <c r="U3426">
        <f t="shared" si="483"/>
        <v>2015</v>
      </c>
      <c r="V3426" t="str">
        <f t="shared" si="484"/>
        <v>successful</v>
      </c>
      <c r="W3426" t="str">
        <f>IF(OR(O3426&lt;Outliers!$B$8,Data!O3426&gt;Outliers!$B$9),"Yes","No")</f>
        <v>No</v>
      </c>
      <c r="X3426">
        <f t="shared" si="485"/>
        <v>3</v>
      </c>
    </row>
    <row r="3427" spans="1:24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77"/>
        <v>1</v>
      </c>
      <c r="P3427" s="9">
        <f t="shared" si="478"/>
        <v>297.02999999999997</v>
      </c>
      <c r="Q3427" t="str">
        <f t="shared" si="479"/>
        <v>theater</v>
      </c>
      <c r="R3427" t="str">
        <f t="shared" si="480"/>
        <v>plays</v>
      </c>
      <c r="S3427" s="22">
        <f t="shared" si="481"/>
        <v>41884.617314814815</v>
      </c>
      <c r="T3427" s="22">
        <f t="shared" si="482"/>
        <v>41916.617314814815</v>
      </c>
      <c r="U3427">
        <f t="shared" si="483"/>
        <v>2014</v>
      </c>
      <c r="V3427" t="str">
        <f t="shared" si="484"/>
        <v>successful</v>
      </c>
      <c r="W3427" t="str">
        <f>IF(OR(O3427&lt;Outliers!$B$8,Data!O3427&gt;Outliers!$B$9),"Yes","No")</f>
        <v>No</v>
      </c>
      <c r="X3427">
        <f t="shared" si="485"/>
        <v>5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77"/>
        <v>1</v>
      </c>
      <c r="P3428" s="9">
        <f t="shared" si="478"/>
        <v>46.61</v>
      </c>
      <c r="Q3428" t="str">
        <f t="shared" si="479"/>
        <v>theater</v>
      </c>
      <c r="R3428" t="str">
        <f t="shared" si="480"/>
        <v>plays</v>
      </c>
      <c r="S3428" s="22">
        <f t="shared" si="481"/>
        <v>41884.056747685187</v>
      </c>
      <c r="T3428" s="22">
        <f t="shared" si="482"/>
        <v>41903.083333333336</v>
      </c>
      <c r="U3428">
        <f t="shared" si="483"/>
        <v>2014</v>
      </c>
      <c r="V3428" t="str">
        <f t="shared" si="484"/>
        <v>successful</v>
      </c>
      <c r="W3428" t="str">
        <f>IF(OR(O3428&lt;Outliers!$B$8,Data!O3428&gt;Outliers!$B$9),"Yes","No")</f>
        <v>No</v>
      </c>
      <c r="X3428">
        <f t="shared" si="485"/>
        <v>3</v>
      </c>
    </row>
    <row r="3429" spans="1:24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77"/>
        <v>1</v>
      </c>
      <c r="P3429" s="9">
        <f t="shared" si="478"/>
        <v>51.72</v>
      </c>
      <c r="Q3429" t="str">
        <f t="shared" si="479"/>
        <v>theater</v>
      </c>
      <c r="R3429" t="str">
        <f t="shared" si="480"/>
        <v>plays</v>
      </c>
      <c r="S3429" s="22">
        <f t="shared" si="481"/>
        <v>41792.645277777774</v>
      </c>
      <c r="T3429" s="22">
        <f t="shared" si="482"/>
        <v>41822.645277777774</v>
      </c>
      <c r="U3429">
        <f t="shared" si="483"/>
        <v>2014</v>
      </c>
      <c r="V3429" t="str">
        <f t="shared" si="484"/>
        <v>successful</v>
      </c>
      <c r="W3429" t="str">
        <f>IF(OR(O3429&lt;Outliers!$B$8,Data!O3429&gt;Outliers!$B$9),"Yes","No")</f>
        <v>No</v>
      </c>
      <c r="X3429">
        <f t="shared" si="485"/>
        <v>4</v>
      </c>
    </row>
    <row r="3430" spans="1:24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77"/>
        <v>1</v>
      </c>
      <c r="P3430" s="9">
        <f t="shared" si="478"/>
        <v>40.29</v>
      </c>
      <c r="Q3430" t="str">
        <f t="shared" si="479"/>
        <v>theater</v>
      </c>
      <c r="R3430" t="str">
        <f t="shared" si="480"/>
        <v>plays</v>
      </c>
      <c r="S3430" s="22">
        <f t="shared" si="481"/>
        <v>42038.720451388886</v>
      </c>
      <c r="T3430" s="22">
        <f t="shared" si="482"/>
        <v>42063.708333333328</v>
      </c>
      <c r="U3430">
        <f t="shared" si="483"/>
        <v>2015</v>
      </c>
      <c r="V3430" t="str">
        <f t="shared" si="484"/>
        <v>successful</v>
      </c>
      <c r="W3430" t="str">
        <f>IF(OR(O3430&lt;Outliers!$B$8,Data!O3430&gt;Outliers!$B$9),"Yes","No")</f>
        <v>No</v>
      </c>
      <c r="X3430">
        <f t="shared" si="485"/>
        <v>4</v>
      </c>
    </row>
    <row r="3431" spans="1:24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77"/>
        <v>1</v>
      </c>
      <c r="P3431" s="9">
        <f t="shared" si="478"/>
        <v>16.25</v>
      </c>
      <c r="Q3431" t="str">
        <f t="shared" si="479"/>
        <v>theater</v>
      </c>
      <c r="R3431" t="str">
        <f t="shared" si="480"/>
        <v>plays</v>
      </c>
      <c r="S3431" s="22">
        <f t="shared" si="481"/>
        <v>42662.021539351852</v>
      </c>
      <c r="T3431" s="22">
        <f t="shared" si="482"/>
        <v>42676.021539351852</v>
      </c>
      <c r="U3431">
        <f t="shared" si="483"/>
        <v>2016</v>
      </c>
      <c r="V3431" t="str">
        <f t="shared" si="484"/>
        <v>successful</v>
      </c>
      <c r="W3431" t="str">
        <f>IF(OR(O3431&lt;Outliers!$B$8,Data!O3431&gt;Outliers!$B$9),"Yes","No")</f>
        <v>No</v>
      </c>
      <c r="X3431">
        <f t="shared" si="485"/>
        <v>2</v>
      </c>
    </row>
    <row r="3432" spans="1:24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77"/>
        <v>1</v>
      </c>
      <c r="P3432" s="9">
        <f t="shared" si="478"/>
        <v>30.15</v>
      </c>
      <c r="Q3432" t="str">
        <f t="shared" si="479"/>
        <v>theater</v>
      </c>
      <c r="R3432" t="str">
        <f t="shared" si="480"/>
        <v>plays</v>
      </c>
      <c r="S3432" s="22">
        <f t="shared" si="481"/>
        <v>41820.945613425924</v>
      </c>
      <c r="T3432" s="22">
        <f t="shared" si="482"/>
        <v>41850.945613425924</v>
      </c>
      <c r="U3432">
        <f t="shared" si="483"/>
        <v>2014</v>
      </c>
      <c r="V3432" t="str">
        <f t="shared" si="484"/>
        <v>successful</v>
      </c>
      <c r="W3432" t="str">
        <f>IF(OR(O3432&lt;Outliers!$B$8,Data!O3432&gt;Outliers!$B$9),"Yes","No")</f>
        <v>No</v>
      </c>
      <c r="X3432">
        <f t="shared" si="485"/>
        <v>4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77"/>
        <v>1</v>
      </c>
      <c r="P3433" s="9">
        <f t="shared" si="478"/>
        <v>95.24</v>
      </c>
      <c r="Q3433" t="str">
        <f t="shared" si="479"/>
        <v>theater</v>
      </c>
      <c r="R3433" t="str">
        <f t="shared" si="480"/>
        <v>plays</v>
      </c>
      <c r="S3433" s="22">
        <f t="shared" si="481"/>
        <v>41839.730937500004</v>
      </c>
      <c r="T3433" s="22">
        <f t="shared" si="482"/>
        <v>41869.730937500004</v>
      </c>
      <c r="U3433">
        <f t="shared" si="483"/>
        <v>2014</v>
      </c>
      <c r="V3433" t="str">
        <f t="shared" si="484"/>
        <v>successful</v>
      </c>
      <c r="W3433" t="str">
        <f>IF(OR(O3433&lt;Outliers!$B$8,Data!O3433&gt;Outliers!$B$9),"Yes","No")</f>
        <v>No</v>
      </c>
      <c r="X3433">
        <f t="shared" si="485"/>
        <v>4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77"/>
        <v>1</v>
      </c>
      <c r="P3434" s="9">
        <f t="shared" si="478"/>
        <v>52.21</v>
      </c>
      <c r="Q3434" t="str">
        <f t="shared" si="479"/>
        <v>theater</v>
      </c>
      <c r="R3434" t="str">
        <f t="shared" si="480"/>
        <v>plays</v>
      </c>
      <c r="S3434" s="22">
        <f t="shared" si="481"/>
        <v>42380.581180555557</v>
      </c>
      <c r="T3434" s="22">
        <f t="shared" si="482"/>
        <v>42405.916666666672</v>
      </c>
      <c r="U3434">
        <f t="shared" si="483"/>
        <v>2016</v>
      </c>
      <c r="V3434" t="str">
        <f t="shared" si="484"/>
        <v>successful</v>
      </c>
      <c r="W3434" t="str">
        <f>IF(OR(O3434&lt;Outliers!$B$8,Data!O3434&gt;Outliers!$B$9),"Yes","No")</f>
        <v>No</v>
      </c>
      <c r="X3434">
        <f t="shared" si="485"/>
        <v>4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77"/>
        <v>1</v>
      </c>
      <c r="P3435" s="9">
        <f t="shared" si="478"/>
        <v>134.15</v>
      </c>
      <c r="Q3435" t="str">
        <f t="shared" si="479"/>
        <v>theater</v>
      </c>
      <c r="R3435" t="str">
        <f t="shared" si="480"/>
        <v>plays</v>
      </c>
      <c r="S3435" s="22">
        <f t="shared" si="481"/>
        <v>41776.063136574077</v>
      </c>
      <c r="T3435" s="22">
        <f t="shared" si="482"/>
        <v>41807.125</v>
      </c>
      <c r="U3435">
        <f t="shared" si="483"/>
        <v>2014</v>
      </c>
      <c r="V3435" t="str">
        <f t="shared" si="484"/>
        <v>successful</v>
      </c>
      <c r="W3435" t="str">
        <f>IF(OR(O3435&lt;Outliers!$B$8,Data!O3435&gt;Outliers!$B$9),"Yes","No")</f>
        <v>No</v>
      </c>
      <c r="X3435">
        <f t="shared" si="485"/>
        <v>4</v>
      </c>
    </row>
    <row r="3436" spans="1:24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77"/>
        <v>1</v>
      </c>
      <c r="P3436" s="9">
        <f t="shared" si="478"/>
        <v>62.83</v>
      </c>
      <c r="Q3436" t="str">
        <f t="shared" si="479"/>
        <v>theater</v>
      </c>
      <c r="R3436" t="str">
        <f t="shared" si="480"/>
        <v>plays</v>
      </c>
      <c r="S3436" s="22">
        <f t="shared" si="481"/>
        <v>41800.380428240744</v>
      </c>
      <c r="T3436" s="22">
        <f t="shared" si="482"/>
        <v>41830.380428240744</v>
      </c>
      <c r="U3436">
        <f t="shared" si="483"/>
        <v>2014</v>
      </c>
      <c r="V3436" t="str">
        <f t="shared" si="484"/>
        <v>successful</v>
      </c>
      <c r="W3436" t="str">
        <f>IF(OR(O3436&lt;Outliers!$B$8,Data!O3436&gt;Outliers!$B$9),"Yes","No")</f>
        <v>No</v>
      </c>
      <c r="X3436">
        <f t="shared" si="485"/>
        <v>4</v>
      </c>
    </row>
    <row r="3437" spans="1:24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77"/>
        <v>1</v>
      </c>
      <c r="P3437" s="9">
        <f t="shared" si="478"/>
        <v>58.95</v>
      </c>
      <c r="Q3437" t="str">
        <f t="shared" si="479"/>
        <v>theater</v>
      </c>
      <c r="R3437" t="str">
        <f t="shared" si="480"/>
        <v>plays</v>
      </c>
      <c r="S3437" s="22">
        <f t="shared" si="481"/>
        <v>42572.61681712963</v>
      </c>
      <c r="T3437" s="22">
        <f t="shared" si="482"/>
        <v>42589.125</v>
      </c>
      <c r="U3437">
        <f t="shared" si="483"/>
        <v>2016</v>
      </c>
      <c r="V3437" t="str">
        <f t="shared" si="484"/>
        <v>successful</v>
      </c>
      <c r="W3437" t="str">
        <f>IF(OR(O3437&lt;Outliers!$B$8,Data!O3437&gt;Outliers!$B$9),"Yes","No")</f>
        <v>No</v>
      </c>
      <c r="X3437">
        <f t="shared" si="485"/>
        <v>2</v>
      </c>
    </row>
    <row r="3438" spans="1:24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77"/>
        <v>1</v>
      </c>
      <c r="P3438" s="9">
        <f t="shared" si="478"/>
        <v>143.11000000000001</v>
      </c>
      <c r="Q3438" t="str">
        <f t="shared" si="479"/>
        <v>theater</v>
      </c>
      <c r="R3438" t="str">
        <f t="shared" si="480"/>
        <v>plays</v>
      </c>
      <c r="S3438" s="22">
        <f t="shared" si="481"/>
        <v>41851.541585648149</v>
      </c>
      <c r="T3438" s="22">
        <f t="shared" si="482"/>
        <v>41872.686111111114</v>
      </c>
      <c r="U3438">
        <f t="shared" si="483"/>
        <v>2014</v>
      </c>
      <c r="V3438" t="str">
        <f t="shared" si="484"/>
        <v>successful</v>
      </c>
      <c r="W3438" t="str">
        <f>IF(OR(O3438&lt;Outliers!$B$8,Data!O3438&gt;Outliers!$B$9),"Yes","No")</f>
        <v>No</v>
      </c>
      <c r="X3438">
        <f t="shared" si="485"/>
        <v>3</v>
      </c>
    </row>
    <row r="3439" spans="1:24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77"/>
        <v>1</v>
      </c>
      <c r="P3439" s="9">
        <f t="shared" si="478"/>
        <v>84.17</v>
      </c>
      <c r="Q3439" t="str">
        <f t="shared" si="479"/>
        <v>theater</v>
      </c>
      <c r="R3439" t="str">
        <f t="shared" si="480"/>
        <v>plays</v>
      </c>
      <c r="S3439" s="22">
        <f t="shared" si="481"/>
        <v>42205.710879629631</v>
      </c>
      <c r="T3439" s="22">
        <f t="shared" si="482"/>
        <v>42235.710879629631</v>
      </c>
      <c r="U3439">
        <f t="shared" si="483"/>
        <v>2015</v>
      </c>
      <c r="V3439" t="str">
        <f t="shared" si="484"/>
        <v>successful</v>
      </c>
      <c r="W3439" t="str">
        <f>IF(OR(O3439&lt;Outliers!$B$8,Data!O3439&gt;Outliers!$B$9),"Yes","No")</f>
        <v>No</v>
      </c>
      <c r="X3439">
        <f t="shared" si="485"/>
        <v>4</v>
      </c>
    </row>
    <row r="3440" spans="1:24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77"/>
        <v>1</v>
      </c>
      <c r="P3440" s="9">
        <f t="shared" si="478"/>
        <v>186.07</v>
      </c>
      <c r="Q3440" t="str">
        <f t="shared" si="479"/>
        <v>theater</v>
      </c>
      <c r="R3440" t="str">
        <f t="shared" si="480"/>
        <v>plays</v>
      </c>
      <c r="S3440" s="22">
        <f t="shared" si="481"/>
        <v>42100.927858796291</v>
      </c>
      <c r="T3440" s="22">
        <f t="shared" si="482"/>
        <v>42126.875</v>
      </c>
      <c r="U3440">
        <f t="shared" si="483"/>
        <v>2015</v>
      </c>
      <c r="V3440" t="str">
        <f t="shared" si="484"/>
        <v>successful</v>
      </c>
      <c r="W3440" t="str">
        <f>IF(OR(O3440&lt;Outliers!$B$8,Data!O3440&gt;Outliers!$B$9),"Yes","No")</f>
        <v>No</v>
      </c>
      <c r="X3440">
        <f t="shared" si="485"/>
        <v>4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77"/>
        <v>1</v>
      </c>
      <c r="P3441" s="9">
        <f t="shared" si="478"/>
        <v>89.79</v>
      </c>
      <c r="Q3441" t="str">
        <f t="shared" si="479"/>
        <v>theater</v>
      </c>
      <c r="R3441" t="str">
        <f t="shared" si="480"/>
        <v>plays</v>
      </c>
      <c r="S3441" s="22">
        <f t="shared" si="481"/>
        <v>42374.911226851851</v>
      </c>
      <c r="T3441" s="22">
        <f t="shared" si="482"/>
        <v>42388.207638888889</v>
      </c>
      <c r="U3441">
        <f t="shared" si="483"/>
        <v>2016</v>
      </c>
      <c r="V3441" t="str">
        <f t="shared" si="484"/>
        <v>successful</v>
      </c>
      <c r="W3441" t="str">
        <f>IF(OR(O3441&lt;Outliers!$B$8,Data!O3441&gt;Outliers!$B$9),"Yes","No")</f>
        <v>No</v>
      </c>
      <c r="X3441">
        <f t="shared" si="485"/>
        <v>2</v>
      </c>
    </row>
    <row r="3442" spans="1:24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77"/>
        <v>1</v>
      </c>
      <c r="P3442" s="9">
        <f t="shared" si="478"/>
        <v>64.16</v>
      </c>
      <c r="Q3442" t="str">
        <f t="shared" si="479"/>
        <v>theater</v>
      </c>
      <c r="R3442" t="str">
        <f t="shared" si="480"/>
        <v>plays</v>
      </c>
      <c r="S3442" s="22">
        <f t="shared" si="481"/>
        <v>41809.12300925926</v>
      </c>
      <c r="T3442" s="22">
        <f t="shared" si="482"/>
        <v>41831.677083333336</v>
      </c>
      <c r="U3442">
        <f t="shared" si="483"/>
        <v>2014</v>
      </c>
      <c r="V3442" t="str">
        <f t="shared" si="484"/>
        <v>successful</v>
      </c>
      <c r="W3442" t="str">
        <f>IF(OR(O3442&lt;Outliers!$B$8,Data!O3442&gt;Outliers!$B$9),"Yes","No")</f>
        <v>No</v>
      </c>
      <c r="X3442">
        <f t="shared" si="485"/>
        <v>3</v>
      </c>
    </row>
    <row r="3443" spans="1:24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77"/>
        <v>1</v>
      </c>
      <c r="P3443" s="9">
        <f t="shared" si="478"/>
        <v>59.65</v>
      </c>
      <c r="Q3443" t="str">
        <f t="shared" si="479"/>
        <v>theater</v>
      </c>
      <c r="R3443" t="str">
        <f t="shared" si="480"/>
        <v>plays</v>
      </c>
      <c r="S3443" s="22">
        <f t="shared" si="481"/>
        <v>42294.429641203707</v>
      </c>
      <c r="T3443" s="22">
        <f t="shared" si="482"/>
        <v>42321.845138888893</v>
      </c>
      <c r="U3443">
        <f t="shared" si="483"/>
        <v>2015</v>
      </c>
      <c r="V3443" t="str">
        <f t="shared" si="484"/>
        <v>successful</v>
      </c>
      <c r="W3443" t="str">
        <f>IF(OR(O3443&lt;Outliers!$B$8,Data!O3443&gt;Outliers!$B$9),"Yes","No")</f>
        <v>No</v>
      </c>
      <c r="X3443">
        <f t="shared" si="485"/>
        <v>4</v>
      </c>
    </row>
    <row r="3444" spans="1:24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77"/>
        <v>1</v>
      </c>
      <c r="P3444" s="9">
        <f t="shared" si="478"/>
        <v>31.25</v>
      </c>
      <c r="Q3444" t="str">
        <f t="shared" si="479"/>
        <v>theater</v>
      </c>
      <c r="R3444" t="str">
        <f t="shared" si="480"/>
        <v>plays</v>
      </c>
      <c r="S3444" s="22">
        <f t="shared" si="481"/>
        <v>42124.841111111105</v>
      </c>
      <c r="T3444" s="22">
        <f t="shared" si="482"/>
        <v>42154.841111111105</v>
      </c>
      <c r="U3444">
        <f t="shared" si="483"/>
        <v>2015</v>
      </c>
      <c r="V3444" t="str">
        <f t="shared" si="484"/>
        <v>successful</v>
      </c>
      <c r="W3444" t="str">
        <f>IF(OR(O3444&lt;Outliers!$B$8,Data!O3444&gt;Outliers!$B$9),"Yes","No")</f>
        <v>No</v>
      </c>
      <c r="X3444">
        <f t="shared" si="485"/>
        <v>4</v>
      </c>
    </row>
    <row r="3445" spans="1:24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77"/>
        <v>2</v>
      </c>
      <c r="P3445" s="9">
        <f t="shared" si="478"/>
        <v>41.22</v>
      </c>
      <c r="Q3445" t="str">
        <f t="shared" si="479"/>
        <v>theater</v>
      </c>
      <c r="R3445" t="str">
        <f t="shared" si="480"/>
        <v>plays</v>
      </c>
      <c r="S3445" s="22">
        <f t="shared" si="481"/>
        <v>41861.524837962963</v>
      </c>
      <c r="T3445" s="22">
        <f t="shared" si="482"/>
        <v>41891.524837962963</v>
      </c>
      <c r="U3445">
        <f t="shared" si="483"/>
        <v>2014</v>
      </c>
      <c r="V3445" t="str">
        <f t="shared" si="484"/>
        <v>successful</v>
      </c>
      <c r="W3445" t="str">
        <f>IF(OR(O3445&lt;Outliers!$B$8,Data!O3445&gt;Outliers!$B$9),"Yes","No")</f>
        <v>No</v>
      </c>
      <c r="X3445">
        <f t="shared" si="485"/>
        <v>4</v>
      </c>
    </row>
    <row r="3446" spans="1:24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77"/>
        <v>3</v>
      </c>
      <c r="P3446" s="9">
        <f t="shared" si="478"/>
        <v>43.35</v>
      </c>
      <c r="Q3446" t="str">
        <f t="shared" si="479"/>
        <v>theater</v>
      </c>
      <c r="R3446" t="str">
        <f t="shared" si="480"/>
        <v>plays</v>
      </c>
      <c r="S3446" s="22">
        <f t="shared" si="481"/>
        <v>42521.291504629626</v>
      </c>
      <c r="T3446" s="22">
        <f t="shared" si="482"/>
        <v>42529.582638888889</v>
      </c>
      <c r="U3446">
        <f t="shared" si="483"/>
        <v>2016</v>
      </c>
      <c r="V3446" t="str">
        <f t="shared" si="484"/>
        <v>successful</v>
      </c>
      <c r="W3446" t="str">
        <f>IF(OR(O3446&lt;Outliers!$B$8,Data!O3446&gt;Outliers!$B$9),"Yes","No")</f>
        <v>Yes</v>
      </c>
      <c r="X3446">
        <f t="shared" si="485"/>
        <v>1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77"/>
        <v>1</v>
      </c>
      <c r="P3447" s="9">
        <f t="shared" si="478"/>
        <v>64.52</v>
      </c>
      <c r="Q3447" t="str">
        <f t="shared" si="479"/>
        <v>theater</v>
      </c>
      <c r="R3447" t="str">
        <f t="shared" si="480"/>
        <v>plays</v>
      </c>
      <c r="S3447" s="22">
        <f t="shared" si="481"/>
        <v>42272.530509259261</v>
      </c>
      <c r="T3447" s="22">
        <f t="shared" si="482"/>
        <v>42300.530509259261</v>
      </c>
      <c r="U3447">
        <f t="shared" si="483"/>
        <v>2015</v>
      </c>
      <c r="V3447" t="str">
        <f t="shared" si="484"/>
        <v>successful</v>
      </c>
      <c r="W3447" t="str">
        <f>IF(OR(O3447&lt;Outliers!$B$8,Data!O3447&gt;Outliers!$B$9),"Yes","No")</f>
        <v>No</v>
      </c>
      <c r="X3447">
        <f t="shared" si="485"/>
        <v>4</v>
      </c>
    </row>
    <row r="3448" spans="1:24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77"/>
        <v>1</v>
      </c>
      <c r="P3448" s="9">
        <f t="shared" si="478"/>
        <v>43.28</v>
      </c>
      <c r="Q3448" t="str">
        <f t="shared" si="479"/>
        <v>theater</v>
      </c>
      <c r="R3448" t="str">
        <f t="shared" si="480"/>
        <v>plays</v>
      </c>
      <c r="S3448" s="22">
        <f t="shared" si="481"/>
        <v>42016.832465277781</v>
      </c>
      <c r="T3448" s="22">
        <f t="shared" si="482"/>
        <v>42040.513888888891</v>
      </c>
      <c r="U3448">
        <f t="shared" si="483"/>
        <v>2015</v>
      </c>
      <c r="V3448" t="str">
        <f t="shared" si="484"/>
        <v>successful</v>
      </c>
      <c r="W3448" t="str">
        <f>IF(OR(O3448&lt;Outliers!$B$8,Data!O3448&gt;Outliers!$B$9),"Yes","No")</f>
        <v>No</v>
      </c>
      <c r="X3448">
        <f t="shared" si="485"/>
        <v>3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77"/>
        <v>1</v>
      </c>
      <c r="P3449" s="9">
        <f t="shared" si="478"/>
        <v>77</v>
      </c>
      <c r="Q3449" t="str">
        <f t="shared" si="479"/>
        <v>theater</v>
      </c>
      <c r="R3449" t="str">
        <f t="shared" si="480"/>
        <v>plays</v>
      </c>
      <c r="S3449" s="22">
        <f t="shared" si="481"/>
        <v>42402.889027777783</v>
      </c>
      <c r="T3449" s="22">
        <f t="shared" si="482"/>
        <v>42447.847361111111</v>
      </c>
      <c r="U3449">
        <f t="shared" si="483"/>
        <v>2016</v>
      </c>
      <c r="V3449" t="str">
        <f t="shared" si="484"/>
        <v>successful</v>
      </c>
      <c r="W3449" t="str">
        <f>IF(OR(O3449&lt;Outliers!$B$8,Data!O3449&gt;Outliers!$B$9),"Yes","No")</f>
        <v>No</v>
      </c>
      <c r="X3449">
        <f t="shared" si="485"/>
        <v>6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77"/>
        <v>1</v>
      </c>
      <c r="P3450" s="9">
        <f t="shared" si="478"/>
        <v>51.22</v>
      </c>
      <c r="Q3450" t="str">
        <f t="shared" si="479"/>
        <v>theater</v>
      </c>
      <c r="R3450" t="str">
        <f t="shared" si="480"/>
        <v>plays</v>
      </c>
      <c r="S3450" s="22">
        <f t="shared" si="481"/>
        <v>41960.119085648148</v>
      </c>
      <c r="T3450" s="22">
        <f t="shared" si="482"/>
        <v>41990.119085648148</v>
      </c>
      <c r="U3450">
        <f t="shared" si="483"/>
        <v>2014</v>
      </c>
      <c r="V3450" t="str">
        <f t="shared" si="484"/>
        <v>successful</v>
      </c>
      <c r="W3450" t="str">
        <f>IF(OR(O3450&lt;Outliers!$B$8,Data!O3450&gt;Outliers!$B$9),"Yes","No")</f>
        <v>No</v>
      </c>
      <c r="X3450">
        <f t="shared" si="485"/>
        <v>4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77"/>
        <v>2</v>
      </c>
      <c r="P3451" s="9">
        <f t="shared" si="478"/>
        <v>68.25</v>
      </c>
      <c r="Q3451" t="str">
        <f t="shared" si="479"/>
        <v>theater</v>
      </c>
      <c r="R3451" t="str">
        <f t="shared" si="480"/>
        <v>plays</v>
      </c>
      <c r="S3451" s="22">
        <f t="shared" si="481"/>
        <v>42532.052523148144</v>
      </c>
      <c r="T3451" s="22">
        <f t="shared" si="482"/>
        <v>42560.166666666672</v>
      </c>
      <c r="U3451">
        <f t="shared" si="483"/>
        <v>2016</v>
      </c>
      <c r="V3451" t="str">
        <f t="shared" si="484"/>
        <v>successful</v>
      </c>
      <c r="W3451" t="str">
        <f>IF(OR(O3451&lt;Outliers!$B$8,Data!O3451&gt;Outliers!$B$9),"Yes","No")</f>
        <v>No</v>
      </c>
      <c r="X3451">
        <f t="shared" si="485"/>
        <v>4</v>
      </c>
    </row>
    <row r="3452" spans="1:24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77"/>
        <v>2</v>
      </c>
      <c r="P3452" s="9">
        <f t="shared" si="478"/>
        <v>19.489999999999998</v>
      </c>
      <c r="Q3452" t="str">
        <f t="shared" si="479"/>
        <v>theater</v>
      </c>
      <c r="R3452" t="str">
        <f t="shared" si="480"/>
        <v>plays</v>
      </c>
      <c r="S3452" s="22">
        <f t="shared" si="481"/>
        <v>42036.704525462963</v>
      </c>
      <c r="T3452" s="22">
        <f t="shared" si="482"/>
        <v>42096.662858796291</v>
      </c>
      <c r="U3452">
        <f t="shared" si="483"/>
        <v>2015</v>
      </c>
      <c r="V3452" t="str">
        <f t="shared" si="484"/>
        <v>successful</v>
      </c>
      <c r="W3452" t="str">
        <f>IF(OR(O3452&lt;Outliers!$B$8,Data!O3452&gt;Outliers!$B$9),"Yes","No")</f>
        <v>No</v>
      </c>
      <c r="X3452">
        <f t="shared" si="485"/>
        <v>9</v>
      </c>
    </row>
    <row r="3453" spans="1:24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77"/>
        <v>1</v>
      </c>
      <c r="P3453" s="9">
        <f t="shared" si="478"/>
        <v>41.13</v>
      </c>
      <c r="Q3453" t="str">
        <f t="shared" si="479"/>
        <v>theater</v>
      </c>
      <c r="R3453" t="str">
        <f t="shared" si="480"/>
        <v>plays</v>
      </c>
      <c r="S3453" s="22">
        <f t="shared" si="481"/>
        <v>42088.723692129628</v>
      </c>
      <c r="T3453" s="22">
        <f t="shared" si="482"/>
        <v>42115.723692129628</v>
      </c>
      <c r="U3453">
        <f t="shared" si="483"/>
        <v>2015</v>
      </c>
      <c r="V3453" t="str">
        <f t="shared" si="484"/>
        <v>successful</v>
      </c>
      <c r="W3453" t="str">
        <f>IF(OR(O3453&lt;Outliers!$B$8,Data!O3453&gt;Outliers!$B$9),"Yes","No")</f>
        <v>No</v>
      </c>
      <c r="X3453">
        <f t="shared" si="485"/>
        <v>4</v>
      </c>
    </row>
    <row r="3454" spans="1:24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77"/>
        <v>2</v>
      </c>
      <c r="P3454" s="9">
        <f t="shared" si="478"/>
        <v>41.41</v>
      </c>
      <c r="Q3454" t="str">
        <f t="shared" si="479"/>
        <v>theater</v>
      </c>
      <c r="R3454" t="str">
        <f t="shared" si="480"/>
        <v>plays</v>
      </c>
      <c r="S3454" s="22">
        <f t="shared" si="481"/>
        <v>41820.639189814814</v>
      </c>
      <c r="T3454" s="22">
        <f t="shared" si="482"/>
        <v>41843.165972222225</v>
      </c>
      <c r="U3454">
        <f t="shared" si="483"/>
        <v>2014</v>
      </c>
      <c r="V3454" t="str">
        <f t="shared" si="484"/>
        <v>successful</v>
      </c>
      <c r="W3454" t="str">
        <f>IF(OR(O3454&lt;Outliers!$B$8,Data!O3454&gt;Outliers!$B$9),"Yes","No")</f>
        <v>No</v>
      </c>
      <c r="X3454">
        <f t="shared" si="485"/>
        <v>3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77"/>
        <v>1</v>
      </c>
      <c r="P3455" s="9">
        <f t="shared" si="478"/>
        <v>27.5</v>
      </c>
      <c r="Q3455" t="str">
        <f t="shared" si="479"/>
        <v>theater</v>
      </c>
      <c r="R3455" t="str">
        <f t="shared" si="480"/>
        <v>plays</v>
      </c>
      <c r="S3455" s="22">
        <f t="shared" si="481"/>
        <v>42535.97865740741</v>
      </c>
      <c r="T3455" s="22">
        <f t="shared" si="482"/>
        <v>42595.97865740741</v>
      </c>
      <c r="U3455">
        <f t="shared" si="483"/>
        <v>2016</v>
      </c>
      <c r="V3455" t="str">
        <f t="shared" si="484"/>
        <v>successful</v>
      </c>
      <c r="W3455" t="str">
        <f>IF(OR(O3455&lt;Outliers!$B$8,Data!O3455&gt;Outliers!$B$9),"Yes","No")</f>
        <v>No</v>
      </c>
      <c r="X3455">
        <f t="shared" si="485"/>
        <v>9</v>
      </c>
    </row>
    <row r="3456" spans="1:24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77"/>
        <v>1</v>
      </c>
      <c r="P3456" s="9">
        <f t="shared" si="478"/>
        <v>33.57</v>
      </c>
      <c r="Q3456" t="str">
        <f t="shared" si="479"/>
        <v>theater</v>
      </c>
      <c r="R3456" t="str">
        <f t="shared" si="480"/>
        <v>plays</v>
      </c>
      <c r="S3456" s="22">
        <f t="shared" si="481"/>
        <v>41821.698599537034</v>
      </c>
      <c r="T3456" s="22">
        <f t="shared" si="482"/>
        <v>41851.698599537034</v>
      </c>
      <c r="U3456">
        <f t="shared" si="483"/>
        <v>2014</v>
      </c>
      <c r="V3456" t="str">
        <f t="shared" si="484"/>
        <v>successful</v>
      </c>
      <c r="W3456" t="str">
        <f>IF(OR(O3456&lt;Outliers!$B$8,Data!O3456&gt;Outliers!$B$9),"Yes","No")</f>
        <v>No</v>
      </c>
      <c r="X3456">
        <f t="shared" si="485"/>
        <v>4</v>
      </c>
    </row>
    <row r="3457" spans="1:24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77"/>
        <v>1</v>
      </c>
      <c r="P3457" s="9">
        <f t="shared" si="478"/>
        <v>145.87</v>
      </c>
      <c r="Q3457" t="str">
        <f t="shared" si="479"/>
        <v>theater</v>
      </c>
      <c r="R3457" t="str">
        <f t="shared" si="480"/>
        <v>plays</v>
      </c>
      <c r="S3457" s="22">
        <f t="shared" si="481"/>
        <v>42626.7503125</v>
      </c>
      <c r="T3457" s="22">
        <f t="shared" si="482"/>
        <v>42656.7503125</v>
      </c>
      <c r="U3457">
        <f t="shared" si="483"/>
        <v>2016</v>
      </c>
      <c r="V3457" t="str">
        <f t="shared" si="484"/>
        <v>successful</v>
      </c>
      <c r="W3457" t="str">
        <f>IF(OR(O3457&lt;Outliers!$B$8,Data!O3457&gt;Outliers!$B$9),"Yes","No")</f>
        <v>No</v>
      </c>
      <c r="X3457">
        <f t="shared" si="485"/>
        <v>4</v>
      </c>
    </row>
    <row r="3458" spans="1:24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77"/>
        <v>2</v>
      </c>
      <c r="P3458" s="9">
        <f t="shared" si="478"/>
        <v>358.69</v>
      </c>
      <c r="Q3458" t="str">
        <f t="shared" si="479"/>
        <v>theater</v>
      </c>
      <c r="R3458" t="str">
        <f t="shared" si="480"/>
        <v>plays</v>
      </c>
      <c r="S3458" s="22">
        <f t="shared" si="481"/>
        <v>41821.205636574072</v>
      </c>
      <c r="T3458" s="22">
        <f t="shared" si="482"/>
        <v>41852.290972222225</v>
      </c>
      <c r="U3458">
        <f t="shared" si="483"/>
        <v>2014</v>
      </c>
      <c r="V3458" t="str">
        <f t="shared" si="484"/>
        <v>successful</v>
      </c>
      <c r="W3458" t="str">
        <f>IF(OR(O3458&lt;Outliers!$B$8,Data!O3458&gt;Outliers!$B$9),"Yes","No")</f>
        <v>No</v>
      </c>
      <c r="X3458">
        <f t="shared" si="485"/>
        <v>4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86">ROUND(E3459/D3459,0)</f>
        <v>1</v>
      </c>
      <c r="P3459" s="9">
        <f t="shared" ref="P3459:P3522" si="487">ROUND(IFERROR(E3459/L3459,0),2)</f>
        <v>50.98</v>
      </c>
      <c r="Q3459" t="str">
        <f t="shared" ref="Q3459:Q3522" si="488">LEFT(N3459,FIND("/",N3459)-1)</f>
        <v>theater</v>
      </c>
      <c r="R3459" t="str">
        <f t="shared" ref="R3459:R3522" si="489">RIGHT(N3459,LEN(N3459)-FIND("/",N3459))</f>
        <v>plays</v>
      </c>
      <c r="S3459" s="22">
        <f t="shared" ref="S3459:S3522" si="490">(((J3459/60)/60)/24)+DATE(1970,1,1)</f>
        <v>42016.706678240742</v>
      </c>
      <c r="T3459" s="22">
        <f t="shared" ref="T3459:T3522" si="491">(((I3459/60)/60)/24)+DATE(1970,1,1)</f>
        <v>42047.249305555553</v>
      </c>
      <c r="U3459">
        <f t="shared" ref="U3459:U3522" si="492">YEAR(S3459)</f>
        <v>2015</v>
      </c>
      <c r="V3459" t="str">
        <f t="shared" ref="V3459:V3522" si="493">IF(OR(F3459="live",F3459="successful"),"successful","unsuccessful")</f>
        <v>successful</v>
      </c>
      <c r="W3459" t="str">
        <f>IF(OR(O3459&lt;Outliers!$B$8,Data!O3459&gt;Outliers!$B$9),"Yes","No")</f>
        <v>No</v>
      </c>
      <c r="X3459">
        <f t="shared" ref="X3459:X3522" si="494">ROUND(_xlfn.DAYS(T3459,S3459)/7,0)</f>
        <v>4</v>
      </c>
    </row>
    <row r="3460" spans="1:24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86"/>
        <v>1</v>
      </c>
      <c r="P3460" s="9">
        <f t="shared" si="487"/>
        <v>45.04</v>
      </c>
      <c r="Q3460" t="str">
        <f t="shared" si="488"/>
        <v>theater</v>
      </c>
      <c r="R3460" t="str">
        <f t="shared" si="489"/>
        <v>plays</v>
      </c>
      <c r="S3460" s="22">
        <f t="shared" si="490"/>
        <v>42011.202581018515</v>
      </c>
      <c r="T3460" s="22">
        <f t="shared" si="491"/>
        <v>42038.185416666667</v>
      </c>
      <c r="U3460">
        <f t="shared" si="492"/>
        <v>2015</v>
      </c>
      <c r="V3460" t="str">
        <f t="shared" si="493"/>
        <v>successful</v>
      </c>
      <c r="W3460" t="str">
        <f>IF(OR(O3460&lt;Outliers!$B$8,Data!O3460&gt;Outliers!$B$9),"Yes","No")</f>
        <v>No</v>
      </c>
      <c r="X3460">
        <f t="shared" si="494"/>
        <v>4</v>
      </c>
    </row>
    <row r="3461" spans="1:24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86"/>
        <v>1</v>
      </c>
      <c r="P3461" s="9">
        <f t="shared" si="487"/>
        <v>17.53</v>
      </c>
      <c r="Q3461" t="str">
        <f t="shared" si="488"/>
        <v>theater</v>
      </c>
      <c r="R3461" t="str">
        <f t="shared" si="489"/>
        <v>plays</v>
      </c>
      <c r="S3461" s="22">
        <f t="shared" si="490"/>
        <v>42480.479861111111</v>
      </c>
      <c r="T3461" s="22">
        <f t="shared" si="491"/>
        <v>42510.479861111111</v>
      </c>
      <c r="U3461">
        <f t="shared" si="492"/>
        <v>2016</v>
      </c>
      <c r="V3461" t="str">
        <f t="shared" si="493"/>
        <v>successful</v>
      </c>
      <c r="W3461" t="str">
        <f>IF(OR(O3461&lt;Outliers!$B$8,Data!O3461&gt;Outliers!$B$9),"Yes","No")</f>
        <v>No</v>
      </c>
      <c r="X3461">
        <f t="shared" si="494"/>
        <v>4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86"/>
        <v>2</v>
      </c>
      <c r="P3462" s="9">
        <f t="shared" si="487"/>
        <v>50</v>
      </c>
      <c r="Q3462" t="str">
        <f t="shared" si="488"/>
        <v>theater</v>
      </c>
      <c r="R3462" t="str">
        <f t="shared" si="489"/>
        <v>plays</v>
      </c>
      <c r="S3462" s="22">
        <f t="shared" si="490"/>
        <v>41852.527222222219</v>
      </c>
      <c r="T3462" s="22">
        <f t="shared" si="491"/>
        <v>41866.527222222219</v>
      </c>
      <c r="U3462">
        <f t="shared" si="492"/>
        <v>2014</v>
      </c>
      <c r="V3462" t="str">
        <f t="shared" si="493"/>
        <v>successful</v>
      </c>
      <c r="W3462" t="str">
        <f>IF(OR(O3462&lt;Outliers!$B$8,Data!O3462&gt;Outliers!$B$9),"Yes","No")</f>
        <v>No</v>
      </c>
      <c r="X3462">
        <f t="shared" si="494"/>
        <v>2</v>
      </c>
    </row>
    <row r="3463" spans="1:24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86"/>
        <v>1</v>
      </c>
      <c r="P3463" s="9">
        <f t="shared" si="487"/>
        <v>57.92</v>
      </c>
      <c r="Q3463" t="str">
        <f t="shared" si="488"/>
        <v>theater</v>
      </c>
      <c r="R3463" t="str">
        <f t="shared" si="489"/>
        <v>plays</v>
      </c>
      <c r="S3463" s="22">
        <f t="shared" si="490"/>
        <v>42643.632858796293</v>
      </c>
      <c r="T3463" s="22">
        <f t="shared" si="491"/>
        <v>42672.125</v>
      </c>
      <c r="U3463">
        <f t="shared" si="492"/>
        <v>2016</v>
      </c>
      <c r="V3463" t="str">
        <f t="shared" si="493"/>
        <v>successful</v>
      </c>
      <c r="W3463" t="str">
        <f>IF(OR(O3463&lt;Outliers!$B$8,Data!O3463&gt;Outliers!$B$9),"Yes","No")</f>
        <v>No</v>
      </c>
      <c r="X3463">
        <f t="shared" si="494"/>
        <v>4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86"/>
        <v>2</v>
      </c>
      <c r="P3464" s="9">
        <f t="shared" si="487"/>
        <v>29.71</v>
      </c>
      <c r="Q3464" t="str">
        <f t="shared" si="488"/>
        <v>theater</v>
      </c>
      <c r="R3464" t="str">
        <f t="shared" si="489"/>
        <v>plays</v>
      </c>
      <c r="S3464" s="22">
        <f t="shared" si="490"/>
        <v>42179.898472222223</v>
      </c>
      <c r="T3464" s="22">
        <f t="shared" si="491"/>
        <v>42195.75</v>
      </c>
      <c r="U3464">
        <f t="shared" si="492"/>
        <v>2015</v>
      </c>
      <c r="V3464" t="str">
        <f t="shared" si="493"/>
        <v>successful</v>
      </c>
      <c r="W3464" t="str">
        <f>IF(OR(O3464&lt;Outliers!$B$8,Data!O3464&gt;Outliers!$B$9),"Yes","No")</f>
        <v>No</v>
      </c>
      <c r="X3464">
        <f t="shared" si="494"/>
        <v>2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86"/>
        <v>1</v>
      </c>
      <c r="P3465" s="9">
        <f t="shared" si="487"/>
        <v>90.68</v>
      </c>
      <c r="Q3465" t="str">
        <f t="shared" si="488"/>
        <v>theater</v>
      </c>
      <c r="R3465" t="str">
        <f t="shared" si="489"/>
        <v>plays</v>
      </c>
      <c r="S3465" s="22">
        <f t="shared" si="490"/>
        <v>42612.918807870374</v>
      </c>
      <c r="T3465" s="22">
        <f t="shared" si="491"/>
        <v>42654.165972222225</v>
      </c>
      <c r="U3465">
        <f t="shared" si="492"/>
        <v>2016</v>
      </c>
      <c r="V3465" t="str">
        <f t="shared" si="493"/>
        <v>successful</v>
      </c>
      <c r="W3465" t="str">
        <f>IF(OR(O3465&lt;Outliers!$B$8,Data!O3465&gt;Outliers!$B$9),"Yes","No")</f>
        <v>No</v>
      </c>
      <c r="X3465">
        <f t="shared" si="494"/>
        <v>6</v>
      </c>
    </row>
    <row r="3466" spans="1:24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86"/>
        <v>1</v>
      </c>
      <c r="P3466" s="9">
        <f t="shared" si="487"/>
        <v>55.01</v>
      </c>
      <c r="Q3466" t="str">
        <f t="shared" si="488"/>
        <v>theater</v>
      </c>
      <c r="R3466" t="str">
        <f t="shared" si="489"/>
        <v>plays</v>
      </c>
      <c r="S3466" s="22">
        <f t="shared" si="490"/>
        <v>42575.130057870367</v>
      </c>
      <c r="T3466" s="22">
        <f t="shared" si="491"/>
        <v>42605.130057870367</v>
      </c>
      <c r="U3466">
        <f t="shared" si="492"/>
        <v>2016</v>
      </c>
      <c r="V3466" t="str">
        <f t="shared" si="493"/>
        <v>successful</v>
      </c>
      <c r="W3466" t="str">
        <f>IF(OR(O3466&lt;Outliers!$B$8,Data!O3466&gt;Outliers!$B$9),"Yes","No")</f>
        <v>No</v>
      </c>
      <c r="X3466">
        <f t="shared" si="494"/>
        <v>4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86"/>
        <v>1</v>
      </c>
      <c r="P3467" s="9">
        <f t="shared" si="487"/>
        <v>57.22</v>
      </c>
      <c r="Q3467" t="str">
        <f t="shared" si="488"/>
        <v>theater</v>
      </c>
      <c r="R3467" t="str">
        <f t="shared" si="489"/>
        <v>plays</v>
      </c>
      <c r="S3467" s="22">
        <f t="shared" si="490"/>
        <v>42200.625833333332</v>
      </c>
      <c r="T3467" s="22">
        <f t="shared" si="491"/>
        <v>42225.666666666672</v>
      </c>
      <c r="U3467">
        <f t="shared" si="492"/>
        <v>2015</v>
      </c>
      <c r="V3467" t="str">
        <f t="shared" si="493"/>
        <v>successful</v>
      </c>
      <c r="W3467" t="str">
        <f>IF(OR(O3467&lt;Outliers!$B$8,Data!O3467&gt;Outliers!$B$9),"Yes","No")</f>
        <v>No</v>
      </c>
      <c r="X3467">
        <f t="shared" si="494"/>
        <v>4</v>
      </c>
    </row>
    <row r="3468" spans="1:24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86"/>
        <v>1</v>
      </c>
      <c r="P3468" s="9">
        <f t="shared" si="487"/>
        <v>72.95</v>
      </c>
      <c r="Q3468" t="str">
        <f t="shared" si="488"/>
        <v>theater</v>
      </c>
      <c r="R3468" t="str">
        <f t="shared" si="489"/>
        <v>plays</v>
      </c>
      <c r="S3468" s="22">
        <f t="shared" si="490"/>
        <v>42420.019097222219</v>
      </c>
      <c r="T3468" s="22">
        <f t="shared" si="491"/>
        <v>42479.977430555555</v>
      </c>
      <c r="U3468">
        <f t="shared" si="492"/>
        <v>2016</v>
      </c>
      <c r="V3468" t="str">
        <f t="shared" si="493"/>
        <v>successful</v>
      </c>
      <c r="W3468" t="str">
        <f>IF(OR(O3468&lt;Outliers!$B$8,Data!O3468&gt;Outliers!$B$9),"Yes","No")</f>
        <v>No</v>
      </c>
      <c r="X3468">
        <f t="shared" si="494"/>
        <v>8</v>
      </c>
    </row>
    <row r="3469" spans="1:2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86"/>
        <v>1</v>
      </c>
      <c r="P3469" s="9">
        <f t="shared" si="487"/>
        <v>64.47</v>
      </c>
      <c r="Q3469" t="str">
        <f t="shared" si="488"/>
        <v>theater</v>
      </c>
      <c r="R3469" t="str">
        <f t="shared" si="489"/>
        <v>plays</v>
      </c>
      <c r="S3469" s="22">
        <f t="shared" si="490"/>
        <v>42053.671666666662</v>
      </c>
      <c r="T3469" s="22">
        <f t="shared" si="491"/>
        <v>42083.630000000005</v>
      </c>
      <c r="U3469">
        <f t="shared" si="492"/>
        <v>2015</v>
      </c>
      <c r="V3469" t="str">
        <f t="shared" si="493"/>
        <v>successful</v>
      </c>
      <c r="W3469" t="str">
        <f>IF(OR(O3469&lt;Outliers!$B$8,Data!O3469&gt;Outliers!$B$9),"Yes","No")</f>
        <v>No</v>
      </c>
      <c r="X3469">
        <f t="shared" si="494"/>
        <v>4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86"/>
        <v>1</v>
      </c>
      <c r="P3470" s="9">
        <f t="shared" si="487"/>
        <v>716.35</v>
      </c>
      <c r="Q3470" t="str">
        <f t="shared" si="488"/>
        <v>theater</v>
      </c>
      <c r="R3470" t="str">
        <f t="shared" si="489"/>
        <v>plays</v>
      </c>
      <c r="S3470" s="22">
        <f t="shared" si="490"/>
        <v>42605.765381944439</v>
      </c>
      <c r="T3470" s="22">
        <f t="shared" si="491"/>
        <v>42634.125</v>
      </c>
      <c r="U3470">
        <f t="shared" si="492"/>
        <v>2016</v>
      </c>
      <c r="V3470" t="str">
        <f t="shared" si="493"/>
        <v>successful</v>
      </c>
      <c r="W3470" t="str">
        <f>IF(OR(O3470&lt;Outliers!$B$8,Data!O3470&gt;Outliers!$B$9),"Yes","No")</f>
        <v>No</v>
      </c>
      <c r="X3470">
        <f t="shared" si="494"/>
        <v>4</v>
      </c>
    </row>
    <row r="3471" spans="1:24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86"/>
        <v>1</v>
      </c>
      <c r="P3471" s="9">
        <f t="shared" si="487"/>
        <v>50.4</v>
      </c>
      <c r="Q3471" t="str">
        <f t="shared" si="488"/>
        <v>theater</v>
      </c>
      <c r="R3471" t="str">
        <f t="shared" si="489"/>
        <v>plays</v>
      </c>
      <c r="S3471" s="22">
        <f t="shared" si="490"/>
        <v>42458.641724537039</v>
      </c>
      <c r="T3471" s="22">
        <f t="shared" si="491"/>
        <v>42488.641724537039</v>
      </c>
      <c r="U3471">
        <f t="shared" si="492"/>
        <v>2016</v>
      </c>
      <c r="V3471" t="str">
        <f t="shared" si="493"/>
        <v>successful</v>
      </c>
      <c r="W3471" t="str">
        <f>IF(OR(O3471&lt;Outliers!$B$8,Data!O3471&gt;Outliers!$B$9),"Yes","No")</f>
        <v>No</v>
      </c>
      <c r="X3471">
        <f t="shared" si="494"/>
        <v>4</v>
      </c>
    </row>
    <row r="3472" spans="1:24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86"/>
        <v>2</v>
      </c>
      <c r="P3472" s="9">
        <f t="shared" si="487"/>
        <v>41.67</v>
      </c>
      <c r="Q3472" t="str">
        <f t="shared" si="488"/>
        <v>theater</v>
      </c>
      <c r="R3472" t="str">
        <f t="shared" si="489"/>
        <v>plays</v>
      </c>
      <c r="S3472" s="22">
        <f t="shared" si="490"/>
        <v>42529.022013888884</v>
      </c>
      <c r="T3472" s="22">
        <f t="shared" si="491"/>
        <v>42566.901388888888</v>
      </c>
      <c r="U3472">
        <f t="shared" si="492"/>
        <v>2016</v>
      </c>
      <c r="V3472" t="str">
        <f t="shared" si="493"/>
        <v>successful</v>
      </c>
      <c r="W3472" t="str">
        <f>IF(OR(O3472&lt;Outliers!$B$8,Data!O3472&gt;Outliers!$B$9),"Yes","No")</f>
        <v>No</v>
      </c>
      <c r="X3472">
        <f t="shared" si="494"/>
        <v>5</v>
      </c>
    </row>
    <row r="3473" spans="1:24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86"/>
        <v>2</v>
      </c>
      <c r="P3473" s="9">
        <f t="shared" si="487"/>
        <v>35.770000000000003</v>
      </c>
      <c r="Q3473" t="str">
        <f t="shared" si="488"/>
        <v>theater</v>
      </c>
      <c r="R3473" t="str">
        <f t="shared" si="489"/>
        <v>plays</v>
      </c>
      <c r="S3473" s="22">
        <f t="shared" si="490"/>
        <v>41841.820486111108</v>
      </c>
      <c r="T3473" s="22">
        <f t="shared" si="491"/>
        <v>41882.833333333336</v>
      </c>
      <c r="U3473">
        <f t="shared" si="492"/>
        <v>2014</v>
      </c>
      <c r="V3473" t="str">
        <f t="shared" si="493"/>
        <v>successful</v>
      </c>
      <c r="W3473" t="str">
        <f>IF(OR(O3473&lt;Outliers!$B$8,Data!O3473&gt;Outliers!$B$9),"Yes","No")</f>
        <v>No</v>
      </c>
      <c r="X3473">
        <f t="shared" si="494"/>
        <v>6</v>
      </c>
    </row>
    <row r="3474" spans="1:24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86"/>
        <v>1</v>
      </c>
      <c r="P3474" s="9">
        <f t="shared" si="487"/>
        <v>88.74</v>
      </c>
      <c r="Q3474" t="str">
        <f t="shared" si="488"/>
        <v>theater</v>
      </c>
      <c r="R3474" t="str">
        <f t="shared" si="489"/>
        <v>plays</v>
      </c>
      <c r="S3474" s="22">
        <f t="shared" si="490"/>
        <v>41928.170497685183</v>
      </c>
      <c r="T3474" s="22">
        <f t="shared" si="491"/>
        <v>41949.249305555553</v>
      </c>
      <c r="U3474">
        <f t="shared" si="492"/>
        <v>2014</v>
      </c>
      <c r="V3474" t="str">
        <f t="shared" si="493"/>
        <v>successful</v>
      </c>
      <c r="W3474" t="str">
        <f>IF(OR(O3474&lt;Outliers!$B$8,Data!O3474&gt;Outliers!$B$9),"Yes","No")</f>
        <v>No</v>
      </c>
      <c r="X3474">
        <f t="shared" si="494"/>
        <v>3</v>
      </c>
    </row>
    <row r="3475" spans="1:24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86"/>
        <v>1</v>
      </c>
      <c r="P3475" s="9">
        <f t="shared" si="487"/>
        <v>148.47999999999999</v>
      </c>
      <c r="Q3475" t="str">
        <f t="shared" si="488"/>
        <v>theater</v>
      </c>
      <c r="R3475" t="str">
        <f t="shared" si="489"/>
        <v>plays</v>
      </c>
      <c r="S3475" s="22">
        <f t="shared" si="490"/>
        <v>42062.834444444445</v>
      </c>
      <c r="T3475" s="22">
        <f t="shared" si="491"/>
        <v>42083.852083333331</v>
      </c>
      <c r="U3475">
        <f t="shared" si="492"/>
        <v>2015</v>
      </c>
      <c r="V3475" t="str">
        <f t="shared" si="493"/>
        <v>successful</v>
      </c>
      <c r="W3475" t="str">
        <f>IF(OR(O3475&lt;Outliers!$B$8,Data!O3475&gt;Outliers!$B$9),"Yes","No")</f>
        <v>No</v>
      </c>
      <c r="X3475">
        <f t="shared" si="494"/>
        <v>3</v>
      </c>
    </row>
    <row r="3476" spans="1:24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86"/>
        <v>1</v>
      </c>
      <c r="P3476" s="9">
        <f t="shared" si="487"/>
        <v>51.79</v>
      </c>
      <c r="Q3476" t="str">
        <f t="shared" si="488"/>
        <v>theater</v>
      </c>
      <c r="R3476" t="str">
        <f t="shared" si="489"/>
        <v>plays</v>
      </c>
      <c r="S3476" s="22">
        <f t="shared" si="490"/>
        <v>42541.501516203702</v>
      </c>
      <c r="T3476" s="22">
        <f t="shared" si="491"/>
        <v>42571.501516203702</v>
      </c>
      <c r="U3476">
        <f t="shared" si="492"/>
        <v>2016</v>
      </c>
      <c r="V3476" t="str">
        <f t="shared" si="493"/>
        <v>successful</v>
      </c>
      <c r="W3476" t="str">
        <f>IF(OR(O3476&lt;Outliers!$B$8,Data!O3476&gt;Outliers!$B$9),"Yes","No")</f>
        <v>No</v>
      </c>
      <c r="X3476">
        <f t="shared" si="494"/>
        <v>4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86"/>
        <v>1</v>
      </c>
      <c r="P3477" s="9">
        <f t="shared" si="487"/>
        <v>20</v>
      </c>
      <c r="Q3477" t="str">
        <f t="shared" si="488"/>
        <v>theater</v>
      </c>
      <c r="R3477" t="str">
        <f t="shared" si="489"/>
        <v>plays</v>
      </c>
      <c r="S3477" s="22">
        <f t="shared" si="490"/>
        <v>41918.880833333329</v>
      </c>
      <c r="T3477" s="22">
        <f t="shared" si="491"/>
        <v>41946</v>
      </c>
      <c r="U3477">
        <f t="shared" si="492"/>
        <v>2014</v>
      </c>
      <c r="V3477" t="str">
        <f t="shared" si="493"/>
        <v>successful</v>
      </c>
      <c r="W3477" t="str">
        <f>IF(OR(O3477&lt;Outliers!$B$8,Data!O3477&gt;Outliers!$B$9),"Yes","No")</f>
        <v>No</v>
      </c>
      <c r="X3477">
        <f t="shared" si="494"/>
        <v>4</v>
      </c>
    </row>
    <row r="3478" spans="1:24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86"/>
        <v>1</v>
      </c>
      <c r="P3478" s="9">
        <f t="shared" si="487"/>
        <v>52</v>
      </c>
      <c r="Q3478" t="str">
        <f t="shared" si="488"/>
        <v>theater</v>
      </c>
      <c r="R3478" t="str">
        <f t="shared" si="489"/>
        <v>plays</v>
      </c>
      <c r="S3478" s="22">
        <f t="shared" si="490"/>
        <v>41921.279976851853</v>
      </c>
      <c r="T3478" s="22">
        <f t="shared" si="491"/>
        <v>41939.125</v>
      </c>
      <c r="U3478">
        <f t="shared" si="492"/>
        <v>2014</v>
      </c>
      <c r="V3478" t="str">
        <f t="shared" si="493"/>
        <v>successful</v>
      </c>
      <c r="W3478" t="str">
        <f>IF(OR(O3478&lt;Outliers!$B$8,Data!O3478&gt;Outliers!$B$9),"Yes","No")</f>
        <v>No</v>
      </c>
      <c r="X3478">
        <f t="shared" si="494"/>
        <v>3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86"/>
        <v>1</v>
      </c>
      <c r="P3479" s="9">
        <f t="shared" si="487"/>
        <v>53.23</v>
      </c>
      <c r="Q3479" t="str">
        <f t="shared" si="488"/>
        <v>theater</v>
      </c>
      <c r="R3479" t="str">
        <f t="shared" si="489"/>
        <v>plays</v>
      </c>
      <c r="S3479" s="22">
        <f t="shared" si="490"/>
        <v>42128.736608796295</v>
      </c>
      <c r="T3479" s="22">
        <f t="shared" si="491"/>
        <v>42141.125</v>
      </c>
      <c r="U3479">
        <f t="shared" si="492"/>
        <v>2015</v>
      </c>
      <c r="V3479" t="str">
        <f t="shared" si="493"/>
        <v>successful</v>
      </c>
      <c r="W3479" t="str">
        <f>IF(OR(O3479&lt;Outliers!$B$8,Data!O3479&gt;Outliers!$B$9),"Yes","No")</f>
        <v>No</v>
      </c>
      <c r="X3479">
        <f t="shared" si="494"/>
        <v>2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86"/>
        <v>1</v>
      </c>
      <c r="P3480" s="9">
        <f t="shared" si="487"/>
        <v>39.6</v>
      </c>
      <c r="Q3480" t="str">
        <f t="shared" si="488"/>
        <v>theater</v>
      </c>
      <c r="R3480" t="str">
        <f t="shared" si="489"/>
        <v>plays</v>
      </c>
      <c r="S3480" s="22">
        <f t="shared" si="490"/>
        <v>42053.916921296302</v>
      </c>
      <c r="T3480" s="22">
        <f t="shared" si="491"/>
        <v>42079.875</v>
      </c>
      <c r="U3480">
        <f t="shared" si="492"/>
        <v>2015</v>
      </c>
      <c r="V3480" t="str">
        <f t="shared" si="493"/>
        <v>successful</v>
      </c>
      <c r="W3480" t="str">
        <f>IF(OR(O3480&lt;Outliers!$B$8,Data!O3480&gt;Outliers!$B$9),"Yes","No")</f>
        <v>No</v>
      </c>
      <c r="X3480">
        <f t="shared" si="494"/>
        <v>4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86"/>
        <v>1</v>
      </c>
      <c r="P3481" s="9">
        <f t="shared" si="487"/>
        <v>34.25</v>
      </c>
      <c r="Q3481" t="str">
        <f t="shared" si="488"/>
        <v>theater</v>
      </c>
      <c r="R3481" t="str">
        <f t="shared" si="489"/>
        <v>plays</v>
      </c>
      <c r="S3481" s="22">
        <f t="shared" si="490"/>
        <v>41781.855092592588</v>
      </c>
      <c r="T3481" s="22">
        <f t="shared" si="491"/>
        <v>41811.855092592588</v>
      </c>
      <c r="U3481">
        <f t="shared" si="492"/>
        <v>2014</v>
      </c>
      <c r="V3481" t="str">
        <f t="shared" si="493"/>
        <v>successful</v>
      </c>
      <c r="W3481" t="str">
        <f>IF(OR(O3481&lt;Outliers!$B$8,Data!O3481&gt;Outliers!$B$9),"Yes","No")</f>
        <v>No</v>
      </c>
      <c r="X3481">
        <f t="shared" si="494"/>
        <v>4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86"/>
        <v>1</v>
      </c>
      <c r="P3482" s="9">
        <f t="shared" si="487"/>
        <v>164.62</v>
      </c>
      <c r="Q3482" t="str">
        <f t="shared" si="488"/>
        <v>theater</v>
      </c>
      <c r="R3482" t="str">
        <f t="shared" si="489"/>
        <v>plays</v>
      </c>
      <c r="S3482" s="22">
        <f t="shared" si="490"/>
        <v>42171.317442129628</v>
      </c>
      <c r="T3482" s="22">
        <f t="shared" si="491"/>
        <v>42195.875</v>
      </c>
      <c r="U3482">
        <f t="shared" si="492"/>
        <v>2015</v>
      </c>
      <c r="V3482" t="str">
        <f t="shared" si="493"/>
        <v>successful</v>
      </c>
      <c r="W3482" t="str">
        <f>IF(OR(O3482&lt;Outliers!$B$8,Data!O3482&gt;Outliers!$B$9),"Yes","No")</f>
        <v>No</v>
      </c>
      <c r="X3482">
        <f t="shared" si="494"/>
        <v>3</v>
      </c>
    </row>
    <row r="3483" spans="1:24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86"/>
        <v>1</v>
      </c>
      <c r="P3483" s="9">
        <f t="shared" si="487"/>
        <v>125.05</v>
      </c>
      <c r="Q3483" t="str">
        <f t="shared" si="488"/>
        <v>theater</v>
      </c>
      <c r="R3483" t="str">
        <f t="shared" si="489"/>
        <v>plays</v>
      </c>
      <c r="S3483" s="22">
        <f t="shared" si="490"/>
        <v>41989.24754629629</v>
      </c>
      <c r="T3483" s="22">
        <f t="shared" si="491"/>
        <v>42006.24754629629</v>
      </c>
      <c r="U3483">
        <f t="shared" si="492"/>
        <v>2014</v>
      </c>
      <c r="V3483" t="str">
        <f t="shared" si="493"/>
        <v>successful</v>
      </c>
      <c r="W3483" t="str">
        <f>IF(OR(O3483&lt;Outliers!$B$8,Data!O3483&gt;Outliers!$B$9),"Yes","No")</f>
        <v>No</v>
      </c>
      <c r="X3483">
        <f t="shared" si="494"/>
        <v>2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86"/>
        <v>1</v>
      </c>
      <c r="P3484" s="9">
        <f t="shared" si="487"/>
        <v>51.88</v>
      </c>
      <c r="Q3484" t="str">
        <f t="shared" si="488"/>
        <v>theater</v>
      </c>
      <c r="R3484" t="str">
        <f t="shared" si="489"/>
        <v>plays</v>
      </c>
      <c r="S3484" s="22">
        <f t="shared" si="490"/>
        <v>41796.771597222221</v>
      </c>
      <c r="T3484" s="22">
        <f t="shared" si="491"/>
        <v>41826.771597222221</v>
      </c>
      <c r="U3484">
        <f t="shared" si="492"/>
        <v>2014</v>
      </c>
      <c r="V3484" t="str">
        <f t="shared" si="493"/>
        <v>successful</v>
      </c>
      <c r="W3484" t="str">
        <f>IF(OR(O3484&lt;Outliers!$B$8,Data!O3484&gt;Outliers!$B$9),"Yes","No")</f>
        <v>No</v>
      </c>
      <c r="X3484">
        <f t="shared" si="494"/>
        <v>4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86"/>
        <v>2</v>
      </c>
      <c r="P3485" s="9">
        <f t="shared" si="487"/>
        <v>40.29</v>
      </c>
      <c r="Q3485" t="str">
        <f t="shared" si="488"/>
        <v>theater</v>
      </c>
      <c r="R3485" t="str">
        <f t="shared" si="489"/>
        <v>plays</v>
      </c>
      <c r="S3485" s="22">
        <f t="shared" si="490"/>
        <v>41793.668761574074</v>
      </c>
      <c r="T3485" s="22">
        <f t="shared" si="491"/>
        <v>41823.668761574074</v>
      </c>
      <c r="U3485">
        <f t="shared" si="492"/>
        <v>2014</v>
      </c>
      <c r="V3485" t="str">
        <f t="shared" si="493"/>
        <v>successful</v>
      </c>
      <c r="W3485" t="str">
        <f>IF(OR(O3485&lt;Outliers!$B$8,Data!O3485&gt;Outliers!$B$9),"Yes","No")</f>
        <v>No</v>
      </c>
      <c r="X3485">
        <f t="shared" si="494"/>
        <v>4</v>
      </c>
    </row>
    <row r="3486" spans="1:24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86"/>
        <v>1</v>
      </c>
      <c r="P3486" s="9">
        <f t="shared" si="487"/>
        <v>64.91</v>
      </c>
      <c r="Q3486" t="str">
        <f t="shared" si="488"/>
        <v>theater</v>
      </c>
      <c r="R3486" t="str">
        <f t="shared" si="489"/>
        <v>plays</v>
      </c>
      <c r="S3486" s="22">
        <f t="shared" si="490"/>
        <v>42506.760405092587</v>
      </c>
      <c r="T3486" s="22">
        <f t="shared" si="491"/>
        <v>42536.760405092587</v>
      </c>
      <c r="U3486">
        <f t="shared" si="492"/>
        <v>2016</v>
      </c>
      <c r="V3486" t="str">
        <f t="shared" si="493"/>
        <v>successful</v>
      </c>
      <c r="W3486" t="str">
        <f>IF(OR(O3486&lt;Outliers!$B$8,Data!O3486&gt;Outliers!$B$9),"Yes","No")</f>
        <v>No</v>
      </c>
      <c r="X3486">
        <f t="shared" si="494"/>
        <v>4</v>
      </c>
    </row>
    <row r="3487" spans="1:24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86"/>
        <v>1</v>
      </c>
      <c r="P3487" s="9">
        <f t="shared" si="487"/>
        <v>55.33</v>
      </c>
      <c r="Q3487" t="str">
        <f t="shared" si="488"/>
        <v>theater</v>
      </c>
      <c r="R3487" t="str">
        <f t="shared" si="489"/>
        <v>plays</v>
      </c>
      <c r="S3487" s="22">
        <f t="shared" si="490"/>
        <v>42372.693055555559</v>
      </c>
      <c r="T3487" s="22">
        <f t="shared" si="491"/>
        <v>42402.693055555559</v>
      </c>
      <c r="U3487">
        <f t="shared" si="492"/>
        <v>2016</v>
      </c>
      <c r="V3487" t="str">
        <f t="shared" si="493"/>
        <v>successful</v>
      </c>
      <c r="W3487" t="str">
        <f>IF(OR(O3487&lt;Outliers!$B$8,Data!O3487&gt;Outliers!$B$9),"Yes","No")</f>
        <v>No</v>
      </c>
      <c r="X3487">
        <f t="shared" si="494"/>
        <v>4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86"/>
        <v>2</v>
      </c>
      <c r="P3488" s="9">
        <f t="shared" si="487"/>
        <v>83.14</v>
      </c>
      <c r="Q3488" t="str">
        <f t="shared" si="488"/>
        <v>theater</v>
      </c>
      <c r="R3488" t="str">
        <f t="shared" si="489"/>
        <v>plays</v>
      </c>
      <c r="S3488" s="22">
        <f t="shared" si="490"/>
        <v>42126.87501157407</v>
      </c>
      <c r="T3488" s="22">
        <f t="shared" si="491"/>
        <v>42158.290972222225</v>
      </c>
      <c r="U3488">
        <f t="shared" si="492"/>
        <v>2015</v>
      </c>
      <c r="V3488" t="str">
        <f t="shared" si="493"/>
        <v>successful</v>
      </c>
      <c r="W3488" t="str">
        <f>IF(OR(O3488&lt;Outliers!$B$8,Data!O3488&gt;Outliers!$B$9),"Yes","No")</f>
        <v>No</v>
      </c>
      <c r="X3488">
        <f t="shared" si="494"/>
        <v>5</v>
      </c>
    </row>
    <row r="3489" spans="1:24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86"/>
        <v>1</v>
      </c>
      <c r="P3489" s="9">
        <f t="shared" si="487"/>
        <v>38.71</v>
      </c>
      <c r="Q3489" t="str">
        <f t="shared" si="488"/>
        <v>theater</v>
      </c>
      <c r="R3489" t="str">
        <f t="shared" si="489"/>
        <v>plays</v>
      </c>
      <c r="S3489" s="22">
        <f t="shared" si="490"/>
        <v>42149.940416666665</v>
      </c>
      <c r="T3489" s="22">
        <f t="shared" si="491"/>
        <v>42179.940416666665</v>
      </c>
      <c r="U3489">
        <f t="shared" si="492"/>
        <v>2015</v>
      </c>
      <c r="V3489" t="str">
        <f t="shared" si="493"/>
        <v>successful</v>
      </c>
      <c r="W3489" t="str">
        <f>IF(OR(O3489&lt;Outliers!$B$8,Data!O3489&gt;Outliers!$B$9),"Yes","No")</f>
        <v>No</v>
      </c>
      <c r="X3489">
        <f t="shared" si="494"/>
        <v>4</v>
      </c>
    </row>
    <row r="3490" spans="1:24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86"/>
        <v>1</v>
      </c>
      <c r="P3490" s="9">
        <f t="shared" si="487"/>
        <v>125.38</v>
      </c>
      <c r="Q3490" t="str">
        <f t="shared" si="488"/>
        <v>theater</v>
      </c>
      <c r="R3490" t="str">
        <f t="shared" si="489"/>
        <v>plays</v>
      </c>
      <c r="S3490" s="22">
        <f t="shared" si="490"/>
        <v>42087.768055555556</v>
      </c>
      <c r="T3490" s="22">
        <f t="shared" si="491"/>
        <v>42111.666666666672</v>
      </c>
      <c r="U3490">
        <f t="shared" si="492"/>
        <v>2015</v>
      </c>
      <c r="V3490" t="str">
        <f t="shared" si="493"/>
        <v>successful</v>
      </c>
      <c r="W3490" t="str">
        <f>IF(OR(O3490&lt;Outliers!$B$8,Data!O3490&gt;Outliers!$B$9),"Yes","No")</f>
        <v>No</v>
      </c>
      <c r="X3490">
        <f t="shared" si="494"/>
        <v>3</v>
      </c>
    </row>
    <row r="3491" spans="1:24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86"/>
        <v>1</v>
      </c>
      <c r="P3491" s="9">
        <f t="shared" si="487"/>
        <v>78.260000000000005</v>
      </c>
      <c r="Q3491" t="str">
        <f t="shared" si="488"/>
        <v>theater</v>
      </c>
      <c r="R3491" t="str">
        <f t="shared" si="489"/>
        <v>plays</v>
      </c>
      <c r="S3491" s="22">
        <f t="shared" si="490"/>
        <v>41753.635775462964</v>
      </c>
      <c r="T3491" s="22">
        <f t="shared" si="491"/>
        <v>41783.875</v>
      </c>
      <c r="U3491">
        <f t="shared" si="492"/>
        <v>2014</v>
      </c>
      <c r="V3491" t="str">
        <f t="shared" si="493"/>
        <v>successful</v>
      </c>
      <c r="W3491" t="str">
        <f>IF(OR(O3491&lt;Outliers!$B$8,Data!O3491&gt;Outliers!$B$9),"Yes","No")</f>
        <v>No</v>
      </c>
      <c r="X3491">
        <f t="shared" si="494"/>
        <v>4</v>
      </c>
    </row>
    <row r="3492" spans="1:24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86"/>
        <v>1</v>
      </c>
      <c r="P3492" s="9">
        <f t="shared" si="487"/>
        <v>47.22</v>
      </c>
      <c r="Q3492" t="str">
        <f t="shared" si="488"/>
        <v>theater</v>
      </c>
      <c r="R3492" t="str">
        <f t="shared" si="489"/>
        <v>plays</v>
      </c>
      <c r="S3492" s="22">
        <f t="shared" si="490"/>
        <v>42443.802361111113</v>
      </c>
      <c r="T3492" s="22">
        <f t="shared" si="491"/>
        <v>42473.802361111113</v>
      </c>
      <c r="U3492">
        <f t="shared" si="492"/>
        <v>2016</v>
      </c>
      <c r="V3492" t="str">
        <f t="shared" si="493"/>
        <v>successful</v>
      </c>
      <c r="W3492" t="str">
        <f>IF(OR(O3492&lt;Outliers!$B$8,Data!O3492&gt;Outliers!$B$9),"Yes","No")</f>
        <v>No</v>
      </c>
      <c r="X3492">
        <f t="shared" si="494"/>
        <v>4</v>
      </c>
    </row>
    <row r="3493" spans="1:24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86"/>
        <v>2</v>
      </c>
      <c r="P3493" s="9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22">
        <f t="shared" si="490"/>
        <v>42121.249814814815</v>
      </c>
      <c r="T3493" s="22">
        <f t="shared" si="491"/>
        <v>42142.249814814815</v>
      </c>
      <c r="U3493">
        <f t="shared" si="492"/>
        <v>2015</v>
      </c>
      <c r="V3493" t="str">
        <f t="shared" si="493"/>
        <v>successful</v>
      </c>
      <c r="W3493" t="str">
        <f>IF(OR(O3493&lt;Outliers!$B$8,Data!O3493&gt;Outliers!$B$9),"Yes","No")</f>
        <v>No</v>
      </c>
      <c r="X3493">
        <f t="shared" si="494"/>
        <v>3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86"/>
        <v>1</v>
      </c>
      <c r="P3494" s="9">
        <f t="shared" si="487"/>
        <v>114.29</v>
      </c>
      <c r="Q3494" t="str">
        <f t="shared" si="488"/>
        <v>theater</v>
      </c>
      <c r="R3494" t="str">
        <f t="shared" si="489"/>
        <v>plays</v>
      </c>
      <c r="S3494" s="22">
        <f t="shared" si="490"/>
        <v>42268.009224537032</v>
      </c>
      <c r="T3494" s="22">
        <f t="shared" si="491"/>
        <v>42303.009224537032</v>
      </c>
      <c r="U3494">
        <f t="shared" si="492"/>
        <v>2015</v>
      </c>
      <c r="V3494" t="str">
        <f t="shared" si="493"/>
        <v>successful</v>
      </c>
      <c r="W3494" t="str">
        <f>IF(OR(O3494&lt;Outliers!$B$8,Data!O3494&gt;Outliers!$B$9),"Yes","No")</f>
        <v>No</v>
      </c>
      <c r="X3494">
        <f t="shared" si="494"/>
        <v>5</v>
      </c>
    </row>
    <row r="3495" spans="1:24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86"/>
        <v>1</v>
      </c>
      <c r="P3495" s="9">
        <f t="shared" si="487"/>
        <v>51.72</v>
      </c>
      <c r="Q3495" t="str">
        <f t="shared" si="488"/>
        <v>theater</v>
      </c>
      <c r="R3495" t="str">
        <f t="shared" si="489"/>
        <v>plays</v>
      </c>
      <c r="S3495" s="22">
        <f t="shared" si="490"/>
        <v>41848.866157407407</v>
      </c>
      <c r="T3495" s="22">
        <f t="shared" si="491"/>
        <v>41868.21597222222</v>
      </c>
      <c r="U3495">
        <f t="shared" si="492"/>
        <v>2014</v>
      </c>
      <c r="V3495" t="str">
        <f t="shared" si="493"/>
        <v>successful</v>
      </c>
      <c r="W3495" t="str">
        <f>IF(OR(O3495&lt;Outliers!$B$8,Data!O3495&gt;Outliers!$B$9),"Yes","No")</f>
        <v>No</v>
      </c>
      <c r="X3495">
        <f t="shared" si="494"/>
        <v>3</v>
      </c>
    </row>
    <row r="3496" spans="1:24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86"/>
        <v>1</v>
      </c>
      <c r="P3496" s="9">
        <f t="shared" si="487"/>
        <v>30.77</v>
      </c>
      <c r="Q3496" t="str">
        <f t="shared" si="488"/>
        <v>theater</v>
      </c>
      <c r="R3496" t="str">
        <f t="shared" si="489"/>
        <v>plays</v>
      </c>
      <c r="S3496" s="22">
        <f t="shared" si="490"/>
        <v>42689.214988425927</v>
      </c>
      <c r="T3496" s="22">
        <f t="shared" si="491"/>
        <v>42700.25</v>
      </c>
      <c r="U3496">
        <f t="shared" si="492"/>
        <v>2016</v>
      </c>
      <c r="V3496" t="str">
        <f t="shared" si="493"/>
        <v>successful</v>
      </c>
      <c r="W3496" t="str">
        <f>IF(OR(O3496&lt;Outliers!$B$8,Data!O3496&gt;Outliers!$B$9),"Yes","No")</f>
        <v>No</v>
      </c>
      <c r="X3496">
        <f t="shared" si="494"/>
        <v>2</v>
      </c>
    </row>
    <row r="3497" spans="1:24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86"/>
        <v>1</v>
      </c>
      <c r="P3497" s="9">
        <f t="shared" si="487"/>
        <v>74.209999999999994</v>
      </c>
      <c r="Q3497" t="str">
        <f t="shared" si="488"/>
        <v>theater</v>
      </c>
      <c r="R3497" t="str">
        <f t="shared" si="489"/>
        <v>plays</v>
      </c>
      <c r="S3497" s="22">
        <f t="shared" si="490"/>
        <v>41915.762835648151</v>
      </c>
      <c r="T3497" s="22">
        <f t="shared" si="491"/>
        <v>41944.720833333333</v>
      </c>
      <c r="U3497">
        <f t="shared" si="492"/>
        <v>2014</v>
      </c>
      <c r="V3497" t="str">
        <f t="shared" si="493"/>
        <v>successful</v>
      </c>
      <c r="W3497" t="str">
        <f>IF(OR(O3497&lt;Outliers!$B$8,Data!O3497&gt;Outliers!$B$9),"Yes","No")</f>
        <v>No</v>
      </c>
      <c r="X3497">
        <f t="shared" si="494"/>
        <v>4</v>
      </c>
    </row>
    <row r="3498" spans="1:24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86"/>
        <v>1</v>
      </c>
      <c r="P3498" s="9">
        <f t="shared" si="487"/>
        <v>47.85</v>
      </c>
      <c r="Q3498" t="str">
        <f t="shared" si="488"/>
        <v>theater</v>
      </c>
      <c r="R3498" t="str">
        <f t="shared" si="489"/>
        <v>plays</v>
      </c>
      <c r="S3498" s="22">
        <f t="shared" si="490"/>
        <v>42584.846828703703</v>
      </c>
      <c r="T3498" s="22">
        <f t="shared" si="491"/>
        <v>42624.846828703703</v>
      </c>
      <c r="U3498">
        <f t="shared" si="492"/>
        <v>2016</v>
      </c>
      <c r="V3498" t="str">
        <f t="shared" si="493"/>
        <v>successful</v>
      </c>
      <c r="W3498" t="str">
        <f>IF(OR(O3498&lt;Outliers!$B$8,Data!O3498&gt;Outliers!$B$9),"Yes","No")</f>
        <v>No</v>
      </c>
      <c r="X3498">
        <f t="shared" si="494"/>
        <v>6</v>
      </c>
    </row>
    <row r="3499" spans="1:24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86"/>
        <v>1</v>
      </c>
      <c r="P3499" s="9">
        <f t="shared" si="487"/>
        <v>34.409999999999997</v>
      </c>
      <c r="Q3499" t="str">
        <f t="shared" si="488"/>
        <v>theater</v>
      </c>
      <c r="R3499" t="str">
        <f t="shared" si="489"/>
        <v>plays</v>
      </c>
      <c r="S3499" s="22">
        <f t="shared" si="490"/>
        <v>42511.741944444439</v>
      </c>
      <c r="T3499" s="22">
        <f t="shared" si="491"/>
        <v>42523.916666666672</v>
      </c>
      <c r="U3499">
        <f t="shared" si="492"/>
        <v>2016</v>
      </c>
      <c r="V3499" t="str">
        <f t="shared" si="493"/>
        <v>successful</v>
      </c>
      <c r="W3499" t="str">
        <f>IF(OR(O3499&lt;Outliers!$B$8,Data!O3499&gt;Outliers!$B$9),"Yes","No")</f>
        <v>No</v>
      </c>
      <c r="X3499">
        <f t="shared" si="494"/>
        <v>2</v>
      </c>
    </row>
    <row r="3500" spans="1:24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86"/>
        <v>1</v>
      </c>
      <c r="P3500" s="9">
        <f t="shared" si="487"/>
        <v>40.24</v>
      </c>
      <c r="Q3500" t="str">
        <f t="shared" si="488"/>
        <v>theater</v>
      </c>
      <c r="R3500" t="str">
        <f t="shared" si="489"/>
        <v>plays</v>
      </c>
      <c r="S3500" s="22">
        <f t="shared" si="490"/>
        <v>42459.15861111111</v>
      </c>
      <c r="T3500" s="22">
        <f t="shared" si="491"/>
        <v>42518.905555555553</v>
      </c>
      <c r="U3500">
        <f t="shared" si="492"/>
        <v>2016</v>
      </c>
      <c r="V3500" t="str">
        <f t="shared" si="493"/>
        <v>successful</v>
      </c>
      <c r="W3500" t="str">
        <f>IF(OR(O3500&lt;Outliers!$B$8,Data!O3500&gt;Outliers!$B$9),"Yes","No")</f>
        <v>No</v>
      </c>
      <c r="X3500">
        <f t="shared" si="494"/>
        <v>8</v>
      </c>
    </row>
    <row r="3501" spans="1:24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86"/>
        <v>1</v>
      </c>
      <c r="P3501" s="9">
        <f t="shared" si="487"/>
        <v>60.29</v>
      </c>
      <c r="Q3501" t="str">
        <f t="shared" si="488"/>
        <v>theater</v>
      </c>
      <c r="R3501" t="str">
        <f t="shared" si="489"/>
        <v>plays</v>
      </c>
      <c r="S3501" s="22">
        <f t="shared" si="490"/>
        <v>42132.036168981482</v>
      </c>
      <c r="T3501" s="22">
        <f t="shared" si="491"/>
        <v>42186.290972222225</v>
      </c>
      <c r="U3501">
        <f t="shared" si="492"/>
        <v>2015</v>
      </c>
      <c r="V3501" t="str">
        <f t="shared" si="493"/>
        <v>successful</v>
      </c>
      <c r="W3501" t="str">
        <f>IF(OR(O3501&lt;Outliers!$B$8,Data!O3501&gt;Outliers!$B$9),"Yes","No")</f>
        <v>No</v>
      </c>
      <c r="X3501">
        <f t="shared" si="494"/>
        <v>8</v>
      </c>
    </row>
    <row r="3502" spans="1:24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86"/>
        <v>1</v>
      </c>
      <c r="P3502" s="9">
        <f t="shared" si="487"/>
        <v>25.31</v>
      </c>
      <c r="Q3502" t="str">
        <f t="shared" si="488"/>
        <v>theater</v>
      </c>
      <c r="R3502" t="str">
        <f t="shared" si="489"/>
        <v>plays</v>
      </c>
      <c r="S3502" s="22">
        <f t="shared" si="490"/>
        <v>42419.91942129629</v>
      </c>
      <c r="T3502" s="22">
        <f t="shared" si="491"/>
        <v>42436.207638888889</v>
      </c>
      <c r="U3502">
        <f t="shared" si="492"/>
        <v>2016</v>
      </c>
      <c r="V3502" t="str">
        <f t="shared" si="493"/>
        <v>successful</v>
      </c>
      <c r="W3502" t="str">
        <f>IF(OR(O3502&lt;Outliers!$B$8,Data!O3502&gt;Outliers!$B$9),"Yes","No")</f>
        <v>No</v>
      </c>
      <c r="X3502">
        <f t="shared" si="494"/>
        <v>2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86"/>
        <v>1</v>
      </c>
      <c r="P3503" s="9">
        <f t="shared" si="487"/>
        <v>35.950000000000003</v>
      </c>
      <c r="Q3503" t="str">
        <f t="shared" si="488"/>
        <v>theater</v>
      </c>
      <c r="R3503" t="str">
        <f t="shared" si="489"/>
        <v>plays</v>
      </c>
      <c r="S3503" s="22">
        <f t="shared" si="490"/>
        <v>42233.763831018514</v>
      </c>
      <c r="T3503" s="22">
        <f t="shared" si="491"/>
        <v>42258.763831018514</v>
      </c>
      <c r="U3503">
        <f t="shared" si="492"/>
        <v>2015</v>
      </c>
      <c r="V3503" t="str">
        <f t="shared" si="493"/>
        <v>successful</v>
      </c>
      <c r="W3503" t="str">
        <f>IF(OR(O3503&lt;Outliers!$B$8,Data!O3503&gt;Outliers!$B$9),"Yes","No")</f>
        <v>No</v>
      </c>
      <c r="X3503">
        <f t="shared" si="494"/>
        <v>4</v>
      </c>
    </row>
    <row r="3504" spans="1:24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86"/>
        <v>1</v>
      </c>
      <c r="P3504" s="9">
        <f t="shared" si="487"/>
        <v>136</v>
      </c>
      <c r="Q3504" t="str">
        <f t="shared" si="488"/>
        <v>theater</v>
      </c>
      <c r="R3504" t="str">
        <f t="shared" si="489"/>
        <v>plays</v>
      </c>
      <c r="S3504" s="22">
        <f t="shared" si="490"/>
        <v>42430.839398148149</v>
      </c>
      <c r="T3504" s="22">
        <f t="shared" si="491"/>
        <v>42445.165972222225</v>
      </c>
      <c r="U3504">
        <f t="shared" si="492"/>
        <v>2016</v>
      </c>
      <c r="V3504" t="str">
        <f t="shared" si="493"/>
        <v>successful</v>
      </c>
      <c r="W3504" t="str">
        <f>IF(OR(O3504&lt;Outliers!$B$8,Data!O3504&gt;Outliers!$B$9),"Yes","No")</f>
        <v>No</v>
      </c>
      <c r="X3504">
        <f t="shared" si="494"/>
        <v>2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86"/>
        <v>1</v>
      </c>
      <c r="P3505" s="9">
        <f t="shared" si="487"/>
        <v>70.760000000000005</v>
      </c>
      <c r="Q3505" t="str">
        <f t="shared" si="488"/>
        <v>theater</v>
      </c>
      <c r="R3505" t="str">
        <f t="shared" si="489"/>
        <v>plays</v>
      </c>
      <c r="S3505" s="22">
        <f t="shared" si="490"/>
        <v>42545.478333333333</v>
      </c>
      <c r="T3505" s="22">
        <f t="shared" si="491"/>
        <v>42575.478333333333</v>
      </c>
      <c r="U3505">
        <f t="shared" si="492"/>
        <v>2016</v>
      </c>
      <c r="V3505" t="str">
        <f t="shared" si="493"/>
        <v>successful</v>
      </c>
      <c r="W3505" t="str">
        <f>IF(OR(O3505&lt;Outliers!$B$8,Data!O3505&gt;Outliers!$B$9),"Yes","No")</f>
        <v>No</v>
      </c>
      <c r="X3505">
        <f t="shared" si="494"/>
        <v>4</v>
      </c>
    </row>
    <row r="3506" spans="1:24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86"/>
        <v>1</v>
      </c>
      <c r="P3506" s="9">
        <f t="shared" si="487"/>
        <v>125</v>
      </c>
      <c r="Q3506" t="str">
        <f t="shared" si="488"/>
        <v>theater</v>
      </c>
      <c r="R3506" t="str">
        <f t="shared" si="489"/>
        <v>plays</v>
      </c>
      <c r="S3506" s="22">
        <f t="shared" si="490"/>
        <v>42297.748738425929</v>
      </c>
      <c r="T3506" s="22">
        <f t="shared" si="491"/>
        <v>42327.790405092594</v>
      </c>
      <c r="U3506">
        <f t="shared" si="492"/>
        <v>2015</v>
      </c>
      <c r="V3506" t="str">
        <f t="shared" si="493"/>
        <v>successful</v>
      </c>
      <c r="W3506" t="str">
        <f>IF(OR(O3506&lt;Outliers!$B$8,Data!O3506&gt;Outliers!$B$9),"Yes","No")</f>
        <v>No</v>
      </c>
      <c r="X3506">
        <f t="shared" si="494"/>
        <v>4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86"/>
        <v>1</v>
      </c>
      <c r="P3507" s="9">
        <f t="shared" si="487"/>
        <v>66.510000000000005</v>
      </c>
      <c r="Q3507" t="str">
        <f t="shared" si="488"/>
        <v>theater</v>
      </c>
      <c r="R3507" t="str">
        <f t="shared" si="489"/>
        <v>plays</v>
      </c>
      <c r="S3507" s="22">
        <f t="shared" si="490"/>
        <v>41760.935706018521</v>
      </c>
      <c r="T3507" s="22">
        <f t="shared" si="491"/>
        <v>41772.166666666664</v>
      </c>
      <c r="U3507">
        <f t="shared" si="492"/>
        <v>2014</v>
      </c>
      <c r="V3507" t="str">
        <f t="shared" si="493"/>
        <v>successful</v>
      </c>
      <c r="W3507" t="str">
        <f>IF(OR(O3507&lt;Outliers!$B$8,Data!O3507&gt;Outliers!$B$9),"Yes","No")</f>
        <v>No</v>
      </c>
      <c r="X3507">
        <f t="shared" si="494"/>
        <v>2</v>
      </c>
    </row>
    <row r="3508" spans="1:24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86"/>
        <v>1</v>
      </c>
      <c r="P3508" s="9">
        <f t="shared" si="487"/>
        <v>105</v>
      </c>
      <c r="Q3508" t="str">
        <f t="shared" si="488"/>
        <v>theater</v>
      </c>
      <c r="R3508" t="str">
        <f t="shared" si="489"/>
        <v>plays</v>
      </c>
      <c r="S3508" s="22">
        <f t="shared" si="490"/>
        <v>41829.734259259261</v>
      </c>
      <c r="T3508" s="22">
        <f t="shared" si="491"/>
        <v>41874.734259259261</v>
      </c>
      <c r="U3508">
        <f t="shared" si="492"/>
        <v>2014</v>
      </c>
      <c r="V3508" t="str">
        <f t="shared" si="493"/>
        <v>successful</v>
      </c>
      <c r="W3508" t="str">
        <f>IF(OR(O3508&lt;Outliers!$B$8,Data!O3508&gt;Outliers!$B$9),"Yes","No")</f>
        <v>No</v>
      </c>
      <c r="X3508">
        <f t="shared" si="494"/>
        <v>6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86"/>
        <v>1</v>
      </c>
      <c r="P3509" s="9">
        <f t="shared" si="487"/>
        <v>145</v>
      </c>
      <c r="Q3509" t="str">
        <f t="shared" si="488"/>
        <v>theater</v>
      </c>
      <c r="R3509" t="str">
        <f t="shared" si="489"/>
        <v>plays</v>
      </c>
      <c r="S3509" s="22">
        <f t="shared" si="490"/>
        <v>42491.92288194444</v>
      </c>
      <c r="T3509" s="22">
        <f t="shared" si="491"/>
        <v>42521.92288194444</v>
      </c>
      <c r="U3509">
        <f t="shared" si="492"/>
        <v>2016</v>
      </c>
      <c r="V3509" t="str">
        <f t="shared" si="493"/>
        <v>successful</v>
      </c>
      <c r="W3509" t="str">
        <f>IF(OR(O3509&lt;Outliers!$B$8,Data!O3509&gt;Outliers!$B$9),"Yes","No")</f>
        <v>No</v>
      </c>
      <c r="X3509">
        <f t="shared" si="494"/>
        <v>4</v>
      </c>
    </row>
    <row r="3510" spans="1:24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86"/>
        <v>2</v>
      </c>
      <c r="P3510" s="9">
        <f t="shared" si="487"/>
        <v>12</v>
      </c>
      <c r="Q3510" t="str">
        <f t="shared" si="488"/>
        <v>theater</v>
      </c>
      <c r="R3510" t="str">
        <f t="shared" si="489"/>
        <v>plays</v>
      </c>
      <c r="S3510" s="22">
        <f t="shared" si="490"/>
        <v>42477.729780092588</v>
      </c>
      <c r="T3510" s="22">
        <f t="shared" si="491"/>
        <v>42500.875</v>
      </c>
      <c r="U3510">
        <f t="shared" si="492"/>
        <v>2016</v>
      </c>
      <c r="V3510" t="str">
        <f t="shared" si="493"/>
        <v>successful</v>
      </c>
      <c r="W3510" t="str">
        <f>IF(OR(O3510&lt;Outliers!$B$8,Data!O3510&gt;Outliers!$B$9),"Yes","No")</f>
        <v>No</v>
      </c>
      <c r="X3510">
        <f t="shared" si="494"/>
        <v>3</v>
      </c>
    </row>
    <row r="3511" spans="1:24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86"/>
        <v>1</v>
      </c>
      <c r="P3511" s="9">
        <f t="shared" si="487"/>
        <v>96.67</v>
      </c>
      <c r="Q3511" t="str">
        <f t="shared" si="488"/>
        <v>theater</v>
      </c>
      <c r="R3511" t="str">
        <f t="shared" si="489"/>
        <v>plays</v>
      </c>
      <c r="S3511" s="22">
        <f t="shared" si="490"/>
        <v>41950.859560185185</v>
      </c>
      <c r="T3511" s="22">
        <f t="shared" si="491"/>
        <v>41964.204861111109</v>
      </c>
      <c r="U3511">
        <f t="shared" si="492"/>
        <v>2014</v>
      </c>
      <c r="V3511" t="str">
        <f t="shared" si="493"/>
        <v>successful</v>
      </c>
      <c r="W3511" t="str">
        <f>IF(OR(O3511&lt;Outliers!$B$8,Data!O3511&gt;Outliers!$B$9),"Yes","No")</f>
        <v>No</v>
      </c>
      <c r="X3511">
        <f t="shared" si="494"/>
        <v>2</v>
      </c>
    </row>
    <row r="3512" spans="1:24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86"/>
        <v>1</v>
      </c>
      <c r="P3512" s="9">
        <f t="shared" si="487"/>
        <v>60.33</v>
      </c>
      <c r="Q3512" t="str">
        <f t="shared" si="488"/>
        <v>theater</v>
      </c>
      <c r="R3512" t="str">
        <f t="shared" si="489"/>
        <v>plays</v>
      </c>
      <c r="S3512" s="22">
        <f t="shared" si="490"/>
        <v>41802.62090277778</v>
      </c>
      <c r="T3512" s="22">
        <f t="shared" si="491"/>
        <v>41822.62090277778</v>
      </c>
      <c r="U3512">
        <f t="shared" si="492"/>
        <v>2014</v>
      </c>
      <c r="V3512" t="str">
        <f t="shared" si="493"/>
        <v>successful</v>
      </c>
      <c r="W3512" t="str">
        <f>IF(OR(O3512&lt;Outliers!$B$8,Data!O3512&gt;Outliers!$B$9),"Yes","No")</f>
        <v>No</v>
      </c>
      <c r="X3512">
        <f t="shared" si="494"/>
        <v>3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86"/>
        <v>1</v>
      </c>
      <c r="P3513" s="9">
        <f t="shared" si="487"/>
        <v>79.89</v>
      </c>
      <c r="Q3513" t="str">
        <f t="shared" si="488"/>
        <v>theater</v>
      </c>
      <c r="R3513" t="str">
        <f t="shared" si="489"/>
        <v>plays</v>
      </c>
      <c r="S3513" s="22">
        <f t="shared" si="490"/>
        <v>41927.873784722222</v>
      </c>
      <c r="T3513" s="22">
        <f t="shared" si="491"/>
        <v>41950.770833333336</v>
      </c>
      <c r="U3513">
        <f t="shared" si="492"/>
        <v>2014</v>
      </c>
      <c r="V3513" t="str">
        <f t="shared" si="493"/>
        <v>successful</v>
      </c>
      <c r="W3513" t="str">
        <f>IF(OR(O3513&lt;Outliers!$B$8,Data!O3513&gt;Outliers!$B$9),"Yes","No")</f>
        <v>No</v>
      </c>
      <c r="X3513">
        <f t="shared" si="494"/>
        <v>3</v>
      </c>
    </row>
    <row r="3514" spans="1:24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86"/>
        <v>1</v>
      </c>
      <c r="P3514" s="9">
        <f t="shared" si="487"/>
        <v>58.82</v>
      </c>
      <c r="Q3514" t="str">
        <f t="shared" si="488"/>
        <v>theater</v>
      </c>
      <c r="R3514" t="str">
        <f t="shared" si="489"/>
        <v>plays</v>
      </c>
      <c r="S3514" s="22">
        <f t="shared" si="490"/>
        <v>42057.536944444444</v>
      </c>
      <c r="T3514" s="22">
        <f t="shared" si="491"/>
        <v>42117.49527777778</v>
      </c>
      <c r="U3514">
        <f t="shared" si="492"/>
        <v>2015</v>
      </c>
      <c r="V3514" t="str">
        <f t="shared" si="493"/>
        <v>successful</v>
      </c>
      <c r="W3514" t="str">
        <f>IF(OR(O3514&lt;Outliers!$B$8,Data!O3514&gt;Outliers!$B$9),"Yes","No")</f>
        <v>No</v>
      </c>
      <c r="X3514">
        <f t="shared" si="494"/>
        <v>9</v>
      </c>
    </row>
    <row r="3515" spans="1:24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86"/>
        <v>1</v>
      </c>
      <c r="P3515" s="9">
        <f t="shared" si="487"/>
        <v>75.34</v>
      </c>
      <c r="Q3515" t="str">
        <f t="shared" si="488"/>
        <v>theater</v>
      </c>
      <c r="R3515" t="str">
        <f t="shared" si="489"/>
        <v>plays</v>
      </c>
      <c r="S3515" s="22">
        <f t="shared" si="490"/>
        <v>41781.096203703702</v>
      </c>
      <c r="T3515" s="22">
        <f t="shared" si="491"/>
        <v>41794.207638888889</v>
      </c>
      <c r="U3515">
        <f t="shared" si="492"/>
        <v>2014</v>
      </c>
      <c r="V3515" t="str">
        <f t="shared" si="493"/>
        <v>successful</v>
      </c>
      <c r="W3515" t="str">
        <f>IF(OR(O3515&lt;Outliers!$B$8,Data!O3515&gt;Outliers!$B$9),"Yes","No")</f>
        <v>No</v>
      </c>
      <c r="X3515">
        <f t="shared" si="494"/>
        <v>2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86"/>
        <v>1</v>
      </c>
      <c r="P3516" s="9">
        <f t="shared" si="487"/>
        <v>55</v>
      </c>
      <c r="Q3516" t="str">
        <f t="shared" si="488"/>
        <v>theater</v>
      </c>
      <c r="R3516" t="str">
        <f t="shared" si="489"/>
        <v>plays</v>
      </c>
      <c r="S3516" s="22">
        <f t="shared" si="490"/>
        <v>42020.846666666665</v>
      </c>
      <c r="T3516" s="22">
        <f t="shared" si="491"/>
        <v>42037.207638888889</v>
      </c>
      <c r="U3516">
        <f t="shared" si="492"/>
        <v>2015</v>
      </c>
      <c r="V3516" t="str">
        <f t="shared" si="493"/>
        <v>successful</v>
      </c>
      <c r="W3516" t="str">
        <f>IF(OR(O3516&lt;Outliers!$B$8,Data!O3516&gt;Outliers!$B$9),"Yes","No")</f>
        <v>No</v>
      </c>
      <c r="X3516">
        <f t="shared" si="494"/>
        <v>2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86"/>
        <v>1</v>
      </c>
      <c r="P3517" s="9">
        <f t="shared" si="487"/>
        <v>66.959999999999994</v>
      </c>
      <c r="Q3517" t="str">
        <f t="shared" si="488"/>
        <v>theater</v>
      </c>
      <c r="R3517" t="str">
        <f t="shared" si="489"/>
        <v>plays</v>
      </c>
      <c r="S3517" s="22">
        <f t="shared" si="490"/>
        <v>42125.772812499999</v>
      </c>
      <c r="T3517" s="22">
        <f t="shared" si="491"/>
        <v>42155.772812499999</v>
      </c>
      <c r="U3517">
        <f t="shared" si="492"/>
        <v>2015</v>
      </c>
      <c r="V3517" t="str">
        <f t="shared" si="493"/>
        <v>successful</v>
      </c>
      <c r="W3517" t="str">
        <f>IF(OR(O3517&lt;Outliers!$B$8,Data!O3517&gt;Outliers!$B$9),"Yes","No")</f>
        <v>No</v>
      </c>
      <c r="X3517">
        <f t="shared" si="494"/>
        <v>4</v>
      </c>
    </row>
    <row r="3518" spans="1:24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86"/>
        <v>1</v>
      </c>
      <c r="P3518" s="9">
        <f t="shared" si="487"/>
        <v>227.27</v>
      </c>
      <c r="Q3518" t="str">
        <f t="shared" si="488"/>
        <v>theater</v>
      </c>
      <c r="R3518" t="str">
        <f t="shared" si="489"/>
        <v>plays</v>
      </c>
      <c r="S3518" s="22">
        <f t="shared" si="490"/>
        <v>41856.010069444441</v>
      </c>
      <c r="T3518" s="22">
        <f t="shared" si="491"/>
        <v>41890.125</v>
      </c>
      <c r="U3518">
        <f t="shared" si="492"/>
        <v>2014</v>
      </c>
      <c r="V3518" t="str">
        <f t="shared" si="493"/>
        <v>successful</v>
      </c>
      <c r="W3518" t="str">
        <f>IF(OR(O3518&lt;Outliers!$B$8,Data!O3518&gt;Outliers!$B$9),"Yes","No")</f>
        <v>No</v>
      </c>
      <c r="X3518">
        <f t="shared" si="494"/>
        <v>5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86"/>
        <v>1</v>
      </c>
      <c r="P3519" s="9">
        <f t="shared" si="487"/>
        <v>307.69</v>
      </c>
      <c r="Q3519" t="str">
        <f t="shared" si="488"/>
        <v>theater</v>
      </c>
      <c r="R3519" t="str">
        <f t="shared" si="489"/>
        <v>plays</v>
      </c>
      <c r="S3519" s="22">
        <f t="shared" si="490"/>
        <v>41794.817523148151</v>
      </c>
      <c r="T3519" s="22">
        <f t="shared" si="491"/>
        <v>41824.458333333336</v>
      </c>
      <c r="U3519">
        <f t="shared" si="492"/>
        <v>2014</v>
      </c>
      <c r="V3519" t="str">
        <f t="shared" si="493"/>
        <v>successful</v>
      </c>
      <c r="W3519" t="str">
        <f>IF(OR(O3519&lt;Outliers!$B$8,Data!O3519&gt;Outliers!$B$9),"Yes","No")</f>
        <v>No</v>
      </c>
      <c r="X3519">
        <f t="shared" si="494"/>
        <v>4</v>
      </c>
    </row>
    <row r="3520" spans="1:24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86"/>
        <v>1</v>
      </c>
      <c r="P3520" s="9">
        <f t="shared" si="487"/>
        <v>50.02</v>
      </c>
      <c r="Q3520" t="str">
        <f t="shared" si="488"/>
        <v>theater</v>
      </c>
      <c r="R3520" t="str">
        <f t="shared" si="489"/>
        <v>plays</v>
      </c>
      <c r="S3520" s="22">
        <f t="shared" si="490"/>
        <v>41893.783553240741</v>
      </c>
      <c r="T3520" s="22">
        <f t="shared" si="491"/>
        <v>41914.597916666666</v>
      </c>
      <c r="U3520">
        <f t="shared" si="492"/>
        <v>2014</v>
      </c>
      <c r="V3520" t="str">
        <f t="shared" si="493"/>
        <v>successful</v>
      </c>
      <c r="W3520" t="str">
        <f>IF(OR(O3520&lt;Outliers!$B$8,Data!O3520&gt;Outliers!$B$9),"Yes","No")</f>
        <v>No</v>
      </c>
      <c r="X3520">
        <f t="shared" si="494"/>
        <v>3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86"/>
        <v>1</v>
      </c>
      <c r="P3521" s="9">
        <f t="shared" si="487"/>
        <v>72.39</v>
      </c>
      <c r="Q3521" t="str">
        <f t="shared" si="488"/>
        <v>theater</v>
      </c>
      <c r="R3521" t="str">
        <f t="shared" si="489"/>
        <v>plays</v>
      </c>
      <c r="S3521" s="22">
        <f t="shared" si="490"/>
        <v>42037.598958333328</v>
      </c>
      <c r="T3521" s="22">
        <f t="shared" si="491"/>
        <v>42067.598958333328</v>
      </c>
      <c r="U3521">
        <f t="shared" si="492"/>
        <v>2015</v>
      </c>
      <c r="V3521" t="str">
        <f t="shared" si="493"/>
        <v>successful</v>
      </c>
      <c r="W3521" t="str">
        <f>IF(OR(O3521&lt;Outliers!$B$8,Data!O3521&gt;Outliers!$B$9),"Yes","No")</f>
        <v>No</v>
      </c>
      <c r="X3521">
        <f t="shared" si="494"/>
        <v>4</v>
      </c>
    </row>
    <row r="3522" spans="1:24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86"/>
        <v>1</v>
      </c>
      <c r="P3522" s="9">
        <f t="shared" si="487"/>
        <v>95.95</v>
      </c>
      <c r="Q3522" t="str">
        <f t="shared" si="488"/>
        <v>theater</v>
      </c>
      <c r="R3522" t="str">
        <f t="shared" si="489"/>
        <v>plays</v>
      </c>
      <c r="S3522" s="22">
        <f t="shared" si="490"/>
        <v>42227.824212962965</v>
      </c>
      <c r="T3522" s="22">
        <f t="shared" si="491"/>
        <v>42253.57430555555</v>
      </c>
      <c r="U3522">
        <f t="shared" si="492"/>
        <v>2015</v>
      </c>
      <c r="V3522" t="str">
        <f t="shared" si="493"/>
        <v>successful</v>
      </c>
      <c r="W3522" t="str">
        <f>IF(OR(O3522&lt;Outliers!$B$8,Data!O3522&gt;Outliers!$B$9),"Yes","No")</f>
        <v>No</v>
      </c>
      <c r="X3522">
        <f t="shared" si="494"/>
        <v>4</v>
      </c>
    </row>
    <row r="3523" spans="1:24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95">ROUND(E3523/D3523,0)</f>
        <v>2</v>
      </c>
      <c r="P3523" s="9">
        <f t="shared" ref="P3523:P3586" si="496">ROUND(IFERROR(E3523/L3523,0),2)</f>
        <v>45.62</v>
      </c>
      <c r="Q3523" t="str">
        <f t="shared" ref="Q3523:Q3586" si="497">LEFT(N3523,FIND("/",N3523)-1)</f>
        <v>theater</v>
      </c>
      <c r="R3523" t="str">
        <f t="shared" ref="R3523:R3586" si="498">RIGHT(N3523,LEN(N3523)-FIND("/",N3523))</f>
        <v>plays</v>
      </c>
      <c r="S3523" s="22">
        <f t="shared" ref="S3523:S3586" si="499">(((J3523/60)/60)/24)+DATE(1970,1,1)</f>
        <v>41881.361342592594</v>
      </c>
      <c r="T3523" s="22">
        <f t="shared" ref="T3523:T3586" si="500">(((I3523/60)/60)/24)+DATE(1970,1,1)</f>
        <v>41911.361342592594</v>
      </c>
      <c r="U3523">
        <f t="shared" ref="U3523:U3586" si="501">YEAR(S3523)</f>
        <v>2014</v>
      </c>
      <c r="V3523" t="str">
        <f t="shared" ref="V3523:V3586" si="502">IF(OR(F3523="live",F3523="successful"),"successful","unsuccessful")</f>
        <v>successful</v>
      </c>
      <c r="W3523" t="str">
        <f>IF(OR(O3523&lt;Outliers!$B$8,Data!O3523&gt;Outliers!$B$9),"Yes","No")</f>
        <v>No</v>
      </c>
      <c r="X3523">
        <f t="shared" ref="X3523:X3586" si="503">ROUND(_xlfn.DAYS(T3523,S3523)/7,0)</f>
        <v>4</v>
      </c>
    </row>
    <row r="3524" spans="1:24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95"/>
        <v>1</v>
      </c>
      <c r="P3524" s="9">
        <f t="shared" si="496"/>
        <v>41.03</v>
      </c>
      <c r="Q3524" t="str">
        <f t="shared" si="497"/>
        <v>theater</v>
      </c>
      <c r="R3524" t="str">
        <f t="shared" si="498"/>
        <v>plays</v>
      </c>
      <c r="S3524" s="22">
        <f t="shared" si="499"/>
        <v>42234.789884259255</v>
      </c>
      <c r="T3524" s="22">
        <f t="shared" si="500"/>
        <v>42262.420833333337</v>
      </c>
      <c r="U3524">
        <f t="shared" si="501"/>
        <v>2015</v>
      </c>
      <c r="V3524" t="str">
        <f t="shared" si="502"/>
        <v>successful</v>
      </c>
      <c r="W3524" t="str">
        <f>IF(OR(O3524&lt;Outliers!$B$8,Data!O3524&gt;Outliers!$B$9),"Yes","No")</f>
        <v>No</v>
      </c>
      <c r="X3524">
        <f t="shared" si="503"/>
        <v>4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95"/>
        <v>1</v>
      </c>
      <c r="P3525" s="9">
        <f t="shared" si="496"/>
        <v>56.83</v>
      </c>
      <c r="Q3525" t="str">
        <f t="shared" si="497"/>
        <v>theater</v>
      </c>
      <c r="R3525" t="str">
        <f t="shared" si="498"/>
        <v>plays</v>
      </c>
      <c r="S3525" s="22">
        <f t="shared" si="499"/>
        <v>42581.397546296299</v>
      </c>
      <c r="T3525" s="22">
        <f t="shared" si="500"/>
        <v>42638.958333333328</v>
      </c>
      <c r="U3525">
        <f t="shared" si="501"/>
        <v>2016</v>
      </c>
      <c r="V3525" t="str">
        <f t="shared" si="502"/>
        <v>successful</v>
      </c>
      <c r="W3525" t="str">
        <f>IF(OR(O3525&lt;Outliers!$B$8,Data!O3525&gt;Outliers!$B$9),"Yes","No")</f>
        <v>No</v>
      </c>
      <c r="X3525">
        <f t="shared" si="503"/>
        <v>8</v>
      </c>
    </row>
    <row r="3526" spans="1:24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95"/>
        <v>1</v>
      </c>
      <c r="P3526" s="9">
        <f t="shared" si="496"/>
        <v>137.24</v>
      </c>
      <c r="Q3526" t="str">
        <f t="shared" si="497"/>
        <v>theater</v>
      </c>
      <c r="R3526" t="str">
        <f t="shared" si="498"/>
        <v>plays</v>
      </c>
      <c r="S3526" s="22">
        <f t="shared" si="499"/>
        <v>41880.76357638889</v>
      </c>
      <c r="T3526" s="22">
        <f t="shared" si="500"/>
        <v>41895.166666666664</v>
      </c>
      <c r="U3526">
        <f t="shared" si="501"/>
        <v>2014</v>
      </c>
      <c r="V3526" t="str">
        <f t="shared" si="502"/>
        <v>successful</v>
      </c>
      <c r="W3526" t="str">
        <f>IF(OR(O3526&lt;Outliers!$B$8,Data!O3526&gt;Outliers!$B$9),"Yes","No")</f>
        <v>No</v>
      </c>
      <c r="X3526">
        <f t="shared" si="503"/>
        <v>2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95"/>
        <v>1</v>
      </c>
      <c r="P3527" s="9">
        <f t="shared" si="496"/>
        <v>75.709999999999994</v>
      </c>
      <c r="Q3527" t="str">
        <f t="shared" si="497"/>
        <v>theater</v>
      </c>
      <c r="R3527" t="str">
        <f t="shared" si="498"/>
        <v>plays</v>
      </c>
      <c r="S3527" s="22">
        <f t="shared" si="499"/>
        <v>42214.6956712963</v>
      </c>
      <c r="T3527" s="22">
        <f t="shared" si="500"/>
        <v>42225.666666666672</v>
      </c>
      <c r="U3527">
        <f t="shared" si="501"/>
        <v>2015</v>
      </c>
      <c r="V3527" t="str">
        <f t="shared" si="502"/>
        <v>successful</v>
      </c>
      <c r="W3527" t="str">
        <f>IF(OR(O3527&lt;Outliers!$B$8,Data!O3527&gt;Outliers!$B$9),"Yes","No")</f>
        <v>No</v>
      </c>
      <c r="X3527">
        <f t="shared" si="503"/>
        <v>2</v>
      </c>
    </row>
    <row r="3528" spans="1:24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95"/>
        <v>1</v>
      </c>
      <c r="P3528" s="9">
        <f t="shared" si="496"/>
        <v>99</v>
      </c>
      <c r="Q3528" t="str">
        <f t="shared" si="497"/>
        <v>theater</v>
      </c>
      <c r="R3528" t="str">
        <f t="shared" si="498"/>
        <v>plays</v>
      </c>
      <c r="S3528" s="22">
        <f t="shared" si="499"/>
        <v>42460.335312499999</v>
      </c>
      <c r="T3528" s="22">
        <f t="shared" si="500"/>
        <v>42488.249305555553</v>
      </c>
      <c r="U3528">
        <f t="shared" si="501"/>
        <v>2016</v>
      </c>
      <c r="V3528" t="str">
        <f t="shared" si="502"/>
        <v>successful</v>
      </c>
      <c r="W3528" t="str">
        <f>IF(OR(O3528&lt;Outliers!$B$8,Data!O3528&gt;Outliers!$B$9),"Yes","No")</f>
        <v>No</v>
      </c>
      <c r="X3528">
        <f t="shared" si="503"/>
        <v>4</v>
      </c>
    </row>
    <row r="3529" spans="1:24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95"/>
        <v>1</v>
      </c>
      <c r="P3529" s="9">
        <f t="shared" si="496"/>
        <v>81.569999999999993</v>
      </c>
      <c r="Q3529" t="str">
        <f t="shared" si="497"/>
        <v>theater</v>
      </c>
      <c r="R3529" t="str">
        <f t="shared" si="498"/>
        <v>plays</v>
      </c>
      <c r="S3529" s="22">
        <f t="shared" si="499"/>
        <v>42167.023206018523</v>
      </c>
      <c r="T3529" s="22">
        <f t="shared" si="500"/>
        <v>42196.165972222225</v>
      </c>
      <c r="U3529">
        <f t="shared" si="501"/>
        <v>2015</v>
      </c>
      <c r="V3529" t="str">
        <f t="shared" si="502"/>
        <v>successful</v>
      </c>
      <c r="W3529" t="str">
        <f>IF(OR(O3529&lt;Outliers!$B$8,Data!O3529&gt;Outliers!$B$9),"Yes","No")</f>
        <v>No</v>
      </c>
      <c r="X3529">
        <f t="shared" si="503"/>
        <v>4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95"/>
        <v>1</v>
      </c>
      <c r="P3530" s="9">
        <f t="shared" si="496"/>
        <v>45.11</v>
      </c>
      <c r="Q3530" t="str">
        <f t="shared" si="497"/>
        <v>theater</v>
      </c>
      <c r="R3530" t="str">
        <f t="shared" si="498"/>
        <v>plays</v>
      </c>
      <c r="S3530" s="22">
        <f t="shared" si="499"/>
        <v>42733.50136574074</v>
      </c>
      <c r="T3530" s="22">
        <f t="shared" si="500"/>
        <v>42753.50136574074</v>
      </c>
      <c r="U3530">
        <f t="shared" si="501"/>
        <v>2016</v>
      </c>
      <c r="V3530" t="str">
        <f t="shared" si="502"/>
        <v>successful</v>
      </c>
      <c r="W3530" t="str">
        <f>IF(OR(O3530&lt;Outliers!$B$8,Data!O3530&gt;Outliers!$B$9),"Yes","No")</f>
        <v>No</v>
      </c>
      <c r="X3530">
        <f t="shared" si="503"/>
        <v>3</v>
      </c>
    </row>
    <row r="3531" spans="1:24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95"/>
        <v>1</v>
      </c>
      <c r="P3531" s="9">
        <f t="shared" si="496"/>
        <v>36.67</v>
      </c>
      <c r="Q3531" t="str">
        <f t="shared" si="497"/>
        <v>theater</v>
      </c>
      <c r="R3531" t="str">
        <f t="shared" si="498"/>
        <v>plays</v>
      </c>
      <c r="S3531" s="22">
        <f t="shared" si="499"/>
        <v>42177.761782407411</v>
      </c>
      <c r="T3531" s="22">
        <f t="shared" si="500"/>
        <v>42198.041666666672</v>
      </c>
      <c r="U3531">
        <f t="shared" si="501"/>
        <v>2015</v>
      </c>
      <c r="V3531" t="str">
        <f t="shared" si="502"/>
        <v>successful</v>
      </c>
      <c r="W3531" t="str">
        <f>IF(OR(O3531&lt;Outliers!$B$8,Data!O3531&gt;Outliers!$B$9),"Yes","No")</f>
        <v>No</v>
      </c>
      <c r="X3531">
        <f t="shared" si="503"/>
        <v>3</v>
      </c>
    </row>
    <row r="3532" spans="1:24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95"/>
        <v>1</v>
      </c>
      <c r="P3532" s="9">
        <f t="shared" si="496"/>
        <v>125</v>
      </c>
      <c r="Q3532" t="str">
        <f t="shared" si="497"/>
        <v>theater</v>
      </c>
      <c r="R3532" t="str">
        <f t="shared" si="498"/>
        <v>plays</v>
      </c>
      <c r="S3532" s="22">
        <f t="shared" si="499"/>
        <v>42442.623344907406</v>
      </c>
      <c r="T3532" s="22">
        <f t="shared" si="500"/>
        <v>42470.833333333328</v>
      </c>
      <c r="U3532">
        <f t="shared" si="501"/>
        <v>2016</v>
      </c>
      <c r="V3532" t="str">
        <f t="shared" si="502"/>
        <v>successful</v>
      </c>
      <c r="W3532" t="str">
        <f>IF(OR(O3532&lt;Outliers!$B$8,Data!O3532&gt;Outliers!$B$9),"Yes","No")</f>
        <v>No</v>
      </c>
      <c r="X3532">
        <f t="shared" si="503"/>
        <v>4</v>
      </c>
    </row>
    <row r="3533" spans="1:2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95"/>
        <v>1</v>
      </c>
      <c r="P3533" s="9">
        <f t="shared" si="496"/>
        <v>49.23</v>
      </c>
      <c r="Q3533" t="str">
        <f t="shared" si="497"/>
        <v>theater</v>
      </c>
      <c r="R3533" t="str">
        <f t="shared" si="498"/>
        <v>plays</v>
      </c>
      <c r="S3533" s="22">
        <f t="shared" si="499"/>
        <v>42521.654328703706</v>
      </c>
      <c r="T3533" s="22">
        <f t="shared" si="500"/>
        <v>42551.654328703706</v>
      </c>
      <c r="U3533">
        <f t="shared" si="501"/>
        <v>2016</v>
      </c>
      <c r="V3533" t="str">
        <f t="shared" si="502"/>
        <v>successful</v>
      </c>
      <c r="W3533" t="str">
        <f>IF(OR(O3533&lt;Outliers!$B$8,Data!O3533&gt;Outliers!$B$9),"Yes","No")</f>
        <v>No</v>
      </c>
      <c r="X3533">
        <f t="shared" si="503"/>
        <v>4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95"/>
        <v>1</v>
      </c>
      <c r="P3534" s="9">
        <f t="shared" si="496"/>
        <v>42.3</v>
      </c>
      <c r="Q3534" t="str">
        <f t="shared" si="497"/>
        <v>theater</v>
      </c>
      <c r="R3534" t="str">
        <f t="shared" si="498"/>
        <v>plays</v>
      </c>
      <c r="S3534" s="22">
        <f t="shared" si="499"/>
        <v>41884.599849537037</v>
      </c>
      <c r="T3534" s="22">
        <f t="shared" si="500"/>
        <v>41900.165972222225</v>
      </c>
      <c r="U3534">
        <f t="shared" si="501"/>
        <v>2014</v>
      </c>
      <c r="V3534" t="str">
        <f t="shared" si="502"/>
        <v>successful</v>
      </c>
      <c r="W3534" t="str">
        <f>IF(OR(O3534&lt;Outliers!$B$8,Data!O3534&gt;Outliers!$B$9),"Yes","No")</f>
        <v>No</v>
      </c>
      <c r="X3534">
        <f t="shared" si="503"/>
        <v>2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95"/>
        <v>1</v>
      </c>
      <c r="P3535" s="9">
        <f t="shared" si="496"/>
        <v>78.88</v>
      </c>
      <c r="Q3535" t="str">
        <f t="shared" si="497"/>
        <v>theater</v>
      </c>
      <c r="R3535" t="str">
        <f t="shared" si="498"/>
        <v>plays</v>
      </c>
      <c r="S3535" s="22">
        <f t="shared" si="499"/>
        <v>42289.761192129634</v>
      </c>
      <c r="T3535" s="22">
        <f t="shared" si="500"/>
        <v>42319.802858796291</v>
      </c>
      <c r="U3535">
        <f t="shared" si="501"/>
        <v>2015</v>
      </c>
      <c r="V3535" t="str">
        <f t="shared" si="502"/>
        <v>successful</v>
      </c>
      <c r="W3535" t="str">
        <f>IF(OR(O3535&lt;Outliers!$B$8,Data!O3535&gt;Outliers!$B$9),"Yes","No")</f>
        <v>No</v>
      </c>
      <c r="X3535">
        <f t="shared" si="503"/>
        <v>4</v>
      </c>
    </row>
    <row r="3536" spans="1:24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95"/>
        <v>2</v>
      </c>
      <c r="P3536" s="9">
        <f t="shared" si="496"/>
        <v>38.28</v>
      </c>
      <c r="Q3536" t="str">
        <f t="shared" si="497"/>
        <v>theater</v>
      </c>
      <c r="R3536" t="str">
        <f t="shared" si="498"/>
        <v>plays</v>
      </c>
      <c r="S3536" s="22">
        <f t="shared" si="499"/>
        <v>42243.6252662037</v>
      </c>
      <c r="T3536" s="22">
        <f t="shared" si="500"/>
        <v>42278.6252662037</v>
      </c>
      <c r="U3536">
        <f t="shared" si="501"/>
        <v>2015</v>
      </c>
      <c r="V3536" t="str">
        <f t="shared" si="502"/>
        <v>successful</v>
      </c>
      <c r="W3536" t="str">
        <f>IF(OR(O3536&lt;Outliers!$B$8,Data!O3536&gt;Outliers!$B$9),"Yes","No")</f>
        <v>No</v>
      </c>
      <c r="X3536">
        <f t="shared" si="503"/>
        <v>5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95"/>
        <v>1</v>
      </c>
      <c r="P3537" s="9">
        <f t="shared" si="496"/>
        <v>44.85</v>
      </c>
      <c r="Q3537" t="str">
        <f t="shared" si="497"/>
        <v>theater</v>
      </c>
      <c r="R3537" t="str">
        <f t="shared" si="498"/>
        <v>plays</v>
      </c>
      <c r="S3537" s="22">
        <f t="shared" si="499"/>
        <v>42248.640162037031</v>
      </c>
      <c r="T3537" s="22">
        <f t="shared" si="500"/>
        <v>42279.75</v>
      </c>
      <c r="U3537">
        <f t="shared" si="501"/>
        <v>2015</v>
      </c>
      <c r="V3537" t="str">
        <f t="shared" si="502"/>
        <v>successful</v>
      </c>
      <c r="W3537" t="str">
        <f>IF(OR(O3537&lt;Outliers!$B$8,Data!O3537&gt;Outliers!$B$9),"Yes","No")</f>
        <v>No</v>
      </c>
      <c r="X3537">
        <f t="shared" si="503"/>
        <v>4</v>
      </c>
    </row>
    <row r="3538" spans="1:24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95"/>
        <v>2</v>
      </c>
      <c r="P3538" s="9">
        <f t="shared" si="496"/>
        <v>13.53</v>
      </c>
      <c r="Q3538" t="str">
        <f t="shared" si="497"/>
        <v>theater</v>
      </c>
      <c r="R3538" t="str">
        <f t="shared" si="498"/>
        <v>plays</v>
      </c>
      <c r="S3538" s="22">
        <f t="shared" si="499"/>
        <v>42328.727141203708</v>
      </c>
      <c r="T3538" s="22">
        <f t="shared" si="500"/>
        <v>42358.499305555553</v>
      </c>
      <c r="U3538">
        <f t="shared" si="501"/>
        <v>2015</v>
      </c>
      <c r="V3538" t="str">
        <f t="shared" si="502"/>
        <v>successful</v>
      </c>
      <c r="W3538" t="str">
        <f>IF(OR(O3538&lt;Outliers!$B$8,Data!O3538&gt;Outliers!$B$9),"Yes","No")</f>
        <v>No</v>
      </c>
      <c r="X3538">
        <f t="shared" si="503"/>
        <v>4</v>
      </c>
    </row>
    <row r="3539" spans="1:24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95"/>
        <v>2</v>
      </c>
      <c r="P3539" s="9">
        <f t="shared" si="496"/>
        <v>43.5</v>
      </c>
      <c r="Q3539" t="str">
        <f t="shared" si="497"/>
        <v>theater</v>
      </c>
      <c r="R3539" t="str">
        <f t="shared" si="498"/>
        <v>plays</v>
      </c>
      <c r="S3539" s="22">
        <f t="shared" si="499"/>
        <v>41923.354351851849</v>
      </c>
      <c r="T3539" s="22">
        <f t="shared" si="500"/>
        <v>41960.332638888889</v>
      </c>
      <c r="U3539">
        <f t="shared" si="501"/>
        <v>2014</v>
      </c>
      <c r="V3539" t="str">
        <f t="shared" si="502"/>
        <v>successful</v>
      </c>
      <c r="W3539" t="str">
        <f>IF(OR(O3539&lt;Outliers!$B$8,Data!O3539&gt;Outliers!$B$9),"Yes","No")</f>
        <v>No</v>
      </c>
      <c r="X3539">
        <f t="shared" si="503"/>
        <v>5</v>
      </c>
    </row>
    <row r="3540" spans="1:24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95"/>
        <v>1</v>
      </c>
      <c r="P3540" s="9">
        <f t="shared" si="496"/>
        <v>30.95</v>
      </c>
      <c r="Q3540" t="str">
        <f t="shared" si="497"/>
        <v>theater</v>
      </c>
      <c r="R3540" t="str">
        <f t="shared" si="498"/>
        <v>plays</v>
      </c>
      <c r="S3540" s="22">
        <f t="shared" si="499"/>
        <v>42571.420601851853</v>
      </c>
      <c r="T3540" s="22">
        <f t="shared" si="500"/>
        <v>42599.420601851853</v>
      </c>
      <c r="U3540">
        <f t="shared" si="501"/>
        <v>2016</v>
      </c>
      <c r="V3540" t="str">
        <f t="shared" si="502"/>
        <v>successful</v>
      </c>
      <c r="W3540" t="str">
        <f>IF(OR(O3540&lt;Outliers!$B$8,Data!O3540&gt;Outliers!$B$9),"Yes","No")</f>
        <v>No</v>
      </c>
      <c r="X3540">
        <f t="shared" si="503"/>
        <v>4</v>
      </c>
    </row>
    <row r="3541" spans="1:24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95"/>
        <v>1</v>
      </c>
      <c r="P3541" s="9">
        <f t="shared" si="496"/>
        <v>55.23</v>
      </c>
      <c r="Q3541" t="str">
        <f t="shared" si="497"/>
        <v>theater</v>
      </c>
      <c r="R3541" t="str">
        <f t="shared" si="498"/>
        <v>plays</v>
      </c>
      <c r="S3541" s="22">
        <f t="shared" si="499"/>
        <v>42600.756041666667</v>
      </c>
      <c r="T3541" s="22">
        <f t="shared" si="500"/>
        <v>42621.756041666667</v>
      </c>
      <c r="U3541">
        <f t="shared" si="501"/>
        <v>2016</v>
      </c>
      <c r="V3541" t="str">
        <f t="shared" si="502"/>
        <v>successful</v>
      </c>
      <c r="W3541" t="str">
        <f>IF(OR(O3541&lt;Outliers!$B$8,Data!O3541&gt;Outliers!$B$9),"Yes","No")</f>
        <v>No</v>
      </c>
      <c r="X3541">
        <f t="shared" si="503"/>
        <v>3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95"/>
        <v>1</v>
      </c>
      <c r="P3542" s="9">
        <f t="shared" si="496"/>
        <v>46.13</v>
      </c>
      <c r="Q3542" t="str">
        <f t="shared" si="497"/>
        <v>theater</v>
      </c>
      <c r="R3542" t="str">
        <f t="shared" si="498"/>
        <v>plays</v>
      </c>
      <c r="S3542" s="22">
        <f t="shared" si="499"/>
        <v>42517.003368055557</v>
      </c>
      <c r="T3542" s="22">
        <f t="shared" si="500"/>
        <v>42547.003368055557</v>
      </c>
      <c r="U3542">
        <f t="shared" si="501"/>
        <v>2016</v>
      </c>
      <c r="V3542" t="str">
        <f t="shared" si="502"/>
        <v>successful</v>
      </c>
      <c r="W3542" t="str">
        <f>IF(OR(O3542&lt;Outliers!$B$8,Data!O3542&gt;Outliers!$B$9),"Yes","No")</f>
        <v>No</v>
      </c>
      <c r="X3542">
        <f t="shared" si="503"/>
        <v>4</v>
      </c>
    </row>
    <row r="3543" spans="1:24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95"/>
        <v>1</v>
      </c>
      <c r="P3543" s="9">
        <f t="shared" si="496"/>
        <v>39.380000000000003</v>
      </c>
      <c r="Q3543" t="str">
        <f t="shared" si="497"/>
        <v>theater</v>
      </c>
      <c r="R3543" t="str">
        <f t="shared" si="498"/>
        <v>plays</v>
      </c>
      <c r="S3543" s="22">
        <f t="shared" si="499"/>
        <v>42222.730034722219</v>
      </c>
      <c r="T3543" s="22">
        <f t="shared" si="500"/>
        <v>42247.730034722219</v>
      </c>
      <c r="U3543">
        <f t="shared" si="501"/>
        <v>2015</v>
      </c>
      <c r="V3543" t="str">
        <f t="shared" si="502"/>
        <v>successful</v>
      </c>
      <c r="W3543" t="str">
        <f>IF(OR(O3543&lt;Outliers!$B$8,Data!O3543&gt;Outliers!$B$9),"Yes","No")</f>
        <v>No</v>
      </c>
      <c r="X3543">
        <f t="shared" si="503"/>
        <v>4</v>
      </c>
    </row>
    <row r="3544" spans="1:24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95"/>
        <v>1</v>
      </c>
      <c r="P3544" s="9">
        <f t="shared" si="496"/>
        <v>66.150000000000006</v>
      </c>
      <c r="Q3544" t="str">
        <f t="shared" si="497"/>
        <v>theater</v>
      </c>
      <c r="R3544" t="str">
        <f t="shared" si="498"/>
        <v>plays</v>
      </c>
      <c r="S3544" s="22">
        <f t="shared" si="499"/>
        <v>41829.599791666667</v>
      </c>
      <c r="T3544" s="22">
        <f t="shared" si="500"/>
        <v>41889.599791666667</v>
      </c>
      <c r="U3544">
        <f t="shared" si="501"/>
        <v>2014</v>
      </c>
      <c r="V3544" t="str">
        <f t="shared" si="502"/>
        <v>successful</v>
      </c>
      <c r="W3544" t="str">
        <f>IF(OR(O3544&lt;Outliers!$B$8,Data!O3544&gt;Outliers!$B$9),"Yes","No")</f>
        <v>No</v>
      </c>
      <c r="X3544">
        <f t="shared" si="503"/>
        <v>9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95"/>
        <v>1</v>
      </c>
      <c r="P3545" s="9">
        <f t="shared" si="496"/>
        <v>54.14</v>
      </c>
      <c r="Q3545" t="str">
        <f t="shared" si="497"/>
        <v>theater</v>
      </c>
      <c r="R3545" t="str">
        <f t="shared" si="498"/>
        <v>plays</v>
      </c>
      <c r="S3545" s="22">
        <f t="shared" si="499"/>
        <v>42150.755312499998</v>
      </c>
      <c r="T3545" s="22">
        <f t="shared" si="500"/>
        <v>42180.755312499998</v>
      </c>
      <c r="U3545">
        <f t="shared" si="501"/>
        <v>2015</v>
      </c>
      <c r="V3545" t="str">
        <f t="shared" si="502"/>
        <v>successful</v>
      </c>
      <c r="W3545" t="str">
        <f>IF(OR(O3545&lt;Outliers!$B$8,Data!O3545&gt;Outliers!$B$9),"Yes","No")</f>
        <v>No</v>
      </c>
      <c r="X3545">
        <f t="shared" si="503"/>
        <v>4</v>
      </c>
    </row>
    <row r="3546" spans="1:24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95"/>
        <v>1</v>
      </c>
      <c r="P3546" s="9">
        <f t="shared" si="496"/>
        <v>104.17</v>
      </c>
      <c r="Q3546" t="str">
        <f t="shared" si="497"/>
        <v>theater</v>
      </c>
      <c r="R3546" t="str">
        <f t="shared" si="498"/>
        <v>plays</v>
      </c>
      <c r="S3546" s="22">
        <f t="shared" si="499"/>
        <v>42040.831678240742</v>
      </c>
      <c r="T3546" s="22">
        <f t="shared" si="500"/>
        <v>42070.831678240742</v>
      </c>
      <c r="U3546">
        <f t="shared" si="501"/>
        <v>2015</v>
      </c>
      <c r="V3546" t="str">
        <f t="shared" si="502"/>
        <v>successful</v>
      </c>
      <c r="W3546" t="str">
        <f>IF(OR(O3546&lt;Outliers!$B$8,Data!O3546&gt;Outliers!$B$9),"Yes","No")</f>
        <v>No</v>
      </c>
      <c r="X3546">
        <f t="shared" si="503"/>
        <v>4</v>
      </c>
    </row>
    <row r="3547" spans="1:24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95"/>
        <v>1</v>
      </c>
      <c r="P3547" s="9">
        <f t="shared" si="496"/>
        <v>31.38</v>
      </c>
      <c r="Q3547" t="str">
        <f t="shared" si="497"/>
        <v>theater</v>
      </c>
      <c r="R3547" t="str">
        <f t="shared" si="498"/>
        <v>plays</v>
      </c>
      <c r="S3547" s="22">
        <f t="shared" si="499"/>
        <v>42075.807395833333</v>
      </c>
      <c r="T3547" s="22">
        <f t="shared" si="500"/>
        <v>42105.807395833333</v>
      </c>
      <c r="U3547">
        <f t="shared" si="501"/>
        <v>2015</v>
      </c>
      <c r="V3547" t="str">
        <f t="shared" si="502"/>
        <v>successful</v>
      </c>
      <c r="W3547" t="str">
        <f>IF(OR(O3547&lt;Outliers!$B$8,Data!O3547&gt;Outliers!$B$9),"Yes","No")</f>
        <v>No</v>
      </c>
      <c r="X3547">
        <f t="shared" si="503"/>
        <v>4</v>
      </c>
    </row>
    <row r="3548" spans="1:24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95"/>
        <v>1</v>
      </c>
      <c r="P3548" s="9">
        <f t="shared" si="496"/>
        <v>59.21</v>
      </c>
      <c r="Q3548" t="str">
        <f t="shared" si="497"/>
        <v>theater</v>
      </c>
      <c r="R3548" t="str">
        <f t="shared" si="498"/>
        <v>plays</v>
      </c>
      <c r="S3548" s="22">
        <f t="shared" si="499"/>
        <v>42073.660694444443</v>
      </c>
      <c r="T3548" s="22">
        <f t="shared" si="500"/>
        <v>42095.165972222225</v>
      </c>
      <c r="U3548">
        <f t="shared" si="501"/>
        <v>2015</v>
      </c>
      <c r="V3548" t="str">
        <f t="shared" si="502"/>
        <v>successful</v>
      </c>
      <c r="W3548" t="str">
        <f>IF(OR(O3548&lt;Outliers!$B$8,Data!O3548&gt;Outliers!$B$9),"Yes","No")</f>
        <v>No</v>
      </c>
      <c r="X3548">
        <f t="shared" si="503"/>
        <v>3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95"/>
        <v>1</v>
      </c>
      <c r="P3549" s="9">
        <f t="shared" si="496"/>
        <v>119.18</v>
      </c>
      <c r="Q3549" t="str">
        <f t="shared" si="497"/>
        <v>theater</v>
      </c>
      <c r="R3549" t="str">
        <f t="shared" si="498"/>
        <v>plays</v>
      </c>
      <c r="S3549" s="22">
        <f t="shared" si="499"/>
        <v>42480.078715277778</v>
      </c>
      <c r="T3549" s="22">
        <f t="shared" si="500"/>
        <v>42504.165972222225</v>
      </c>
      <c r="U3549">
        <f t="shared" si="501"/>
        <v>2016</v>
      </c>
      <c r="V3549" t="str">
        <f t="shared" si="502"/>
        <v>successful</v>
      </c>
      <c r="W3549" t="str">
        <f>IF(OR(O3549&lt;Outliers!$B$8,Data!O3549&gt;Outliers!$B$9),"Yes","No")</f>
        <v>No</v>
      </c>
      <c r="X3549">
        <f t="shared" si="503"/>
        <v>3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95"/>
        <v>1</v>
      </c>
      <c r="P3550" s="9">
        <f t="shared" si="496"/>
        <v>164.62</v>
      </c>
      <c r="Q3550" t="str">
        <f t="shared" si="497"/>
        <v>theater</v>
      </c>
      <c r="R3550" t="str">
        <f t="shared" si="498"/>
        <v>plays</v>
      </c>
      <c r="S3550" s="22">
        <f t="shared" si="499"/>
        <v>42411.942291666666</v>
      </c>
      <c r="T3550" s="22">
        <f t="shared" si="500"/>
        <v>42434.041666666672</v>
      </c>
      <c r="U3550">
        <f t="shared" si="501"/>
        <v>2016</v>
      </c>
      <c r="V3550" t="str">
        <f t="shared" si="502"/>
        <v>successful</v>
      </c>
      <c r="W3550" t="str">
        <f>IF(OR(O3550&lt;Outliers!$B$8,Data!O3550&gt;Outliers!$B$9),"Yes","No")</f>
        <v>No</v>
      </c>
      <c r="X3550">
        <f t="shared" si="503"/>
        <v>3</v>
      </c>
    </row>
    <row r="3551" spans="1:24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95"/>
        <v>1</v>
      </c>
      <c r="P3551" s="9">
        <f t="shared" si="496"/>
        <v>24.29</v>
      </c>
      <c r="Q3551" t="str">
        <f t="shared" si="497"/>
        <v>theater</v>
      </c>
      <c r="R3551" t="str">
        <f t="shared" si="498"/>
        <v>plays</v>
      </c>
      <c r="S3551" s="22">
        <f t="shared" si="499"/>
        <v>42223.394363425927</v>
      </c>
      <c r="T3551" s="22">
        <f t="shared" si="500"/>
        <v>42251.394363425927</v>
      </c>
      <c r="U3551">
        <f t="shared" si="501"/>
        <v>2015</v>
      </c>
      <c r="V3551" t="str">
        <f t="shared" si="502"/>
        <v>successful</v>
      </c>
      <c r="W3551" t="str">
        <f>IF(OR(O3551&lt;Outliers!$B$8,Data!O3551&gt;Outliers!$B$9),"Yes","No")</f>
        <v>No</v>
      </c>
      <c r="X3551">
        <f t="shared" si="503"/>
        <v>4</v>
      </c>
    </row>
    <row r="3552" spans="1:24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95"/>
        <v>1</v>
      </c>
      <c r="P3552" s="9">
        <f t="shared" si="496"/>
        <v>40.94</v>
      </c>
      <c r="Q3552" t="str">
        <f t="shared" si="497"/>
        <v>theater</v>
      </c>
      <c r="R3552" t="str">
        <f t="shared" si="498"/>
        <v>plays</v>
      </c>
      <c r="S3552" s="22">
        <f t="shared" si="499"/>
        <v>42462.893495370372</v>
      </c>
      <c r="T3552" s="22">
        <f t="shared" si="500"/>
        <v>42492.893495370372</v>
      </c>
      <c r="U3552">
        <f t="shared" si="501"/>
        <v>2016</v>
      </c>
      <c r="V3552" t="str">
        <f t="shared" si="502"/>
        <v>successful</v>
      </c>
      <c r="W3552" t="str">
        <f>IF(OR(O3552&lt;Outliers!$B$8,Data!O3552&gt;Outliers!$B$9),"Yes","No")</f>
        <v>No</v>
      </c>
      <c r="X3552">
        <f t="shared" si="503"/>
        <v>4</v>
      </c>
    </row>
    <row r="3553" spans="1:24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95"/>
        <v>1</v>
      </c>
      <c r="P3553" s="9">
        <f t="shared" si="496"/>
        <v>61.1</v>
      </c>
      <c r="Q3553" t="str">
        <f t="shared" si="497"/>
        <v>theater</v>
      </c>
      <c r="R3553" t="str">
        <f t="shared" si="498"/>
        <v>plays</v>
      </c>
      <c r="S3553" s="22">
        <f t="shared" si="499"/>
        <v>41753.515856481477</v>
      </c>
      <c r="T3553" s="22">
        <f t="shared" si="500"/>
        <v>41781.921527777777</v>
      </c>
      <c r="U3553">
        <f t="shared" si="501"/>
        <v>2014</v>
      </c>
      <c r="V3553" t="str">
        <f t="shared" si="502"/>
        <v>successful</v>
      </c>
      <c r="W3553" t="str">
        <f>IF(OR(O3553&lt;Outliers!$B$8,Data!O3553&gt;Outliers!$B$9),"Yes","No")</f>
        <v>No</v>
      </c>
      <c r="X3553">
        <f t="shared" si="503"/>
        <v>4</v>
      </c>
    </row>
    <row r="3554" spans="1:24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95"/>
        <v>1</v>
      </c>
      <c r="P3554" s="9">
        <f t="shared" si="496"/>
        <v>38.65</v>
      </c>
      <c r="Q3554" t="str">
        <f t="shared" si="497"/>
        <v>theater</v>
      </c>
      <c r="R3554" t="str">
        <f t="shared" si="498"/>
        <v>plays</v>
      </c>
      <c r="S3554" s="22">
        <f t="shared" si="499"/>
        <v>41788.587083333332</v>
      </c>
      <c r="T3554" s="22">
        <f t="shared" si="500"/>
        <v>41818.587083333332</v>
      </c>
      <c r="U3554">
        <f t="shared" si="501"/>
        <v>2014</v>
      </c>
      <c r="V3554" t="str">
        <f t="shared" si="502"/>
        <v>successful</v>
      </c>
      <c r="W3554" t="str">
        <f>IF(OR(O3554&lt;Outliers!$B$8,Data!O3554&gt;Outliers!$B$9),"Yes","No")</f>
        <v>No</v>
      </c>
      <c r="X3554">
        <f t="shared" si="503"/>
        <v>4</v>
      </c>
    </row>
    <row r="3555" spans="1:24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95"/>
        <v>1</v>
      </c>
      <c r="P3555" s="9">
        <f t="shared" si="496"/>
        <v>56.2</v>
      </c>
      <c r="Q3555" t="str">
        <f t="shared" si="497"/>
        <v>theater</v>
      </c>
      <c r="R3555" t="str">
        <f t="shared" si="498"/>
        <v>plays</v>
      </c>
      <c r="S3555" s="22">
        <f t="shared" si="499"/>
        <v>42196.028703703705</v>
      </c>
      <c r="T3555" s="22">
        <f t="shared" si="500"/>
        <v>42228</v>
      </c>
      <c r="U3555">
        <f t="shared" si="501"/>
        <v>2015</v>
      </c>
      <c r="V3555" t="str">
        <f t="shared" si="502"/>
        <v>successful</v>
      </c>
      <c r="W3555" t="str">
        <f>IF(OR(O3555&lt;Outliers!$B$8,Data!O3555&gt;Outliers!$B$9),"Yes","No")</f>
        <v>No</v>
      </c>
      <c r="X3555">
        <f t="shared" si="503"/>
        <v>5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95"/>
        <v>1</v>
      </c>
      <c r="P3556" s="9">
        <f t="shared" si="496"/>
        <v>107</v>
      </c>
      <c r="Q3556" t="str">
        <f t="shared" si="497"/>
        <v>theater</v>
      </c>
      <c r="R3556" t="str">
        <f t="shared" si="498"/>
        <v>plays</v>
      </c>
      <c r="S3556" s="22">
        <f t="shared" si="499"/>
        <v>42016.050451388888</v>
      </c>
      <c r="T3556" s="22">
        <f t="shared" si="500"/>
        <v>42046.708333333328</v>
      </c>
      <c r="U3556">
        <f t="shared" si="501"/>
        <v>2015</v>
      </c>
      <c r="V3556" t="str">
        <f t="shared" si="502"/>
        <v>successful</v>
      </c>
      <c r="W3556" t="str">
        <f>IF(OR(O3556&lt;Outliers!$B$8,Data!O3556&gt;Outliers!$B$9),"Yes","No")</f>
        <v>No</v>
      </c>
      <c r="X3556">
        <f t="shared" si="503"/>
        <v>4</v>
      </c>
    </row>
    <row r="3557" spans="1:24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95"/>
        <v>1</v>
      </c>
      <c r="P3557" s="9">
        <f t="shared" si="496"/>
        <v>171.43</v>
      </c>
      <c r="Q3557" t="str">
        <f t="shared" si="497"/>
        <v>theater</v>
      </c>
      <c r="R3557" t="str">
        <f t="shared" si="498"/>
        <v>plays</v>
      </c>
      <c r="S3557" s="22">
        <f t="shared" si="499"/>
        <v>42661.442060185189</v>
      </c>
      <c r="T3557" s="22">
        <f t="shared" si="500"/>
        <v>42691.483726851846</v>
      </c>
      <c r="U3557">
        <f t="shared" si="501"/>
        <v>2016</v>
      </c>
      <c r="V3557" t="str">
        <f t="shared" si="502"/>
        <v>successful</v>
      </c>
      <c r="W3557" t="str">
        <f>IF(OR(O3557&lt;Outliers!$B$8,Data!O3557&gt;Outliers!$B$9),"Yes","No")</f>
        <v>No</v>
      </c>
      <c r="X3557">
        <f t="shared" si="503"/>
        <v>4</v>
      </c>
    </row>
    <row r="3558" spans="1:24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95"/>
        <v>1</v>
      </c>
      <c r="P3558" s="9">
        <f t="shared" si="496"/>
        <v>110.5</v>
      </c>
      <c r="Q3558" t="str">
        <f t="shared" si="497"/>
        <v>theater</v>
      </c>
      <c r="R3558" t="str">
        <f t="shared" si="498"/>
        <v>plays</v>
      </c>
      <c r="S3558" s="22">
        <f t="shared" si="499"/>
        <v>41808.649583333332</v>
      </c>
      <c r="T3558" s="22">
        <f t="shared" si="500"/>
        <v>41868.649583333332</v>
      </c>
      <c r="U3558">
        <f t="shared" si="501"/>
        <v>2014</v>
      </c>
      <c r="V3558" t="str">
        <f t="shared" si="502"/>
        <v>successful</v>
      </c>
      <c r="W3558" t="str">
        <f>IF(OR(O3558&lt;Outliers!$B$8,Data!O3558&gt;Outliers!$B$9),"Yes","No")</f>
        <v>No</v>
      </c>
      <c r="X3558">
        <f t="shared" si="503"/>
        <v>9</v>
      </c>
    </row>
    <row r="3559" spans="1:24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95"/>
        <v>1</v>
      </c>
      <c r="P3559" s="9">
        <f t="shared" si="496"/>
        <v>179.28</v>
      </c>
      <c r="Q3559" t="str">
        <f t="shared" si="497"/>
        <v>theater</v>
      </c>
      <c r="R3559" t="str">
        <f t="shared" si="498"/>
        <v>plays</v>
      </c>
      <c r="S3559" s="22">
        <f t="shared" si="499"/>
        <v>41730.276747685188</v>
      </c>
      <c r="T3559" s="22">
        <f t="shared" si="500"/>
        <v>41764.276747685188</v>
      </c>
      <c r="U3559">
        <f t="shared" si="501"/>
        <v>2014</v>
      </c>
      <c r="V3559" t="str">
        <f t="shared" si="502"/>
        <v>successful</v>
      </c>
      <c r="W3559" t="str">
        <f>IF(OR(O3559&lt;Outliers!$B$8,Data!O3559&gt;Outliers!$B$9),"Yes","No")</f>
        <v>No</v>
      </c>
      <c r="X3559">
        <f t="shared" si="503"/>
        <v>5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95"/>
        <v>1</v>
      </c>
      <c r="P3560" s="9">
        <f t="shared" si="496"/>
        <v>22.91</v>
      </c>
      <c r="Q3560" t="str">
        <f t="shared" si="497"/>
        <v>theater</v>
      </c>
      <c r="R3560" t="str">
        <f t="shared" si="498"/>
        <v>plays</v>
      </c>
      <c r="S3560" s="22">
        <f t="shared" si="499"/>
        <v>42139.816840277781</v>
      </c>
      <c r="T3560" s="22">
        <f t="shared" si="500"/>
        <v>42181.875</v>
      </c>
      <c r="U3560">
        <f t="shared" si="501"/>
        <v>2015</v>
      </c>
      <c r="V3560" t="str">
        <f t="shared" si="502"/>
        <v>successful</v>
      </c>
      <c r="W3560" t="str">
        <f>IF(OR(O3560&lt;Outliers!$B$8,Data!O3560&gt;Outliers!$B$9),"Yes","No")</f>
        <v>No</v>
      </c>
      <c r="X3560">
        <f t="shared" si="503"/>
        <v>6</v>
      </c>
    </row>
    <row r="3561" spans="1:24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95"/>
        <v>1</v>
      </c>
      <c r="P3561" s="9">
        <f t="shared" si="496"/>
        <v>43.13</v>
      </c>
      <c r="Q3561" t="str">
        <f t="shared" si="497"/>
        <v>theater</v>
      </c>
      <c r="R3561" t="str">
        <f t="shared" si="498"/>
        <v>plays</v>
      </c>
      <c r="S3561" s="22">
        <f t="shared" si="499"/>
        <v>42194.096157407403</v>
      </c>
      <c r="T3561" s="22">
        <f t="shared" si="500"/>
        <v>42216.373611111107</v>
      </c>
      <c r="U3561">
        <f t="shared" si="501"/>
        <v>2015</v>
      </c>
      <c r="V3561" t="str">
        <f t="shared" si="502"/>
        <v>successful</v>
      </c>
      <c r="W3561" t="str">
        <f>IF(OR(O3561&lt;Outliers!$B$8,Data!O3561&gt;Outliers!$B$9),"Yes","No")</f>
        <v>No</v>
      </c>
      <c r="X3561">
        <f t="shared" si="503"/>
        <v>3</v>
      </c>
    </row>
    <row r="3562" spans="1:24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95"/>
        <v>1</v>
      </c>
      <c r="P3562" s="9">
        <f t="shared" si="496"/>
        <v>46.89</v>
      </c>
      <c r="Q3562" t="str">
        <f t="shared" si="497"/>
        <v>theater</v>
      </c>
      <c r="R3562" t="str">
        <f t="shared" si="498"/>
        <v>plays</v>
      </c>
      <c r="S3562" s="22">
        <f t="shared" si="499"/>
        <v>42115.889652777783</v>
      </c>
      <c r="T3562" s="22">
        <f t="shared" si="500"/>
        <v>42151.114583333328</v>
      </c>
      <c r="U3562">
        <f t="shared" si="501"/>
        <v>2015</v>
      </c>
      <c r="V3562" t="str">
        <f t="shared" si="502"/>
        <v>successful</v>
      </c>
      <c r="W3562" t="str">
        <f>IF(OR(O3562&lt;Outliers!$B$8,Data!O3562&gt;Outliers!$B$9),"Yes","No")</f>
        <v>No</v>
      </c>
      <c r="X3562">
        <f t="shared" si="503"/>
        <v>5</v>
      </c>
    </row>
    <row r="3563" spans="1:24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95"/>
        <v>1</v>
      </c>
      <c r="P3563" s="9">
        <f t="shared" si="496"/>
        <v>47.41</v>
      </c>
      <c r="Q3563" t="str">
        <f t="shared" si="497"/>
        <v>theater</v>
      </c>
      <c r="R3563" t="str">
        <f t="shared" si="498"/>
        <v>plays</v>
      </c>
      <c r="S3563" s="22">
        <f t="shared" si="499"/>
        <v>42203.680300925931</v>
      </c>
      <c r="T3563" s="22">
        <f t="shared" si="500"/>
        <v>42221.774999999994</v>
      </c>
      <c r="U3563">
        <f t="shared" si="501"/>
        <v>2015</v>
      </c>
      <c r="V3563" t="str">
        <f t="shared" si="502"/>
        <v>successful</v>
      </c>
      <c r="W3563" t="str">
        <f>IF(OR(O3563&lt;Outliers!$B$8,Data!O3563&gt;Outliers!$B$9),"Yes","No")</f>
        <v>No</v>
      </c>
      <c r="X3563">
        <f t="shared" si="503"/>
        <v>3</v>
      </c>
    </row>
    <row r="3564" spans="1:24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95"/>
        <v>1</v>
      </c>
      <c r="P3564" s="9">
        <f t="shared" si="496"/>
        <v>15.13</v>
      </c>
      <c r="Q3564" t="str">
        <f t="shared" si="497"/>
        <v>theater</v>
      </c>
      <c r="R3564" t="str">
        <f t="shared" si="498"/>
        <v>plays</v>
      </c>
      <c r="S3564" s="22">
        <f t="shared" si="499"/>
        <v>42433.761886574073</v>
      </c>
      <c r="T3564" s="22">
        <f t="shared" si="500"/>
        <v>42442.916666666672</v>
      </c>
      <c r="U3564">
        <f t="shared" si="501"/>
        <v>2016</v>
      </c>
      <c r="V3564" t="str">
        <f t="shared" si="502"/>
        <v>successful</v>
      </c>
      <c r="W3564" t="str">
        <f>IF(OR(O3564&lt;Outliers!$B$8,Data!O3564&gt;Outliers!$B$9),"Yes","No")</f>
        <v>No</v>
      </c>
      <c r="X3564">
        <f t="shared" si="503"/>
        <v>1</v>
      </c>
    </row>
    <row r="3565" spans="1:24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95"/>
        <v>1</v>
      </c>
      <c r="P3565" s="9">
        <f t="shared" si="496"/>
        <v>21.1</v>
      </c>
      <c r="Q3565" t="str">
        <f t="shared" si="497"/>
        <v>theater</v>
      </c>
      <c r="R3565" t="str">
        <f t="shared" si="498"/>
        <v>plays</v>
      </c>
      <c r="S3565" s="22">
        <f t="shared" si="499"/>
        <v>42555.671944444446</v>
      </c>
      <c r="T3565" s="22">
        <f t="shared" si="500"/>
        <v>42583.791666666672</v>
      </c>
      <c r="U3565">
        <f t="shared" si="501"/>
        <v>2016</v>
      </c>
      <c r="V3565" t="str">
        <f t="shared" si="502"/>
        <v>successful</v>
      </c>
      <c r="W3565" t="str">
        <f>IF(OR(O3565&lt;Outliers!$B$8,Data!O3565&gt;Outliers!$B$9),"Yes","No")</f>
        <v>No</v>
      </c>
      <c r="X3565">
        <f t="shared" si="503"/>
        <v>4</v>
      </c>
    </row>
    <row r="3566" spans="1:24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95"/>
        <v>1</v>
      </c>
      <c r="P3566" s="9">
        <f t="shared" si="496"/>
        <v>59.12</v>
      </c>
      <c r="Q3566" t="str">
        <f t="shared" si="497"/>
        <v>theater</v>
      </c>
      <c r="R3566" t="str">
        <f t="shared" si="498"/>
        <v>plays</v>
      </c>
      <c r="S3566" s="22">
        <f t="shared" si="499"/>
        <v>42236.623252314821</v>
      </c>
      <c r="T3566" s="22">
        <f t="shared" si="500"/>
        <v>42282.666666666672</v>
      </c>
      <c r="U3566">
        <f t="shared" si="501"/>
        <v>2015</v>
      </c>
      <c r="V3566" t="str">
        <f t="shared" si="502"/>
        <v>successful</v>
      </c>
      <c r="W3566" t="str">
        <f>IF(OR(O3566&lt;Outliers!$B$8,Data!O3566&gt;Outliers!$B$9),"Yes","No")</f>
        <v>No</v>
      </c>
      <c r="X3566">
        <f t="shared" si="503"/>
        <v>7</v>
      </c>
    </row>
    <row r="3567" spans="1:24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95"/>
        <v>1</v>
      </c>
      <c r="P3567" s="9">
        <f t="shared" si="496"/>
        <v>97.92</v>
      </c>
      <c r="Q3567" t="str">
        <f t="shared" si="497"/>
        <v>theater</v>
      </c>
      <c r="R3567" t="str">
        <f t="shared" si="498"/>
        <v>plays</v>
      </c>
      <c r="S3567" s="22">
        <f t="shared" si="499"/>
        <v>41974.743148148147</v>
      </c>
      <c r="T3567" s="22">
        <f t="shared" si="500"/>
        <v>42004.743148148147</v>
      </c>
      <c r="U3567">
        <f t="shared" si="501"/>
        <v>2014</v>
      </c>
      <c r="V3567" t="str">
        <f t="shared" si="502"/>
        <v>successful</v>
      </c>
      <c r="W3567" t="str">
        <f>IF(OR(O3567&lt;Outliers!$B$8,Data!O3567&gt;Outliers!$B$9),"Yes","No")</f>
        <v>No</v>
      </c>
      <c r="X3567">
        <f t="shared" si="503"/>
        <v>4</v>
      </c>
    </row>
    <row r="3568" spans="1:24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95"/>
        <v>1</v>
      </c>
      <c r="P3568" s="9">
        <f t="shared" si="496"/>
        <v>55.13</v>
      </c>
      <c r="Q3568" t="str">
        <f t="shared" si="497"/>
        <v>theater</v>
      </c>
      <c r="R3568" t="str">
        <f t="shared" si="498"/>
        <v>plays</v>
      </c>
      <c r="S3568" s="22">
        <f t="shared" si="499"/>
        <v>41997.507905092592</v>
      </c>
      <c r="T3568" s="22">
        <f t="shared" si="500"/>
        <v>42027.507905092592</v>
      </c>
      <c r="U3568">
        <f t="shared" si="501"/>
        <v>2014</v>
      </c>
      <c r="V3568" t="str">
        <f t="shared" si="502"/>
        <v>successful</v>
      </c>
      <c r="W3568" t="str">
        <f>IF(OR(O3568&lt;Outliers!$B$8,Data!O3568&gt;Outliers!$B$9),"Yes","No")</f>
        <v>No</v>
      </c>
      <c r="X3568">
        <f t="shared" si="503"/>
        <v>4</v>
      </c>
    </row>
    <row r="3569" spans="1:24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95"/>
        <v>1</v>
      </c>
      <c r="P3569" s="9">
        <f t="shared" si="496"/>
        <v>26.54</v>
      </c>
      <c r="Q3569" t="str">
        <f t="shared" si="497"/>
        <v>theater</v>
      </c>
      <c r="R3569" t="str">
        <f t="shared" si="498"/>
        <v>plays</v>
      </c>
      <c r="S3569" s="22">
        <f t="shared" si="499"/>
        <v>42135.810694444444</v>
      </c>
      <c r="T3569" s="22">
        <f t="shared" si="500"/>
        <v>42165.810694444444</v>
      </c>
      <c r="U3569">
        <f t="shared" si="501"/>
        <v>2015</v>
      </c>
      <c r="V3569" t="str">
        <f t="shared" si="502"/>
        <v>successful</v>
      </c>
      <c r="W3569" t="str">
        <f>IF(OR(O3569&lt;Outliers!$B$8,Data!O3569&gt;Outliers!$B$9),"Yes","No")</f>
        <v>No</v>
      </c>
      <c r="X3569">
        <f t="shared" si="503"/>
        <v>4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95"/>
        <v>1</v>
      </c>
      <c r="P3570" s="9">
        <f t="shared" si="496"/>
        <v>58.42</v>
      </c>
      <c r="Q3570" t="str">
        <f t="shared" si="497"/>
        <v>theater</v>
      </c>
      <c r="R3570" t="str">
        <f t="shared" si="498"/>
        <v>plays</v>
      </c>
      <c r="S3570" s="22">
        <f t="shared" si="499"/>
        <v>41869.740671296298</v>
      </c>
      <c r="T3570" s="22">
        <f t="shared" si="500"/>
        <v>41899.740671296298</v>
      </c>
      <c r="U3570">
        <f t="shared" si="501"/>
        <v>2014</v>
      </c>
      <c r="V3570" t="str">
        <f t="shared" si="502"/>
        <v>successful</v>
      </c>
      <c r="W3570" t="str">
        <f>IF(OR(O3570&lt;Outliers!$B$8,Data!O3570&gt;Outliers!$B$9),"Yes","No")</f>
        <v>No</v>
      </c>
      <c r="X3570">
        <f t="shared" si="503"/>
        <v>4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95"/>
        <v>1</v>
      </c>
      <c r="P3571" s="9">
        <f t="shared" si="496"/>
        <v>122.54</v>
      </c>
      <c r="Q3571" t="str">
        <f t="shared" si="497"/>
        <v>theater</v>
      </c>
      <c r="R3571" t="str">
        <f t="shared" si="498"/>
        <v>plays</v>
      </c>
      <c r="S3571" s="22">
        <f t="shared" si="499"/>
        <v>41982.688611111109</v>
      </c>
      <c r="T3571" s="22">
        <f t="shared" si="500"/>
        <v>42012.688611111109</v>
      </c>
      <c r="U3571">
        <f t="shared" si="501"/>
        <v>2014</v>
      </c>
      <c r="V3571" t="str">
        <f t="shared" si="502"/>
        <v>successful</v>
      </c>
      <c r="W3571" t="str">
        <f>IF(OR(O3571&lt;Outliers!$B$8,Data!O3571&gt;Outliers!$B$9),"Yes","No")</f>
        <v>No</v>
      </c>
      <c r="X3571">
        <f t="shared" si="503"/>
        <v>4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95"/>
        <v>1</v>
      </c>
      <c r="P3572" s="9">
        <f t="shared" si="496"/>
        <v>87.96</v>
      </c>
      <c r="Q3572" t="str">
        <f t="shared" si="497"/>
        <v>theater</v>
      </c>
      <c r="R3572" t="str">
        <f t="shared" si="498"/>
        <v>plays</v>
      </c>
      <c r="S3572" s="22">
        <f t="shared" si="499"/>
        <v>41976.331979166673</v>
      </c>
      <c r="T3572" s="22">
        <f t="shared" si="500"/>
        <v>42004.291666666672</v>
      </c>
      <c r="U3572">
        <f t="shared" si="501"/>
        <v>2014</v>
      </c>
      <c r="V3572" t="str">
        <f t="shared" si="502"/>
        <v>successful</v>
      </c>
      <c r="W3572" t="str">
        <f>IF(OR(O3572&lt;Outliers!$B$8,Data!O3572&gt;Outliers!$B$9),"Yes","No")</f>
        <v>No</v>
      </c>
      <c r="X3572">
        <f t="shared" si="503"/>
        <v>4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95"/>
        <v>1</v>
      </c>
      <c r="P3573" s="9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22">
        <f t="shared" si="499"/>
        <v>41912.858946759261</v>
      </c>
      <c r="T3573" s="22">
        <f t="shared" si="500"/>
        <v>41942.858946759261</v>
      </c>
      <c r="U3573">
        <f t="shared" si="501"/>
        <v>2014</v>
      </c>
      <c r="V3573" t="str">
        <f t="shared" si="502"/>
        <v>successful</v>
      </c>
      <c r="W3573" t="str">
        <f>IF(OR(O3573&lt;Outliers!$B$8,Data!O3573&gt;Outliers!$B$9),"Yes","No")</f>
        <v>No</v>
      </c>
      <c r="X3573">
        <f t="shared" si="503"/>
        <v>4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95"/>
        <v>1</v>
      </c>
      <c r="P3574" s="9">
        <f t="shared" si="496"/>
        <v>55.56</v>
      </c>
      <c r="Q3574" t="str">
        <f t="shared" si="497"/>
        <v>theater</v>
      </c>
      <c r="R3574" t="str">
        <f t="shared" si="498"/>
        <v>plays</v>
      </c>
      <c r="S3574" s="22">
        <f t="shared" si="499"/>
        <v>42146.570393518516</v>
      </c>
      <c r="T3574" s="22">
        <f t="shared" si="500"/>
        <v>42176.570393518516</v>
      </c>
      <c r="U3574">
        <f t="shared" si="501"/>
        <v>2015</v>
      </c>
      <c r="V3574" t="str">
        <f t="shared" si="502"/>
        <v>successful</v>
      </c>
      <c r="W3574" t="str">
        <f>IF(OR(O3574&lt;Outliers!$B$8,Data!O3574&gt;Outliers!$B$9),"Yes","No")</f>
        <v>No</v>
      </c>
      <c r="X3574">
        <f t="shared" si="503"/>
        <v>4</v>
      </c>
    </row>
    <row r="3575" spans="1:24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95"/>
        <v>1</v>
      </c>
      <c r="P3575" s="9">
        <f t="shared" si="496"/>
        <v>39.54</v>
      </c>
      <c r="Q3575" t="str">
        <f t="shared" si="497"/>
        <v>theater</v>
      </c>
      <c r="R3575" t="str">
        <f t="shared" si="498"/>
        <v>plays</v>
      </c>
      <c r="S3575" s="22">
        <f t="shared" si="499"/>
        <v>41921.375532407408</v>
      </c>
      <c r="T3575" s="22">
        <f t="shared" si="500"/>
        <v>41951.417199074072</v>
      </c>
      <c r="U3575">
        <f t="shared" si="501"/>
        <v>2014</v>
      </c>
      <c r="V3575" t="str">
        <f t="shared" si="502"/>
        <v>successful</v>
      </c>
      <c r="W3575" t="str">
        <f>IF(OR(O3575&lt;Outliers!$B$8,Data!O3575&gt;Outliers!$B$9),"Yes","No")</f>
        <v>No</v>
      </c>
      <c r="X3575">
        <f t="shared" si="503"/>
        <v>4</v>
      </c>
    </row>
    <row r="3576" spans="1:24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95"/>
        <v>1</v>
      </c>
      <c r="P3576" s="9">
        <f t="shared" si="496"/>
        <v>136.78</v>
      </c>
      <c r="Q3576" t="str">
        <f t="shared" si="497"/>
        <v>theater</v>
      </c>
      <c r="R3576" t="str">
        <f t="shared" si="498"/>
        <v>plays</v>
      </c>
      <c r="S3576" s="22">
        <f t="shared" si="499"/>
        <v>41926.942685185182</v>
      </c>
      <c r="T3576" s="22">
        <f t="shared" si="500"/>
        <v>41956.984351851846</v>
      </c>
      <c r="U3576">
        <f t="shared" si="501"/>
        <v>2014</v>
      </c>
      <c r="V3576" t="str">
        <f t="shared" si="502"/>
        <v>successful</v>
      </c>
      <c r="W3576" t="str">
        <f>IF(OR(O3576&lt;Outliers!$B$8,Data!O3576&gt;Outliers!$B$9),"Yes","No")</f>
        <v>No</v>
      </c>
      <c r="X3576">
        <f t="shared" si="503"/>
        <v>4</v>
      </c>
    </row>
    <row r="3577" spans="1:24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95"/>
        <v>1</v>
      </c>
      <c r="P3577" s="9">
        <f t="shared" si="496"/>
        <v>99.34</v>
      </c>
      <c r="Q3577" t="str">
        <f t="shared" si="497"/>
        <v>theater</v>
      </c>
      <c r="R3577" t="str">
        <f t="shared" si="498"/>
        <v>plays</v>
      </c>
      <c r="S3577" s="22">
        <f t="shared" si="499"/>
        <v>42561.783877314811</v>
      </c>
      <c r="T3577" s="22">
        <f t="shared" si="500"/>
        <v>42593.165972222225</v>
      </c>
      <c r="U3577">
        <f t="shared" si="501"/>
        <v>2016</v>
      </c>
      <c r="V3577" t="str">
        <f t="shared" si="502"/>
        <v>successful</v>
      </c>
      <c r="W3577" t="str">
        <f>IF(OR(O3577&lt;Outliers!$B$8,Data!O3577&gt;Outliers!$B$9),"Yes","No")</f>
        <v>No</v>
      </c>
      <c r="X3577">
        <f t="shared" si="503"/>
        <v>5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95"/>
        <v>1</v>
      </c>
      <c r="P3578" s="9">
        <f t="shared" si="496"/>
        <v>20</v>
      </c>
      <c r="Q3578" t="str">
        <f t="shared" si="497"/>
        <v>theater</v>
      </c>
      <c r="R3578" t="str">
        <f t="shared" si="498"/>
        <v>plays</v>
      </c>
      <c r="S3578" s="22">
        <f t="shared" si="499"/>
        <v>42649.54923611111</v>
      </c>
      <c r="T3578" s="22">
        <f t="shared" si="500"/>
        <v>42709.590902777782</v>
      </c>
      <c r="U3578">
        <f t="shared" si="501"/>
        <v>2016</v>
      </c>
      <c r="V3578" t="str">
        <f t="shared" si="502"/>
        <v>successful</v>
      </c>
      <c r="W3578" t="str">
        <f>IF(OR(O3578&lt;Outliers!$B$8,Data!O3578&gt;Outliers!$B$9),"Yes","No")</f>
        <v>No</v>
      </c>
      <c r="X3578">
        <f t="shared" si="503"/>
        <v>9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95"/>
        <v>1</v>
      </c>
      <c r="P3579" s="9">
        <f t="shared" si="496"/>
        <v>28.89</v>
      </c>
      <c r="Q3579" t="str">
        <f t="shared" si="497"/>
        <v>theater</v>
      </c>
      <c r="R3579" t="str">
        <f t="shared" si="498"/>
        <v>plays</v>
      </c>
      <c r="S3579" s="22">
        <f t="shared" si="499"/>
        <v>42093.786840277782</v>
      </c>
      <c r="T3579" s="22">
        <f t="shared" si="500"/>
        <v>42120.26944444445</v>
      </c>
      <c r="U3579">
        <f t="shared" si="501"/>
        <v>2015</v>
      </c>
      <c r="V3579" t="str">
        <f t="shared" si="502"/>
        <v>successful</v>
      </c>
      <c r="W3579" t="str">
        <f>IF(OR(O3579&lt;Outliers!$B$8,Data!O3579&gt;Outliers!$B$9),"Yes","No")</f>
        <v>No</v>
      </c>
      <c r="X3579">
        <f t="shared" si="503"/>
        <v>4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95"/>
        <v>1</v>
      </c>
      <c r="P3580" s="9">
        <f t="shared" si="496"/>
        <v>40.549999999999997</v>
      </c>
      <c r="Q3580" t="str">
        <f t="shared" si="497"/>
        <v>theater</v>
      </c>
      <c r="R3580" t="str">
        <f t="shared" si="498"/>
        <v>plays</v>
      </c>
      <c r="S3580" s="22">
        <f t="shared" si="499"/>
        <v>42460.733530092592</v>
      </c>
      <c r="T3580" s="22">
        <f t="shared" si="500"/>
        <v>42490.733530092592</v>
      </c>
      <c r="U3580">
        <f t="shared" si="501"/>
        <v>2016</v>
      </c>
      <c r="V3580" t="str">
        <f t="shared" si="502"/>
        <v>successful</v>
      </c>
      <c r="W3580" t="str">
        <f>IF(OR(O3580&lt;Outliers!$B$8,Data!O3580&gt;Outliers!$B$9),"Yes","No")</f>
        <v>No</v>
      </c>
      <c r="X3580">
        <f t="shared" si="503"/>
        <v>4</v>
      </c>
    </row>
    <row r="3581" spans="1:24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95"/>
        <v>1</v>
      </c>
      <c r="P3581" s="9">
        <f t="shared" si="496"/>
        <v>35.71</v>
      </c>
      <c r="Q3581" t="str">
        <f t="shared" si="497"/>
        <v>theater</v>
      </c>
      <c r="R3581" t="str">
        <f t="shared" si="498"/>
        <v>plays</v>
      </c>
      <c r="S3581" s="22">
        <f t="shared" si="499"/>
        <v>42430.762222222227</v>
      </c>
      <c r="T3581" s="22">
        <f t="shared" si="500"/>
        <v>42460.720555555556</v>
      </c>
      <c r="U3581">
        <f t="shared" si="501"/>
        <v>2016</v>
      </c>
      <c r="V3581" t="str">
        <f t="shared" si="502"/>
        <v>successful</v>
      </c>
      <c r="W3581" t="str">
        <f>IF(OR(O3581&lt;Outliers!$B$8,Data!O3581&gt;Outliers!$B$9),"Yes","No")</f>
        <v>No</v>
      </c>
      <c r="X3581">
        <f t="shared" si="503"/>
        <v>4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95"/>
        <v>1</v>
      </c>
      <c r="P3582" s="9">
        <f t="shared" si="496"/>
        <v>37.96</v>
      </c>
      <c r="Q3582" t="str">
        <f t="shared" si="497"/>
        <v>theater</v>
      </c>
      <c r="R3582" t="str">
        <f t="shared" si="498"/>
        <v>plays</v>
      </c>
      <c r="S3582" s="22">
        <f t="shared" si="499"/>
        <v>42026.176180555558</v>
      </c>
      <c r="T3582" s="22">
        <f t="shared" si="500"/>
        <v>42064.207638888889</v>
      </c>
      <c r="U3582">
        <f t="shared" si="501"/>
        <v>2015</v>
      </c>
      <c r="V3582" t="str">
        <f t="shared" si="502"/>
        <v>successful</v>
      </c>
      <c r="W3582" t="str">
        <f>IF(OR(O3582&lt;Outliers!$B$8,Data!O3582&gt;Outliers!$B$9),"Yes","No")</f>
        <v>No</v>
      </c>
      <c r="X3582">
        <f t="shared" si="503"/>
        <v>5</v>
      </c>
    </row>
    <row r="3583" spans="1:24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95"/>
        <v>1</v>
      </c>
      <c r="P3583" s="9">
        <f t="shared" si="496"/>
        <v>33.33</v>
      </c>
      <c r="Q3583" t="str">
        <f t="shared" si="497"/>
        <v>theater</v>
      </c>
      <c r="R3583" t="str">
        <f t="shared" si="498"/>
        <v>plays</v>
      </c>
      <c r="S3583" s="22">
        <f t="shared" si="499"/>
        <v>41836.471180555556</v>
      </c>
      <c r="T3583" s="22">
        <f t="shared" si="500"/>
        <v>41850.471180555556</v>
      </c>
      <c r="U3583">
        <f t="shared" si="501"/>
        <v>2014</v>
      </c>
      <c r="V3583" t="str">
        <f t="shared" si="502"/>
        <v>successful</v>
      </c>
      <c r="W3583" t="str">
        <f>IF(OR(O3583&lt;Outliers!$B$8,Data!O3583&gt;Outliers!$B$9),"Yes","No")</f>
        <v>No</v>
      </c>
      <c r="X3583">
        <f t="shared" si="503"/>
        <v>2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95"/>
        <v>3</v>
      </c>
      <c r="P3584" s="9">
        <f t="shared" si="496"/>
        <v>58.57</v>
      </c>
      <c r="Q3584" t="str">
        <f t="shared" si="497"/>
        <v>theater</v>
      </c>
      <c r="R3584" t="str">
        <f t="shared" si="498"/>
        <v>plays</v>
      </c>
      <c r="S3584" s="22">
        <f t="shared" si="499"/>
        <v>42451.095856481479</v>
      </c>
      <c r="T3584" s="22">
        <f t="shared" si="500"/>
        <v>42465.095856481479</v>
      </c>
      <c r="U3584">
        <f t="shared" si="501"/>
        <v>2016</v>
      </c>
      <c r="V3584" t="str">
        <f t="shared" si="502"/>
        <v>successful</v>
      </c>
      <c r="W3584" t="str">
        <f>IF(OR(O3584&lt;Outliers!$B$8,Data!O3584&gt;Outliers!$B$9),"Yes","No")</f>
        <v>Yes</v>
      </c>
      <c r="X3584">
        <f t="shared" si="503"/>
        <v>2</v>
      </c>
    </row>
    <row r="3585" spans="1:24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95"/>
        <v>1</v>
      </c>
      <c r="P3585" s="9">
        <f t="shared" si="496"/>
        <v>135.63</v>
      </c>
      <c r="Q3585" t="str">
        <f t="shared" si="497"/>
        <v>theater</v>
      </c>
      <c r="R3585" t="str">
        <f t="shared" si="498"/>
        <v>plays</v>
      </c>
      <c r="S3585" s="22">
        <f t="shared" si="499"/>
        <v>42418.425983796296</v>
      </c>
      <c r="T3585" s="22">
        <f t="shared" si="500"/>
        <v>42478.384317129632</v>
      </c>
      <c r="U3585">
        <f t="shared" si="501"/>
        <v>2016</v>
      </c>
      <c r="V3585" t="str">
        <f t="shared" si="502"/>
        <v>successful</v>
      </c>
      <c r="W3585" t="str">
        <f>IF(OR(O3585&lt;Outliers!$B$8,Data!O3585&gt;Outliers!$B$9),"Yes","No")</f>
        <v>No</v>
      </c>
      <c r="X3585">
        <f t="shared" si="503"/>
        <v>9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95"/>
        <v>1</v>
      </c>
      <c r="P3586" s="9">
        <f t="shared" si="496"/>
        <v>30.94</v>
      </c>
      <c r="Q3586" t="str">
        <f t="shared" si="497"/>
        <v>theater</v>
      </c>
      <c r="R3586" t="str">
        <f t="shared" si="498"/>
        <v>plays</v>
      </c>
      <c r="S3586" s="22">
        <f t="shared" si="499"/>
        <v>42168.316481481481</v>
      </c>
      <c r="T3586" s="22">
        <f t="shared" si="500"/>
        <v>42198.316481481481</v>
      </c>
      <c r="U3586">
        <f t="shared" si="501"/>
        <v>2015</v>
      </c>
      <c r="V3586" t="str">
        <f t="shared" si="502"/>
        <v>successful</v>
      </c>
      <c r="W3586" t="str">
        <f>IF(OR(O3586&lt;Outliers!$B$8,Data!O3586&gt;Outliers!$B$9),"Yes","No")</f>
        <v>No</v>
      </c>
      <c r="X3586">
        <f t="shared" si="503"/>
        <v>4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504">ROUND(E3587/D3587,0)</f>
        <v>1</v>
      </c>
      <c r="P3587" s="9">
        <f t="shared" ref="P3587:P3650" si="505">ROUND(IFERROR(E3587/L3587,0),2)</f>
        <v>176.09</v>
      </c>
      <c r="Q3587" t="str">
        <f t="shared" ref="Q3587:Q3650" si="506">LEFT(N3587,FIND("/",N3587)-1)</f>
        <v>theater</v>
      </c>
      <c r="R3587" t="str">
        <f t="shared" ref="R3587:R3650" si="507">RIGHT(N3587,LEN(N3587)-FIND("/",N3587))</f>
        <v>plays</v>
      </c>
      <c r="S3587" s="22">
        <f t="shared" ref="S3587:S3650" si="508">(((J3587/60)/60)/24)+DATE(1970,1,1)</f>
        <v>41964.716319444444</v>
      </c>
      <c r="T3587" s="22">
        <f t="shared" ref="T3587:T3650" si="509">(((I3587/60)/60)/24)+DATE(1970,1,1)</f>
        <v>41994.716319444444</v>
      </c>
      <c r="U3587">
        <f t="shared" ref="U3587:U3650" si="510">YEAR(S3587)</f>
        <v>2014</v>
      </c>
      <c r="V3587" t="str">
        <f t="shared" ref="V3587:V3650" si="511">IF(OR(F3587="live",F3587="successful"),"successful","unsuccessful")</f>
        <v>successful</v>
      </c>
      <c r="W3587" t="str">
        <f>IF(OR(O3587&lt;Outliers!$B$8,Data!O3587&gt;Outliers!$B$9),"Yes","No")</f>
        <v>No</v>
      </c>
      <c r="X3587">
        <f t="shared" ref="X3587:X3650" si="512">ROUND(_xlfn.DAYS(T3587,S3587)/7,0)</f>
        <v>4</v>
      </c>
    </row>
    <row r="3588" spans="1:24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504"/>
        <v>1</v>
      </c>
      <c r="P3588" s="9">
        <f t="shared" si="505"/>
        <v>151.97999999999999</v>
      </c>
      <c r="Q3588" t="str">
        <f t="shared" si="506"/>
        <v>theater</v>
      </c>
      <c r="R3588" t="str">
        <f t="shared" si="507"/>
        <v>plays</v>
      </c>
      <c r="S3588" s="22">
        <f t="shared" si="508"/>
        <v>42576.697569444441</v>
      </c>
      <c r="T3588" s="22">
        <f t="shared" si="509"/>
        <v>42636.697569444441</v>
      </c>
      <c r="U3588">
        <f t="shared" si="510"/>
        <v>2016</v>
      </c>
      <c r="V3588" t="str">
        <f t="shared" si="511"/>
        <v>successful</v>
      </c>
      <c r="W3588" t="str">
        <f>IF(OR(O3588&lt;Outliers!$B$8,Data!O3588&gt;Outliers!$B$9),"Yes","No")</f>
        <v>No</v>
      </c>
      <c r="X3588">
        <f t="shared" si="512"/>
        <v>9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504"/>
        <v>1</v>
      </c>
      <c r="P3589" s="9">
        <f t="shared" si="505"/>
        <v>22.61</v>
      </c>
      <c r="Q3589" t="str">
        <f t="shared" si="506"/>
        <v>theater</v>
      </c>
      <c r="R3589" t="str">
        <f t="shared" si="507"/>
        <v>plays</v>
      </c>
      <c r="S3589" s="22">
        <f t="shared" si="508"/>
        <v>42503.539976851855</v>
      </c>
      <c r="T3589" s="22">
        <f t="shared" si="509"/>
        <v>42548.791666666672</v>
      </c>
      <c r="U3589">
        <f t="shared" si="510"/>
        <v>2016</v>
      </c>
      <c r="V3589" t="str">
        <f t="shared" si="511"/>
        <v>successful</v>
      </c>
      <c r="W3589" t="str">
        <f>IF(OR(O3589&lt;Outliers!$B$8,Data!O3589&gt;Outliers!$B$9),"Yes","No")</f>
        <v>No</v>
      </c>
      <c r="X3589">
        <f t="shared" si="512"/>
        <v>6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504"/>
        <v>1</v>
      </c>
      <c r="P3590" s="9">
        <f t="shared" si="505"/>
        <v>18.27</v>
      </c>
      <c r="Q3590" t="str">
        <f t="shared" si="506"/>
        <v>theater</v>
      </c>
      <c r="R3590" t="str">
        <f t="shared" si="507"/>
        <v>plays</v>
      </c>
      <c r="S3590" s="22">
        <f t="shared" si="508"/>
        <v>42101.828819444447</v>
      </c>
      <c r="T3590" s="22">
        <f t="shared" si="509"/>
        <v>42123.958333333328</v>
      </c>
      <c r="U3590">
        <f t="shared" si="510"/>
        <v>2015</v>
      </c>
      <c r="V3590" t="str">
        <f t="shared" si="511"/>
        <v>successful</v>
      </c>
      <c r="W3590" t="str">
        <f>IF(OR(O3590&lt;Outliers!$B$8,Data!O3590&gt;Outliers!$B$9),"Yes","No")</f>
        <v>No</v>
      </c>
      <c r="X3590">
        <f t="shared" si="512"/>
        <v>3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504"/>
        <v>1</v>
      </c>
      <c r="P3591" s="9">
        <f t="shared" si="505"/>
        <v>82.26</v>
      </c>
      <c r="Q3591" t="str">
        <f t="shared" si="506"/>
        <v>theater</v>
      </c>
      <c r="R3591" t="str">
        <f t="shared" si="507"/>
        <v>plays</v>
      </c>
      <c r="S3591" s="22">
        <f t="shared" si="508"/>
        <v>42125.647534722222</v>
      </c>
      <c r="T3591" s="22">
        <f t="shared" si="509"/>
        <v>42150.647534722222</v>
      </c>
      <c r="U3591">
        <f t="shared" si="510"/>
        <v>2015</v>
      </c>
      <c r="V3591" t="str">
        <f t="shared" si="511"/>
        <v>successful</v>
      </c>
      <c r="W3591" t="str">
        <f>IF(OR(O3591&lt;Outliers!$B$8,Data!O3591&gt;Outliers!$B$9),"Yes","No")</f>
        <v>No</v>
      </c>
      <c r="X3591">
        <f t="shared" si="512"/>
        <v>4</v>
      </c>
    </row>
    <row r="3592" spans="1:24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504"/>
        <v>1</v>
      </c>
      <c r="P3592" s="9">
        <f t="shared" si="505"/>
        <v>68.53</v>
      </c>
      <c r="Q3592" t="str">
        <f t="shared" si="506"/>
        <v>theater</v>
      </c>
      <c r="R3592" t="str">
        <f t="shared" si="507"/>
        <v>plays</v>
      </c>
      <c r="S3592" s="22">
        <f t="shared" si="508"/>
        <v>41902.333726851852</v>
      </c>
      <c r="T3592" s="22">
        <f t="shared" si="509"/>
        <v>41932.333726851852</v>
      </c>
      <c r="U3592">
        <f t="shared" si="510"/>
        <v>2014</v>
      </c>
      <c r="V3592" t="str">
        <f t="shared" si="511"/>
        <v>successful</v>
      </c>
      <c r="W3592" t="str">
        <f>IF(OR(O3592&lt;Outliers!$B$8,Data!O3592&gt;Outliers!$B$9),"Yes","No")</f>
        <v>No</v>
      </c>
      <c r="X3592">
        <f t="shared" si="512"/>
        <v>4</v>
      </c>
    </row>
    <row r="3593" spans="1:24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504"/>
        <v>2</v>
      </c>
      <c r="P3593" s="9">
        <f t="shared" si="505"/>
        <v>68.06</v>
      </c>
      <c r="Q3593" t="str">
        <f t="shared" si="506"/>
        <v>theater</v>
      </c>
      <c r="R3593" t="str">
        <f t="shared" si="507"/>
        <v>plays</v>
      </c>
      <c r="S3593" s="22">
        <f t="shared" si="508"/>
        <v>42003.948425925926</v>
      </c>
      <c r="T3593" s="22">
        <f t="shared" si="509"/>
        <v>42028.207638888889</v>
      </c>
      <c r="U3593">
        <f t="shared" si="510"/>
        <v>2014</v>
      </c>
      <c r="V3593" t="str">
        <f t="shared" si="511"/>
        <v>successful</v>
      </c>
      <c r="W3593" t="str">
        <f>IF(OR(O3593&lt;Outliers!$B$8,Data!O3593&gt;Outliers!$B$9),"Yes","No")</f>
        <v>No</v>
      </c>
      <c r="X3593">
        <f t="shared" si="512"/>
        <v>4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504"/>
        <v>1</v>
      </c>
      <c r="P3594" s="9">
        <f t="shared" si="505"/>
        <v>72.709999999999994</v>
      </c>
      <c r="Q3594" t="str">
        <f t="shared" si="506"/>
        <v>theater</v>
      </c>
      <c r="R3594" t="str">
        <f t="shared" si="507"/>
        <v>plays</v>
      </c>
      <c r="S3594" s="22">
        <f t="shared" si="508"/>
        <v>41988.829942129625</v>
      </c>
      <c r="T3594" s="22">
        <f t="shared" si="509"/>
        <v>42046.207638888889</v>
      </c>
      <c r="U3594">
        <f t="shared" si="510"/>
        <v>2014</v>
      </c>
      <c r="V3594" t="str">
        <f t="shared" si="511"/>
        <v>successful</v>
      </c>
      <c r="W3594" t="str">
        <f>IF(OR(O3594&lt;Outliers!$B$8,Data!O3594&gt;Outliers!$B$9),"Yes","No")</f>
        <v>No</v>
      </c>
      <c r="X3594">
        <f t="shared" si="512"/>
        <v>8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504"/>
        <v>1</v>
      </c>
      <c r="P3595" s="9">
        <f t="shared" si="505"/>
        <v>77.19</v>
      </c>
      <c r="Q3595" t="str">
        <f t="shared" si="506"/>
        <v>theater</v>
      </c>
      <c r="R3595" t="str">
        <f t="shared" si="507"/>
        <v>plays</v>
      </c>
      <c r="S3595" s="22">
        <f t="shared" si="508"/>
        <v>41974.898599537039</v>
      </c>
      <c r="T3595" s="22">
        <f t="shared" si="509"/>
        <v>42009.851388888885</v>
      </c>
      <c r="U3595">
        <f t="shared" si="510"/>
        <v>2014</v>
      </c>
      <c r="V3595" t="str">
        <f t="shared" si="511"/>
        <v>successful</v>
      </c>
      <c r="W3595" t="str">
        <f>IF(OR(O3595&lt;Outliers!$B$8,Data!O3595&gt;Outliers!$B$9),"Yes","No")</f>
        <v>No</v>
      </c>
      <c r="X3595">
        <f t="shared" si="512"/>
        <v>5</v>
      </c>
    </row>
    <row r="3596" spans="1:24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504"/>
        <v>1</v>
      </c>
      <c r="P3596" s="9">
        <f t="shared" si="505"/>
        <v>55.97</v>
      </c>
      <c r="Q3596" t="str">
        <f t="shared" si="506"/>
        <v>theater</v>
      </c>
      <c r="R3596" t="str">
        <f t="shared" si="507"/>
        <v>plays</v>
      </c>
      <c r="S3596" s="22">
        <f t="shared" si="508"/>
        <v>42592.066921296297</v>
      </c>
      <c r="T3596" s="22">
        <f t="shared" si="509"/>
        <v>42617.066921296297</v>
      </c>
      <c r="U3596">
        <f t="shared" si="510"/>
        <v>2016</v>
      </c>
      <c r="V3596" t="str">
        <f t="shared" si="511"/>
        <v>successful</v>
      </c>
      <c r="W3596" t="str">
        <f>IF(OR(O3596&lt;Outliers!$B$8,Data!O3596&gt;Outliers!$B$9),"Yes","No")</f>
        <v>No</v>
      </c>
      <c r="X3596">
        <f t="shared" si="512"/>
        <v>4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504"/>
        <v>1</v>
      </c>
      <c r="P3597" s="9">
        <f t="shared" si="505"/>
        <v>49.69</v>
      </c>
      <c r="Q3597" t="str">
        <f t="shared" si="506"/>
        <v>theater</v>
      </c>
      <c r="R3597" t="str">
        <f t="shared" si="507"/>
        <v>plays</v>
      </c>
      <c r="S3597" s="22">
        <f t="shared" si="508"/>
        <v>42050.008368055554</v>
      </c>
      <c r="T3597" s="22">
        <f t="shared" si="509"/>
        <v>42076.290972222225</v>
      </c>
      <c r="U3597">
        <f t="shared" si="510"/>
        <v>2015</v>
      </c>
      <c r="V3597" t="str">
        <f t="shared" si="511"/>
        <v>successful</v>
      </c>
      <c r="W3597" t="str">
        <f>IF(OR(O3597&lt;Outliers!$B$8,Data!O3597&gt;Outliers!$B$9),"Yes","No")</f>
        <v>No</v>
      </c>
      <c r="X3597">
        <f t="shared" si="512"/>
        <v>4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504"/>
        <v>1</v>
      </c>
      <c r="P3598" s="9">
        <f t="shared" si="505"/>
        <v>79</v>
      </c>
      <c r="Q3598" t="str">
        <f t="shared" si="506"/>
        <v>theater</v>
      </c>
      <c r="R3598" t="str">
        <f t="shared" si="507"/>
        <v>plays</v>
      </c>
      <c r="S3598" s="22">
        <f t="shared" si="508"/>
        <v>41856.715069444443</v>
      </c>
      <c r="T3598" s="22">
        <f t="shared" si="509"/>
        <v>41877.715069444443</v>
      </c>
      <c r="U3598">
        <f t="shared" si="510"/>
        <v>2014</v>
      </c>
      <c r="V3598" t="str">
        <f t="shared" si="511"/>
        <v>successful</v>
      </c>
      <c r="W3598" t="str">
        <f>IF(OR(O3598&lt;Outliers!$B$8,Data!O3598&gt;Outliers!$B$9),"Yes","No")</f>
        <v>No</v>
      </c>
      <c r="X3598">
        <f t="shared" si="512"/>
        <v>3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504"/>
        <v>1</v>
      </c>
      <c r="P3599" s="9">
        <f t="shared" si="505"/>
        <v>77.73</v>
      </c>
      <c r="Q3599" t="str">
        <f t="shared" si="506"/>
        <v>theater</v>
      </c>
      <c r="R3599" t="str">
        <f t="shared" si="507"/>
        <v>plays</v>
      </c>
      <c r="S3599" s="22">
        <f t="shared" si="508"/>
        <v>42417.585532407407</v>
      </c>
      <c r="T3599" s="22">
        <f t="shared" si="509"/>
        <v>42432.249305555553</v>
      </c>
      <c r="U3599">
        <f t="shared" si="510"/>
        <v>2016</v>
      </c>
      <c r="V3599" t="str">
        <f t="shared" si="511"/>
        <v>successful</v>
      </c>
      <c r="W3599" t="str">
        <f>IF(OR(O3599&lt;Outliers!$B$8,Data!O3599&gt;Outliers!$B$9),"Yes","No")</f>
        <v>No</v>
      </c>
      <c r="X3599">
        <f t="shared" si="512"/>
        <v>2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504"/>
        <v>1</v>
      </c>
      <c r="P3600" s="9">
        <f t="shared" si="505"/>
        <v>40.78</v>
      </c>
      <c r="Q3600" t="str">
        <f t="shared" si="506"/>
        <v>theater</v>
      </c>
      <c r="R3600" t="str">
        <f t="shared" si="507"/>
        <v>plays</v>
      </c>
      <c r="S3600" s="22">
        <f t="shared" si="508"/>
        <v>41866.79886574074</v>
      </c>
      <c r="T3600" s="22">
        <f t="shared" si="509"/>
        <v>41885.207638888889</v>
      </c>
      <c r="U3600">
        <f t="shared" si="510"/>
        <v>2014</v>
      </c>
      <c r="V3600" t="str">
        <f t="shared" si="511"/>
        <v>successful</v>
      </c>
      <c r="W3600" t="str">
        <f>IF(OR(O3600&lt;Outliers!$B$8,Data!O3600&gt;Outliers!$B$9),"Yes","No")</f>
        <v>No</v>
      </c>
      <c r="X3600">
        <f t="shared" si="512"/>
        <v>3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504"/>
        <v>2</v>
      </c>
      <c r="P3601" s="9">
        <f t="shared" si="505"/>
        <v>59.41</v>
      </c>
      <c r="Q3601" t="str">
        <f t="shared" si="506"/>
        <v>theater</v>
      </c>
      <c r="R3601" t="str">
        <f t="shared" si="507"/>
        <v>plays</v>
      </c>
      <c r="S3601" s="22">
        <f t="shared" si="508"/>
        <v>42220.79487268519</v>
      </c>
      <c r="T3601" s="22">
        <f t="shared" si="509"/>
        <v>42246</v>
      </c>
      <c r="U3601">
        <f t="shared" si="510"/>
        <v>2015</v>
      </c>
      <c r="V3601" t="str">
        <f t="shared" si="511"/>
        <v>successful</v>
      </c>
      <c r="W3601" t="str">
        <f>IF(OR(O3601&lt;Outliers!$B$8,Data!O3601&gt;Outliers!$B$9),"Yes","No")</f>
        <v>No</v>
      </c>
      <c r="X3601">
        <f t="shared" si="512"/>
        <v>4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504"/>
        <v>1</v>
      </c>
      <c r="P3602" s="9">
        <f t="shared" si="505"/>
        <v>3.25</v>
      </c>
      <c r="Q3602" t="str">
        <f t="shared" si="506"/>
        <v>theater</v>
      </c>
      <c r="R3602" t="str">
        <f t="shared" si="507"/>
        <v>plays</v>
      </c>
      <c r="S3602" s="22">
        <f t="shared" si="508"/>
        <v>42628.849120370374</v>
      </c>
      <c r="T3602" s="22">
        <f t="shared" si="509"/>
        <v>42656.849120370374</v>
      </c>
      <c r="U3602">
        <f t="shared" si="510"/>
        <v>2016</v>
      </c>
      <c r="V3602" t="str">
        <f t="shared" si="511"/>
        <v>successful</v>
      </c>
      <c r="W3602" t="str">
        <f>IF(OR(O3602&lt;Outliers!$B$8,Data!O3602&gt;Outliers!$B$9),"Yes","No")</f>
        <v>No</v>
      </c>
      <c r="X3602">
        <f t="shared" si="512"/>
        <v>4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504"/>
        <v>1</v>
      </c>
      <c r="P3603" s="9">
        <f t="shared" si="505"/>
        <v>39.380000000000003</v>
      </c>
      <c r="Q3603" t="str">
        <f t="shared" si="506"/>
        <v>theater</v>
      </c>
      <c r="R3603" t="str">
        <f t="shared" si="507"/>
        <v>plays</v>
      </c>
      <c r="S3603" s="22">
        <f t="shared" si="508"/>
        <v>41990.99863425926</v>
      </c>
      <c r="T3603" s="22">
        <f t="shared" si="509"/>
        <v>42020.99863425926</v>
      </c>
      <c r="U3603">
        <f t="shared" si="510"/>
        <v>2014</v>
      </c>
      <c r="V3603" t="str">
        <f t="shared" si="511"/>
        <v>successful</v>
      </c>
      <c r="W3603" t="str">
        <f>IF(OR(O3603&lt;Outliers!$B$8,Data!O3603&gt;Outliers!$B$9),"Yes","No")</f>
        <v>No</v>
      </c>
      <c r="X3603">
        <f t="shared" si="512"/>
        <v>4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504"/>
        <v>1</v>
      </c>
      <c r="P3604" s="9">
        <f t="shared" si="505"/>
        <v>81.67</v>
      </c>
      <c r="Q3604" t="str">
        <f t="shared" si="506"/>
        <v>theater</v>
      </c>
      <c r="R3604" t="str">
        <f t="shared" si="507"/>
        <v>plays</v>
      </c>
      <c r="S3604" s="22">
        <f t="shared" si="508"/>
        <v>42447.894432870366</v>
      </c>
      <c r="T3604" s="22">
        <f t="shared" si="509"/>
        <v>42507.894432870366</v>
      </c>
      <c r="U3604">
        <f t="shared" si="510"/>
        <v>2016</v>
      </c>
      <c r="V3604" t="str">
        <f t="shared" si="511"/>
        <v>successful</v>
      </c>
      <c r="W3604" t="str">
        <f>IF(OR(O3604&lt;Outliers!$B$8,Data!O3604&gt;Outliers!$B$9),"Yes","No")</f>
        <v>No</v>
      </c>
      <c r="X3604">
        <f t="shared" si="512"/>
        <v>9</v>
      </c>
    </row>
    <row r="3605" spans="1:24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504"/>
        <v>2</v>
      </c>
      <c r="P3605" s="9">
        <f t="shared" si="505"/>
        <v>44.91</v>
      </c>
      <c r="Q3605" t="str">
        <f t="shared" si="506"/>
        <v>theater</v>
      </c>
      <c r="R3605" t="str">
        <f t="shared" si="507"/>
        <v>plays</v>
      </c>
      <c r="S3605" s="22">
        <f t="shared" si="508"/>
        <v>42283.864351851851</v>
      </c>
      <c r="T3605" s="22">
        <f t="shared" si="509"/>
        <v>42313.906018518523</v>
      </c>
      <c r="U3605">
        <f t="shared" si="510"/>
        <v>2015</v>
      </c>
      <c r="V3605" t="str">
        <f t="shared" si="511"/>
        <v>successful</v>
      </c>
      <c r="W3605" t="str">
        <f>IF(OR(O3605&lt;Outliers!$B$8,Data!O3605&gt;Outliers!$B$9),"Yes","No")</f>
        <v>No</v>
      </c>
      <c r="X3605">
        <f t="shared" si="512"/>
        <v>4</v>
      </c>
    </row>
    <row r="3606" spans="1:24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504"/>
        <v>1</v>
      </c>
      <c r="P3606" s="9">
        <f t="shared" si="505"/>
        <v>49.06</v>
      </c>
      <c r="Q3606" t="str">
        <f t="shared" si="506"/>
        <v>theater</v>
      </c>
      <c r="R3606" t="str">
        <f t="shared" si="507"/>
        <v>plays</v>
      </c>
      <c r="S3606" s="22">
        <f t="shared" si="508"/>
        <v>42483.015694444446</v>
      </c>
      <c r="T3606" s="22">
        <f t="shared" si="509"/>
        <v>42489.290972222225</v>
      </c>
      <c r="U3606">
        <f t="shared" si="510"/>
        <v>2016</v>
      </c>
      <c r="V3606" t="str">
        <f t="shared" si="511"/>
        <v>successful</v>
      </c>
      <c r="W3606" t="str">
        <f>IF(OR(O3606&lt;Outliers!$B$8,Data!O3606&gt;Outliers!$B$9),"Yes","No")</f>
        <v>No</v>
      </c>
      <c r="X3606">
        <f t="shared" si="512"/>
        <v>1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504"/>
        <v>2</v>
      </c>
      <c r="P3607" s="9">
        <f t="shared" si="505"/>
        <v>30.67</v>
      </c>
      <c r="Q3607" t="str">
        <f t="shared" si="506"/>
        <v>theater</v>
      </c>
      <c r="R3607" t="str">
        <f t="shared" si="507"/>
        <v>plays</v>
      </c>
      <c r="S3607" s="22">
        <f t="shared" si="508"/>
        <v>42383.793124999997</v>
      </c>
      <c r="T3607" s="22">
        <f t="shared" si="509"/>
        <v>42413.793124999997</v>
      </c>
      <c r="U3607">
        <f t="shared" si="510"/>
        <v>2016</v>
      </c>
      <c r="V3607" t="str">
        <f t="shared" si="511"/>
        <v>successful</v>
      </c>
      <c r="W3607" t="str">
        <f>IF(OR(O3607&lt;Outliers!$B$8,Data!O3607&gt;Outliers!$B$9),"Yes","No")</f>
        <v>No</v>
      </c>
      <c r="X3607">
        <f t="shared" si="512"/>
        <v>4</v>
      </c>
    </row>
    <row r="3608" spans="1:24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504"/>
        <v>1</v>
      </c>
      <c r="P3608" s="9">
        <f t="shared" si="505"/>
        <v>61.06</v>
      </c>
      <c r="Q3608" t="str">
        <f t="shared" si="506"/>
        <v>theater</v>
      </c>
      <c r="R3608" t="str">
        <f t="shared" si="507"/>
        <v>plays</v>
      </c>
      <c r="S3608" s="22">
        <f t="shared" si="508"/>
        <v>42566.604826388888</v>
      </c>
      <c r="T3608" s="22">
        <f t="shared" si="509"/>
        <v>42596.604826388888</v>
      </c>
      <c r="U3608">
        <f t="shared" si="510"/>
        <v>2016</v>
      </c>
      <c r="V3608" t="str">
        <f t="shared" si="511"/>
        <v>successful</v>
      </c>
      <c r="W3608" t="str">
        <f>IF(OR(O3608&lt;Outliers!$B$8,Data!O3608&gt;Outliers!$B$9),"Yes","No")</f>
        <v>No</v>
      </c>
      <c r="X3608">
        <f t="shared" si="512"/>
        <v>4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504"/>
        <v>1</v>
      </c>
      <c r="P3609" s="9">
        <f t="shared" si="505"/>
        <v>29</v>
      </c>
      <c r="Q3609" t="str">
        <f t="shared" si="506"/>
        <v>theater</v>
      </c>
      <c r="R3609" t="str">
        <f t="shared" si="507"/>
        <v>plays</v>
      </c>
      <c r="S3609" s="22">
        <f t="shared" si="508"/>
        <v>42338.963912037041</v>
      </c>
      <c r="T3609" s="22">
        <f t="shared" si="509"/>
        <v>42353</v>
      </c>
      <c r="U3609">
        <f t="shared" si="510"/>
        <v>2015</v>
      </c>
      <c r="V3609" t="str">
        <f t="shared" si="511"/>
        <v>successful</v>
      </c>
      <c r="W3609" t="str">
        <f>IF(OR(O3609&lt;Outliers!$B$8,Data!O3609&gt;Outliers!$B$9),"Yes","No")</f>
        <v>No</v>
      </c>
      <c r="X3609">
        <f t="shared" si="512"/>
        <v>2</v>
      </c>
    </row>
    <row r="3610" spans="1:24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504"/>
        <v>1</v>
      </c>
      <c r="P3610" s="9">
        <f t="shared" si="505"/>
        <v>29.63</v>
      </c>
      <c r="Q3610" t="str">
        <f t="shared" si="506"/>
        <v>theater</v>
      </c>
      <c r="R3610" t="str">
        <f t="shared" si="507"/>
        <v>plays</v>
      </c>
      <c r="S3610" s="22">
        <f t="shared" si="508"/>
        <v>42506.709375000006</v>
      </c>
      <c r="T3610" s="22">
        <f t="shared" si="509"/>
        <v>42538.583333333328</v>
      </c>
      <c r="U3610">
        <f t="shared" si="510"/>
        <v>2016</v>
      </c>
      <c r="V3610" t="str">
        <f t="shared" si="511"/>
        <v>successful</v>
      </c>
      <c r="W3610" t="str">
        <f>IF(OR(O3610&lt;Outliers!$B$8,Data!O3610&gt;Outliers!$B$9),"Yes","No")</f>
        <v>No</v>
      </c>
      <c r="X3610">
        <f t="shared" si="512"/>
        <v>5</v>
      </c>
    </row>
    <row r="3611" spans="1:24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504"/>
        <v>2</v>
      </c>
      <c r="P3611" s="9">
        <f t="shared" si="505"/>
        <v>143.1</v>
      </c>
      <c r="Q3611" t="str">
        <f t="shared" si="506"/>
        <v>theater</v>
      </c>
      <c r="R3611" t="str">
        <f t="shared" si="507"/>
        <v>plays</v>
      </c>
      <c r="S3611" s="22">
        <f t="shared" si="508"/>
        <v>42429.991724537031</v>
      </c>
      <c r="T3611" s="22">
        <f t="shared" si="509"/>
        <v>42459.950057870374</v>
      </c>
      <c r="U3611">
        <f t="shared" si="510"/>
        <v>2016</v>
      </c>
      <c r="V3611" t="str">
        <f t="shared" si="511"/>
        <v>successful</v>
      </c>
      <c r="W3611" t="str">
        <f>IF(OR(O3611&lt;Outliers!$B$8,Data!O3611&gt;Outliers!$B$9),"Yes","No")</f>
        <v>No</v>
      </c>
      <c r="X3611">
        <f t="shared" si="512"/>
        <v>4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504"/>
        <v>2</v>
      </c>
      <c r="P3612" s="9">
        <f t="shared" si="505"/>
        <v>52.35</v>
      </c>
      <c r="Q3612" t="str">
        <f t="shared" si="506"/>
        <v>theater</v>
      </c>
      <c r="R3612" t="str">
        <f t="shared" si="507"/>
        <v>plays</v>
      </c>
      <c r="S3612" s="22">
        <f t="shared" si="508"/>
        <v>42203.432129629626</v>
      </c>
      <c r="T3612" s="22">
        <f t="shared" si="509"/>
        <v>42233.432129629626</v>
      </c>
      <c r="U3612">
        <f t="shared" si="510"/>
        <v>2015</v>
      </c>
      <c r="V3612" t="str">
        <f t="shared" si="511"/>
        <v>successful</v>
      </c>
      <c r="W3612" t="str">
        <f>IF(OR(O3612&lt;Outliers!$B$8,Data!O3612&gt;Outliers!$B$9),"Yes","No")</f>
        <v>No</v>
      </c>
      <c r="X3612">
        <f t="shared" si="512"/>
        <v>4</v>
      </c>
    </row>
    <row r="3613" spans="1:24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504"/>
        <v>1</v>
      </c>
      <c r="P3613" s="9">
        <f t="shared" si="505"/>
        <v>66.67</v>
      </c>
      <c r="Q3613" t="str">
        <f t="shared" si="506"/>
        <v>theater</v>
      </c>
      <c r="R3613" t="str">
        <f t="shared" si="507"/>
        <v>plays</v>
      </c>
      <c r="S3613" s="22">
        <f t="shared" si="508"/>
        <v>42072.370381944449</v>
      </c>
      <c r="T3613" s="22">
        <f t="shared" si="509"/>
        <v>42102.370381944449</v>
      </c>
      <c r="U3613">
        <f t="shared" si="510"/>
        <v>2015</v>
      </c>
      <c r="V3613" t="str">
        <f t="shared" si="511"/>
        <v>successful</v>
      </c>
      <c r="W3613" t="str">
        <f>IF(OR(O3613&lt;Outliers!$B$8,Data!O3613&gt;Outliers!$B$9),"Yes","No")</f>
        <v>No</v>
      </c>
      <c r="X3613">
        <f t="shared" si="512"/>
        <v>4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504"/>
        <v>1</v>
      </c>
      <c r="P3614" s="9">
        <f t="shared" si="505"/>
        <v>126.67</v>
      </c>
      <c r="Q3614" t="str">
        <f t="shared" si="506"/>
        <v>theater</v>
      </c>
      <c r="R3614" t="str">
        <f t="shared" si="507"/>
        <v>plays</v>
      </c>
      <c r="S3614" s="22">
        <f t="shared" si="508"/>
        <v>41789.726979166669</v>
      </c>
      <c r="T3614" s="22">
        <f t="shared" si="509"/>
        <v>41799.726979166669</v>
      </c>
      <c r="U3614">
        <f t="shared" si="510"/>
        <v>2014</v>
      </c>
      <c r="V3614" t="str">
        <f t="shared" si="511"/>
        <v>successful</v>
      </c>
      <c r="W3614" t="str">
        <f>IF(OR(O3614&lt;Outliers!$B$8,Data!O3614&gt;Outliers!$B$9),"Yes","No")</f>
        <v>No</v>
      </c>
      <c r="X3614">
        <f t="shared" si="512"/>
        <v>1</v>
      </c>
    </row>
    <row r="3615" spans="1:24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504"/>
        <v>1</v>
      </c>
      <c r="P3615" s="9">
        <f t="shared" si="505"/>
        <v>62.5</v>
      </c>
      <c r="Q3615" t="str">
        <f t="shared" si="506"/>
        <v>theater</v>
      </c>
      <c r="R3615" t="str">
        <f t="shared" si="507"/>
        <v>plays</v>
      </c>
      <c r="S3615" s="22">
        <f t="shared" si="508"/>
        <v>41788.58997685185</v>
      </c>
      <c r="T3615" s="22">
        <f t="shared" si="509"/>
        <v>41818.58997685185</v>
      </c>
      <c r="U3615">
        <f t="shared" si="510"/>
        <v>2014</v>
      </c>
      <c r="V3615" t="str">
        <f t="shared" si="511"/>
        <v>successful</v>
      </c>
      <c r="W3615" t="str">
        <f>IF(OR(O3615&lt;Outliers!$B$8,Data!O3615&gt;Outliers!$B$9),"Yes","No")</f>
        <v>No</v>
      </c>
      <c r="X3615">
        <f t="shared" si="512"/>
        <v>4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504"/>
        <v>1</v>
      </c>
      <c r="P3616" s="9">
        <f t="shared" si="505"/>
        <v>35.49</v>
      </c>
      <c r="Q3616" t="str">
        <f t="shared" si="506"/>
        <v>theater</v>
      </c>
      <c r="R3616" t="str">
        <f t="shared" si="507"/>
        <v>plays</v>
      </c>
      <c r="S3616" s="22">
        <f t="shared" si="508"/>
        <v>42144.041851851856</v>
      </c>
      <c r="T3616" s="22">
        <f t="shared" si="509"/>
        <v>42174.041851851856</v>
      </c>
      <c r="U3616">
        <f t="shared" si="510"/>
        <v>2015</v>
      </c>
      <c r="V3616" t="str">
        <f t="shared" si="511"/>
        <v>successful</v>
      </c>
      <c r="W3616" t="str">
        <f>IF(OR(O3616&lt;Outliers!$B$8,Data!O3616&gt;Outliers!$B$9),"Yes","No")</f>
        <v>No</v>
      </c>
      <c r="X3616">
        <f t="shared" si="512"/>
        <v>4</v>
      </c>
    </row>
    <row r="3617" spans="1:24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504"/>
        <v>1</v>
      </c>
      <c r="P3617" s="9">
        <f t="shared" si="505"/>
        <v>37.08</v>
      </c>
      <c r="Q3617" t="str">
        <f t="shared" si="506"/>
        <v>theater</v>
      </c>
      <c r="R3617" t="str">
        <f t="shared" si="507"/>
        <v>plays</v>
      </c>
      <c r="S3617" s="22">
        <f t="shared" si="508"/>
        <v>42318.593703703707</v>
      </c>
      <c r="T3617" s="22">
        <f t="shared" si="509"/>
        <v>42348.593703703707</v>
      </c>
      <c r="U3617">
        <f t="shared" si="510"/>
        <v>2015</v>
      </c>
      <c r="V3617" t="str">
        <f t="shared" si="511"/>
        <v>successful</v>
      </c>
      <c r="W3617" t="str">
        <f>IF(OR(O3617&lt;Outliers!$B$8,Data!O3617&gt;Outliers!$B$9),"Yes","No")</f>
        <v>No</v>
      </c>
      <c r="X3617">
        <f t="shared" si="512"/>
        <v>4</v>
      </c>
    </row>
    <row r="3618" spans="1:24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504"/>
        <v>1</v>
      </c>
      <c r="P3618" s="9">
        <f t="shared" si="505"/>
        <v>69.33</v>
      </c>
      <c r="Q3618" t="str">
        <f t="shared" si="506"/>
        <v>theater</v>
      </c>
      <c r="R3618" t="str">
        <f t="shared" si="507"/>
        <v>plays</v>
      </c>
      <c r="S3618" s="22">
        <f t="shared" si="508"/>
        <v>42052.949814814812</v>
      </c>
      <c r="T3618" s="22">
        <f t="shared" si="509"/>
        <v>42082.908148148148</v>
      </c>
      <c r="U3618">
        <f t="shared" si="510"/>
        <v>2015</v>
      </c>
      <c r="V3618" t="str">
        <f t="shared" si="511"/>
        <v>successful</v>
      </c>
      <c r="W3618" t="str">
        <f>IF(OR(O3618&lt;Outliers!$B$8,Data!O3618&gt;Outliers!$B$9),"Yes","No")</f>
        <v>No</v>
      </c>
      <c r="X3618">
        <f t="shared" si="512"/>
        <v>4</v>
      </c>
    </row>
    <row r="3619" spans="1:24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504"/>
        <v>1</v>
      </c>
      <c r="P3619" s="9">
        <f t="shared" si="505"/>
        <v>17.25</v>
      </c>
      <c r="Q3619" t="str">
        <f t="shared" si="506"/>
        <v>theater</v>
      </c>
      <c r="R3619" t="str">
        <f t="shared" si="507"/>
        <v>plays</v>
      </c>
      <c r="S3619" s="22">
        <f t="shared" si="508"/>
        <v>42779.610289351855</v>
      </c>
      <c r="T3619" s="22">
        <f t="shared" si="509"/>
        <v>42794</v>
      </c>
      <c r="U3619">
        <f t="shared" si="510"/>
        <v>2017</v>
      </c>
      <c r="V3619" t="str">
        <f t="shared" si="511"/>
        <v>successful</v>
      </c>
      <c r="W3619" t="str">
        <f>IF(OR(O3619&lt;Outliers!$B$8,Data!O3619&gt;Outliers!$B$9),"Yes","No")</f>
        <v>No</v>
      </c>
      <c r="X3619">
        <f t="shared" si="512"/>
        <v>2</v>
      </c>
    </row>
    <row r="3620" spans="1:24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504"/>
        <v>1</v>
      </c>
      <c r="P3620" s="9">
        <f t="shared" si="505"/>
        <v>36.07</v>
      </c>
      <c r="Q3620" t="str">
        <f t="shared" si="506"/>
        <v>theater</v>
      </c>
      <c r="R3620" t="str">
        <f t="shared" si="507"/>
        <v>plays</v>
      </c>
      <c r="S3620" s="22">
        <f t="shared" si="508"/>
        <v>42128.627893518518</v>
      </c>
      <c r="T3620" s="22">
        <f t="shared" si="509"/>
        <v>42158.627893518518</v>
      </c>
      <c r="U3620">
        <f t="shared" si="510"/>
        <v>2015</v>
      </c>
      <c r="V3620" t="str">
        <f t="shared" si="511"/>
        <v>successful</v>
      </c>
      <c r="W3620" t="str">
        <f>IF(OR(O3620&lt;Outliers!$B$8,Data!O3620&gt;Outliers!$B$9),"Yes","No")</f>
        <v>No</v>
      </c>
      <c r="X3620">
        <f t="shared" si="512"/>
        <v>4</v>
      </c>
    </row>
    <row r="3621" spans="1:24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504"/>
        <v>1</v>
      </c>
      <c r="P3621" s="9">
        <f t="shared" si="505"/>
        <v>66.47</v>
      </c>
      <c r="Q3621" t="str">
        <f t="shared" si="506"/>
        <v>theater</v>
      </c>
      <c r="R3621" t="str">
        <f t="shared" si="507"/>
        <v>plays</v>
      </c>
      <c r="S3621" s="22">
        <f t="shared" si="508"/>
        <v>42661.132245370376</v>
      </c>
      <c r="T3621" s="22">
        <f t="shared" si="509"/>
        <v>42693.916666666672</v>
      </c>
      <c r="U3621">
        <f t="shared" si="510"/>
        <v>2016</v>
      </c>
      <c r="V3621" t="str">
        <f t="shared" si="511"/>
        <v>successful</v>
      </c>
      <c r="W3621" t="str">
        <f>IF(OR(O3621&lt;Outliers!$B$8,Data!O3621&gt;Outliers!$B$9),"Yes","No")</f>
        <v>No</v>
      </c>
      <c r="X3621">
        <f t="shared" si="512"/>
        <v>5</v>
      </c>
    </row>
    <row r="3622" spans="1:24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504"/>
        <v>1</v>
      </c>
      <c r="P3622" s="9">
        <f t="shared" si="505"/>
        <v>56.07</v>
      </c>
      <c r="Q3622" t="str">
        <f t="shared" si="506"/>
        <v>theater</v>
      </c>
      <c r="R3622" t="str">
        <f t="shared" si="507"/>
        <v>plays</v>
      </c>
      <c r="S3622" s="22">
        <f t="shared" si="508"/>
        <v>42037.938206018516</v>
      </c>
      <c r="T3622" s="22">
        <f t="shared" si="509"/>
        <v>42068.166666666672</v>
      </c>
      <c r="U3622">
        <f t="shared" si="510"/>
        <v>2015</v>
      </c>
      <c r="V3622" t="str">
        <f t="shared" si="511"/>
        <v>successful</v>
      </c>
      <c r="W3622" t="str">
        <f>IF(OR(O3622&lt;Outliers!$B$8,Data!O3622&gt;Outliers!$B$9),"Yes","No")</f>
        <v>No</v>
      </c>
      <c r="X3622">
        <f t="shared" si="512"/>
        <v>4</v>
      </c>
    </row>
    <row r="3623" spans="1:24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504"/>
        <v>1</v>
      </c>
      <c r="P3623" s="9">
        <f t="shared" si="505"/>
        <v>47.03</v>
      </c>
      <c r="Q3623" t="str">
        <f t="shared" si="506"/>
        <v>theater</v>
      </c>
      <c r="R3623" t="str">
        <f t="shared" si="507"/>
        <v>plays</v>
      </c>
      <c r="S3623" s="22">
        <f t="shared" si="508"/>
        <v>42619.935694444444</v>
      </c>
      <c r="T3623" s="22">
        <f t="shared" si="509"/>
        <v>42643.875</v>
      </c>
      <c r="U3623">
        <f t="shared" si="510"/>
        <v>2016</v>
      </c>
      <c r="V3623" t="str">
        <f t="shared" si="511"/>
        <v>successful</v>
      </c>
      <c r="W3623" t="str">
        <f>IF(OR(O3623&lt;Outliers!$B$8,Data!O3623&gt;Outliers!$B$9),"Yes","No")</f>
        <v>No</v>
      </c>
      <c r="X3623">
        <f t="shared" si="512"/>
        <v>3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504"/>
        <v>1</v>
      </c>
      <c r="P3624" s="9">
        <f t="shared" si="505"/>
        <v>47.67</v>
      </c>
      <c r="Q3624" t="str">
        <f t="shared" si="506"/>
        <v>theater</v>
      </c>
      <c r="R3624" t="str">
        <f t="shared" si="507"/>
        <v>plays</v>
      </c>
      <c r="S3624" s="22">
        <f t="shared" si="508"/>
        <v>41877.221886574072</v>
      </c>
      <c r="T3624" s="22">
        <f t="shared" si="509"/>
        <v>41910.140972222223</v>
      </c>
      <c r="U3624">
        <f t="shared" si="510"/>
        <v>2014</v>
      </c>
      <c r="V3624" t="str">
        <f t="shared" si="511"/>
        <v>successful</v>
      </c>
      <c r="W3624" t="str">
        <f>IF(OR(O3624&lt;Outliers!$B$8,Data!O3624&gt;Outliers!$B$9),"Yes","No")</f>
        <v>No</v>
      </c>
      <c r="X3624">
        <f t="shared" si="512"/>
        <v>5</v>
      </c>
    </row>
    <row r="3625" spans="1:24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504"/>
        <v>1</v>
      </c>
      <c r="P3625" s="9">
        <f t="shared" si="505"/>
        <v>88.24</v>
      </c>
      <c r="Q3625" t="str">
        <f t="shared" si="506"/>
        <v>theater</v>
      </c>
      <c r="R3625" t="str">
        <f t="shared" si="507"/>
        <v>plays</v>
      </c>
      <c r="S3625" s="22">
        <f t="shared" si="508"/>
        <v>41828.736921296295</v>
      </c>
      <c r="T3625" s="22">
        <f t="shared" si="509"/>
        <v>41846.291666666664</v>
      </c>
      <c r="U3625">
        <f t="shared" si="510"/>
        <v>2014</v>
      </c>
      <c r="V3625" t="str">
        <f t="shared" si="511"/>
        <v>successful</v>
      </c>
      <c r="W3625" t="str">
        <f>IF(OR(O3625&lt;Outliers!$B$8,Data!O3625&gt;Outliers!$B$9),"Yes","No")</f>
        <v>No</v>
      </c>
      <c r="X3625">
        <f t="shared" si="512"/>
        <v>3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504"/>
        <v>1</v>
      </c>
      <c r="P3626" s="9">
        <f t="shared" si="505"/>
        <v>80.72</v>
      </c>
      <c r="Q3626" t="str">
        <f t="shared" si="506"/>
        <v>theater</v>
      </c>
      <c r="R3626" t="str">
        <f t="shared" si="507"/>
        <v>plays</v>
      </c>
      <c r="S3626" s="22">
        <f t="shared" si="508"/>
        <v>42545.774189814809</v>
      </c>
      <c r="T3626" s="22">
        <f t="shared" si="509"/>
        <v>42605.774189814809</v>
      </c>
      <c r="U3626">
        <f t="shared" si="510"/>
        <v>2016</v>
      </c>
      <c r="V3626" t="str">
        <f t="shared" si="511"/>
        <v>successful</v>
      </c>
      <c r="W3626" t="str">
        <f>IF(OR(O3626&lt;Outliers!$B$8,Data!O3626&gt;Outliers!$B$9),"Yes","No")</f>
        <v>No</v>
      </c>
      <c r="X3626">
        <f t="shared" si="512"/>
        <v>9</v>
      </c>
    </row>
    <row r="3627" spans="1:24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504"/>
        <v>1</v>
      </c>
      <c r="P3627" s="9">
        <f t="shared" si="505"/>
        <v>39.49</v>
      </c>
      <c r="Q3627" t="str">
        <f t="shared" si="506"/>
        <v>theater</v>
      </c>
      <c r="R3627" t="str">
        <f t="shared" si="507"/>
        <v>plays</v>
      </c>
      <c r="S3627" s="22">
        <f t="shared" si="508"/>
        <v>42157.652511574073</v>
      </c>
      <c r="T3627" s="22">
        <f t="shared" si="509"/>
        <v>42187.652511574073</v>
      </c>
      <c r="U3627">
        <f t="shared" si="510"/>
        <v>2015</v>
      </c>
      <c r="V3627" t="str">
        <f t="shared" si="511"/>
        <v>successful</v>
      </c>
      <c r="W3627" t="str">
        <f>IF(OR(O3627&lt;Outliers!$B$8,Data!O3627&gt;Outliers!$B$9),"Yes","No")</f>
        <v>No</v>
      </c>
      <c r="X3627">
        <f t="shared" si="512"/>
        <v>4</v>
      </c>
    </row>
    <row r="3628" spans="1:24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504"/>
        <v>1</v>
      </c>
      <c r="P3628" s="9">
        <f t="shared" si="505"/>
        <v>84.85</v>
      </c>
      <c r="Q3628" t="str">
        <f t="shared" si="506"/>
        <v>theater</v>
      </c>
      <c r="R3628" t="str">
        <f t="shared" si="507"/>
        <v>plays</v>
      </c>
      <c r="S3628" s="22">
        <f t="shared" si="508"/>
        <v>41846.667326388888</v>
      </c>
      <c r="T3628" s="22">
        <f t="shared" si="509"/>
        <v>41867.667326388888</v>
      </c>
      <c r="U3628">
        <f t="shared" si="510"/>
        <v>2014</v>
      </c>
      <c r="V3628" t="str">
        <f t="shared" si="511"/>
        <v>successful</v>
      </c>
      <c r="W3628" t="str">
        <f>IF(OR(O3628&lt;Outliers!$B$8,Data!O3628&gt;Outliers!$B$9),"Yes","No")</f>
        <v>No</v>
      </c>
      <c r="X3628">
        <f t="shared" si="512"/>
        <v>3</v>
      </c>
    </row>
    <row r="3629" spans="1:24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504"/>
        <v>1</v>
      </c>
      <c r="P3629" s="9">
        <f t="shared" si="505"/>
        <v>68.97</v>
      </c>
      <c r="Q3629" t="str">
        <f t="shared" si="506"/>
        <v>theater</v>
      </c>
      <c r="R3629" t="str">
        <f t="shared" si="507"/>
        <v>plays</v>
      </c>
      <c r="S3629" s="22">
        <f t="shared" si="508"/>
        <v>42460.741747685184</v>
      </c>
      <c r="T3629" s="22">
        <f t="shared" si="509"/>
        <v>42511.165972222225</v>
      </c>
      <c r="U3629">
        <f t="shared" si="510"/>
        <v>2016</v>
      </c>
      <c r="V3629" t="str">
        <f t="shared" si="511"/>
        <v>successful</v>
      </c>
      <c r="W3629" t="str">
        <f>IF(OR(O3629&lt;Outliers!$B$8,Data!O3629&gt;Outliers!$B$9),"Yes","No")</f>
        <v>No</v>
      </c>
      <c r="X3629">
        <f t="shared" si="512"/>
        <v>7</v>
      </c>
    </row>
    <row r="3630" spans="1:24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504"/>
        <v>0</v>
      </c>
      <c r="P3630" s="9">
        <f t="shared" si="505"/>
        <v>0</v>
      </c>
      <c r="Q3630" t="str">
        <f t="shared" si="506"/>
        <v>theater</v>
      </c>
      <c r="R3630" t="str">
        <f t="shared" si="507"/>
        <v>musical</v>
      </c>
      <c r="S3630" s="22">
        <f t="shared" si="508"/>
        <v>42291.833287037036</v>
      </c>
      <c r="T3630" s="22">
        <f t="shared" si="509"/>
        <v>42351.874953703707</v>
      </c>
      <c r="U3630">
        <f t="shared" si="510"/>
        <v>2015</v>
      </c>
      <c r="V3630" t="str">
        <f t="shared" si="511"/>
        <v>unsuccessful</v>
      </c>
      <c r="W3630" t="str">
        <f>IF(OR(O3630&lt;Outliers!$B$8,Data!O3630&gt;Outliers!$B$9),"Yes","No")</f>
        <v>No</v>
      </c>
      <c r="X3630">
        <f t="shared" si="512"/>
        <v>9</v>
      </c>
    </row>
    <row r="3631" spans="1:24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504"/>
        <v>0</v>
      </c>
      <c r="P3631" s="9">
        <f t="shared" si="505"/>
        <v>1</v>
      </c>
      <c r="Q3631" t="str">
        <f t="shared" si="506"/>
        <v>theater</v>
      </c>
      <c r="R3631" t="str">
        <f t="shared" si="507"/>
        <v>musical</v>
      </c>
      <c r="S3631" s="22">
        <f t="shared" si="508"/>
        <v>42437.094490740739</v>
      </c>
      <c r="T3631" s="22">
        <f t="shared" si="509"/>
        <v>42495.708333333328</v>
      </c>
      <c r="U3631">
        <f t="shared" si="510"/>
        <v>2016</v>
      </c>
      <c r="V3631" t="str">
        <f t="shared" si="511"/>
        <v>unsuccessful</v>
      </c>
      <c r="W3631" t="str">
        <f>IF(OR(O3631&lt;Outliers!$B$8,Data!O3631&gt;Outliers!$B$9),"Yes","No")</f>
        <v>No</v>
      </c>
      <c r="X3631">
        <f t="shared" si="512"/>
        <v>8</v>
      </c>
    </row>
    <row r="3632" spans="1:24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504"/>
        <v>0</v>
      </c>
      <c r="P3632" s="9">
        <f t="shared" si="505"/>
        <v>1</v>
      </c>
      <c r="Q3632" t="str">
        <f t="shared" si="506"/>
        <v>theater</v>
      </c>
      <c r="R3632" t="str">
        <f t="shared" si="507"/>
        <v>musical</v>
      </c>
      <c r="S3632" s="22">
        <f t="shared" si="508"/>
        <v>41942.84710648148</v>
      </c>
      <c r="T3632" s="22">
        <f t="shared" si="509"/>
        <v>41972.888773148152</v>
      </c>
      <c r="U3632">
        <f t="shared" si="510"/>
        <v>2014</v>
      </c>
      <c r="V3632" t="str">
        <f t="shared" si="511"/>
        <v>unsuccessful</v>
      </c>
      <c r="W3632" t="str">
        <f>IF(OR(O3632&lt;Outliers!$B$8,Data!O3632&gt;Outliers!$B$9),"Yes","No")</f>
        <v>No</v>
      </c>
      <c r="X3632">
        <f t="shared" si="512"/>
        <v>4</v>
      </c>
    </row>
    <row r="3633" spans="1:24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504"/>
        <v>1</v>
      </c>
      <c r="P3633" s="9">
        <f t="shared" si="505"/>
        <v>147.88</v>
      </c>
      <c r="Q3633" t="str">
        <f t="shared" si="506"/>
        <v>theater</v>
      </c>
      <c r="R3633" t="str">
        <f t="shared" si="507"/>
        <v>musical</v>
      </c>
      <c r="S3633" s="22">
        <f t="shared" si="508"/>
        <v>41880.753437499996</v>
      </c>
      <c r="T3633" s="22">
        <f t="shared" si="509"/>
        <v>41905.165972222225</v>
      </c>
      <c r="U3633">
        <f t="shared" si="510"/>
        <v>2014</v>
      </c>
      <c r="V3633" t="str">
        <f t="shared" si="511"/>
        <v>unsuccessful</v>
      </c>
      <c r="W3633" t="str">
        <f>IF(OR(O3633&lt;Outliers!$B$8,Data!O3633&gt;Outliers!$B$9),"Yes","No")</f>
        <v>No</v>
      </c>
      <c r="X3633">
        <f t="shared" si="512"/>
        <v>4</v>
      </c>
    </row>
    <row r="3634" spans="1:24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504"/>
        <v>0</v>
      </c>
      <c r="P3634" s="9">
        <f t="shared" si="505"/>
        <v>100</v>
      </c>
      <c r="Q3634" t="str">
        <f t="shared" si="506"/>
        <v>theater</v>
      </c>
      <c r="R3634" t="str">
        <f t="shared" si="507"/>
        <v>musical</v>
      </c>
      <c r="S3634" s="22">
        <f t="shared" si="508"/>
        <v>41946.936909722222</v>
      </c>
      <c r="T3634" s="22">
        <f t="shared" si="509"/>
        <v>41966.936909722222</v>
      </c>
      <c r="U3634">
        <f t="shared" si="510"/>
        <v>2014</v>
      </c>
      <c r="V3634" t="str">
        <f t="shared" si="511"/>
        <v>unsuccessful</v>
      </c>
      <c r="W3634" t="str">
        <f>IF(OR(O3634&lt;Outliers!$B$8,Data!O3634&gt;Outliers!$B$9),"Yes","No")</f>
        <v>No</v>
      </c>
      <c r="X3634">
        <f t="shared" si="512"/>
        <v>3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504"/>
        <v>0</v>
      </c>
      <c r="P3635" s="9">
        <f t="shared" si="505"/>
        <v>56.84</v>
      </c>
      <c r="Q3635" t="str">
        <f t="shared" si="506"/>
        <v>theater</v>
      </c>
      <c r="R3635" t="str">
        <f t="shared" si="507"/>
        <v>musical</v>
      </c>
      <c r="S3635" s="22">
        <f t="shared" si="508"/>
        <v>42649.623460648145</v>
      </c>
      <c r="T3635" s="22">
        <f t="shared" si="509"/>
        <v>42693.041666666672</v>
      </c>
      <c r="U3635">
        <f t="shared" si="510"/>
        <v>2016</v>
      </c>
      <c r="V3635" t="str">
        <f t="shared" si="511"/>
        <v>unsuccessful</v>
      </c>
      <c r="W3635" t="str">
        <f>IF(OR(O3635&lt;Outliers!$B$8,Data!O3635&gt;Outliers!$B$9),"Yes","No")</f>
        <v>No</v>
      </c>
      <c r="X3635">
        <f t="shared" si="512"/>
        <v>6</v>
      </c>
    </row>
    <row r="3636" spans="1:24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504"/>
        <v>0</v>
      </c>
      <c r="P3636" s="9">
        <f t="shared" si="505"/>
        <v>176.94</v>
      </c>
      <c r="Q3636" t="str">
        <f t="shared" si="506"/>
        <v>theater</v>
      </c>
      <c r="R3636" t="str">
        <f t="shared" si="507"/>
        <v>musical</v>
      </c>
      <c r="S3636" s="22">
        <f t="shared" si="508"/>
        <v>42701.166365740741</v>
      </c>
      <c r="T3636" s="22">
        <f t="shared" si="509"/>
        <v>42749.165972222225</v>
      </c>
      <c r="U3636">
        <f t="shared" si="510"/>
        <v>2016</v>
      </c>
      <c r="V3636" t="str">
        <f t="shared" si="511"/>
        <v>unsuccessful</v>
      </c>
      <c r="W3636" t="str">
        <f>IF(OR(O3636&lt;Outliers!$B$8,Data!O3636&gt;Outliers!$B$9),"Yes","No")</f>
        <v>No</v>
      </c>
      <c r="X3636">
        <f t="shared" si="512"/>
        <v>7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504"/>
        <v>0</v>
      </c>
      <c r="P3637" s="9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22">
        <f t="shared" si="508"/>
        <v>42450.88282407407</v>
      </c>
      <c r="T3637" s="22">
        <f t="shared" si="509"/>
        <v>42480.88282407407</v>
      </c>
      <c r="U3637">
        <f t="shared" si="510"/>
        <v>2016</v>
      </c>
      <c r="V3637" t="str">
        <f t="shared" si="511"/>
        <v>unsuccessful</v>
      </c>
      <c r="W3637" t="str">
        <f>IF(OR(O3637&lt;Outliers!$B$8,Data!O3637&gt;Outliers!$B$9),"Yes","No")</f>
        <v>No</v>
      </c>
      <c r="X3637">
        <f t="shared" si="512"/>
        <v>4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504"/>
        <v>0</v>
      </c>
      <c r="P3638" s="9">
        <f t="shared" si="505"/>
        <v>0</v>
      </c>
      <c r="Q3638" t="str">
        <f t="shared" si="506"/>
        <v>theater</v>
      </c>
      <c r="R3638" t="str">
        <f t="shared" si="507"/>
        <v>musical</v>
      </c>
      <c r="S3638" s="22">
        <f t="shared" si="508"/>
        <v>42226.694780092599</v>
      </c>
      <c r="T3638" s="22">
        <f t="shared" si="509"/>
        <v>42261.694780092599</v>
      </c>
      <c r="U3638">
        <f t="shared" si="510"/>
        <v>2015</v>
      </c>
      <c r="V3638" t="str">
        <f t="shared" si="511"/>
        <v>unsuccessful</v>
      </c>
      <c r="W3638" t="str">
        <f>IF(OR(O3638&lt;Outliers!$B$8,Data!O3638&gt;Outliers!$B$9),"Yes","No")</f>
        <v>No</v>
      </c>
      <c r="X3638">
        <f t="shared" si="512"/>
        <v>5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504"/>
        <v>0</v>
      </c>
      <c r="P3639" s="9">
        <f t="shared" si="505"/>
        <v>66.14</v>
      </c>
      <c r="Q3639" t="str">
        <f t="shared" si="506"/>
        <v>theater</v>
      </c>
      <c r="R3639" t="str">
        <f t="shared" si="507"/>
        <v>musical</v>
      </c>
      <c r="S3639" s="22">
        <f t="shared" si="508"/>
        <v>41975.700636574074</v>
      </c>
      <c r="T3639" s="22">
        <f t="shared" si="509"/>
        <v>42005.700636574074</v>
      </c>
      <c r="U3639">
        <f t="shared" si="510"/>
        <v>2014</v>
      </c>
      <c r="V3639" t="str">
        <f t="shared" si="511"/>
        <v>unsuccessful</v>
      </c>
      <c r="W3639" t="str">
        <f>IF(OR(O3639&lt;Outliers!$B$8,Data!O3639&gt;Outliers!$B$9),"Yes","No")</f>
        <v>No</v>
      </c>
      <c r="X3639">
        <f t="shared" si="512"/>
        <v>4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504"/>
        <v>0</v>
      </c>
      <c r="P3640" s="9">
        <f t="shared" si="505"/>
        <v>108</v>
      </c>
      <c r="Q3640" t="str">
        <f t="shared" si="506"/>
        <v>theater</v>
      </c>
      <c r="R3640" t="str">
        <f t="shared" si="507"/>
        <v>musical</v>
      </c>
      <c r="S3640" s="22">
        <f t="shared" si="508"/>
        <v>42053.672824074078</v>
      </c>
      <c r="T3640" s="22">
        <f t="shared" si="509"/>
        <v>42113.631157407406</v>
      </c>
      <c r="U3640">
        <f t="shared" si="510"/>
        <v>2015</v>
      </c>
      <c r="V3640" t="str">
        <f t="shared" si="511"/>
        <v>unsuccessful</v>
      </c>
      <c r="W3640" t="str">
        <f>IF(OR(O3640&lt;Outliers!$B$8,Data!O3640&gt;Outliers!$B$9),"Yes","No")</f>
        <v>No</v>
      </c>
      <c r="X3640">
        <f t="shared" si="512"/>
        <v>9</v>
      </c>
    </row>
    <row r="3641" spans="1:24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504"/>
        <v>0</v>
      </c>
      <c r="P3641" s="9">
        <f t="shared" si="505"/>
        <v>1</v>
      </c>
      <c r="Q3641" t="str">
        <f t="shared" si="506"/>
        <v>theater</v>
      </c>
      <c r="R3641" t="str">
        <f t="shared" si="507"/>
        <v>musical</v>
      </c>
      <c r="S3641" s="22">
        <f t="shared" si="508"/>
        <v>42590.677152777775</v>
      </c>
      <c r="T3641" s="22">
        <f t="shared" si="509"/>
        <v>42650.632638888885</v>
      </c>
      <c r="U3641">
        <f t="shared" si="510"/>
        <v>2016</v>
      </c>
      <c r="V3641" t="str">
        <f t="shared" si="511"/>
        <v>unsuccessful</v>
      </c>
      <c r="W3641" t="str">
        <f>IF(OR(O3641&lt;Outliers!$B$8,Data!O3641&gt;Outliers!$B$9),"Yes","No")</f>
        <v>No</v>
      </c>
      <c r="X3641">
        <f t="shared" si="512"/>
        <v>9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504"/>
        <v>0</v>
      </c>
      <c r="P3642" s="9">
        <f t="shared" si="505"/>
        <v>18.329999999999998</v>
      </c>
      <c r="Q3642" t="str">
        <f t="shared" si="506"/>
        <v>theater</v>
      </c>
      <c r="R3642" t="str">
        <f t="shared" si="507"/>
        <v>musical</v>
      </c>
      <c r="S3642" s="22">
        <f t="shared" si="508"/>
        <v>42104.781597222223</v>
      </c>
      <c r="T3642" s="22">
        <f t="shared" si="509"/>
        <v>42134.781597222223</v>
      </c>
      <c r="U3642">
        <f t="shared" si="510"/>
        <v>2015</v>
      </c>
      <c r="V3642" t="str">
        <f t="shared" si="511"/>
        <v>unsuccessful</v>
      </c>
      <c r="W3642" t="str">
        <f>IF(OR(O3642&lt;Outliers!$B$8,Data!O3642&gt;Outliers!$B$9),"Yes","No")</f>
        <v>No</v>
      </c>
      <c r="X3642">
        <f t="shared" si="512"/>
        <v>4</v>
      </c>
    </row>
    <row r="3643" spans="1:24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504"/>
        <v>0</v>
      </c>
      <c r="P3643" s="9">
        <f t="shared" si="505"/>
        <v>0</v>
      </c>
      <c r="Q3643" t="str">
        <f t="shared" si="506"/>
        <v>theater</v>
      </c>
      <c r="R3643" t="str">
        <f t="shared" si="507"/>
        <v>musical</v>
      </c>
      <c r="S3643" s="22">
        <f t="shared" si="508"/>
        <v>41899.627071759263</v>
      </c>
      <c r="T3643" s="22">
        <f t="shared" si="509"/>
        <v>41917.208333333336</v>
      </c>
      <c r="U3643">
        <f t="shared" si="510"/>
        <v>2014</v>
      </c>
      <c r="V3643" t="str">
        <f t="shared" si="511"/>
        <v>unsuccessful</v>
      </c>
      <c r="W3643" t="str">
        <f>IF(OR(O3643&lt;Outliers!$B$8,Data!O3643&gt;Outliers!$B$9),"Yes","No")</f>
        <v>No</v>
      </c>
      <c r="X3643">
        <f t="shared" si="512"/>
        <v>3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504"/>
        <v>0</v>
      </c>
      <c r="P3644" s="9">
        <f t="shared" si="505"/>
        <v>7.5</v>
      </c>
      <c r="Q3644" t="str">
        <f t="shared" si="506"/>
        <v>theater</v>
      </c>
      <c r="R3644" t="str">
        <f t="shared" si="507"/>
        <v>musical</v>
      </c>
      <c r="S3644" s="22">
        <f t="shared" si="508"/>
        <v>42297.816284722227</v>
      </c>
      <c r="T3644" s="22">
        <f t="shared" si="509"/>
        <v>42338.708333333328</v>
      </c>
      <c r="U3644">
        <f t="shared" si="510"/>
        <v>2015</v>
      </c>
      <c r="V3644" t="str">
        <f t="shared" si="511"/>
        <v>unsuccessful</v>
      </c>
      <c r="W3644" t="str">
        <f>IF(OR(O3644&lt;Outliers!$B$8,Data!O3644&gt;Outliers!$B$9),"Yes","No")</f>
        <v>No</v>
      </c>
      <c r="X3644">
        <f t="shared" si="512"/>
        <v>6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504"/>
        <v>0</v>
      </c>
      <c r="P3645" s="9">
        <f t="shared" si="505"/>
        <v>0</v>
      </c>
      <c r="Q3645" t="str">
        <f t="shared" si="506"/>
        <v>theater</v>
      </c>
      <c r="R3645" t="str">
        <f t="shared" si="507"/>
        <v>musical</v>
      </c>
      <c r="S3645" s="22">
        <f t="shared" si="508"/>
        <v>42285.143969907411</v>
      </c>
      <c r="T3645" s="22">
        <f t="shared" si="509"/>
        <v>42325.185636574075</v>
      </c>
      <c r="U3645">
        <f t="shared" si="510"/>
        <v>2015</v>
      </c>
      <c r="V3645" t="str">
        <f t="shared" si="511"/>
        <v>unsuccessful</v>
      </c>
      <c r="W3645" t="str">
        <f>IF(OR(O3645&lt;Outliers!$B$8,Data!O3645&gt;Outliers!$B$9),"Yes","No")</f>
        <v>No</v>
      </c>
      <c r="X3645">
        <f t="shared" si="512"/>
        <v>6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504"/>
        <v>0</v>
      </c>
      <c r="P3646" s="9">
        <f t="shared" si="505"/>
        <v>68.42</v>
      </c>
      <c r="Q3646" t="str">
        <f t="shared" si="506"/>
        <v>theater</v>
      </c>
      <c r="R3646" t="str">
        <f t="shared" si="507"/>
        <v>musical</v>
      </c>
      <c r="S3646" s="22">
        <f t="shared" si="508"/>
        <v>42409.241747685184</v>
      </c>
      <c r="T3646" s="22">
        <f t="shared" si="509"/>
        <v>42437.207638888889</v>
      </c>
      <c r="U3646">
        <f t="shared" si="510"/>
        <v>2016</v>
      </c>
      <c r="V3646" t="str">
        <f t="shared" si="511"/>
        <v>unsuccessful</v>
      </c>
      <c r="W3646" t="str">
        <f>IF(OR(O3646&lt;Outliers!$B$8,Data!O3646&gt;Outliers!$B$9),"Yes","No")</f>
        <v>No</v>
      </c>
      <c r="X3646">
        <f t="shared" si="512"/>
        <v>4</v>
      </c>
    </row>
    <row r="3647" spans="1:24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504"/>
        <v>0</v>
      </c>
      <c r="P3647" s="9">
        <f t="shared" si="505"/>
        <v>1</v>
      </c>
      <c r="Q3647" t="str">
        <f t="shared" si="506"/>
        <v>theater</v>
      </c>
      <c r="R3647" t="str">
        <f t="shared" si="507"/>
        <v>musical</v>
      </c>
      <c r="S3647" s="22">
        <f t="shared" si="508"/>
        <v>42665.970347222217</v>
      </c>
      <c r="T3647" s="22">
        <f t="shared" si="509"/>
        <v>42696.012013888889</v>
      </c>
      <c r="U3647">
        <f t="shared" si="510"/>
        <v>2016</v>
      </c>
      <c r="V3647" t="str">
        <f t="shared" si="511"/>
        <v>unsuccessful</v>
      </c>
      <c r="W3647" t="str">
        <f>IF(OR(O3647&lt;Outliers!$B$8,Data!O3647&gt;Outliers!$B$9),"Yes","No")</f>
        <v>No</v>
      </c>
      <c r="X3647">
        <f t="shared" si="512"/>
        <v>4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504"/>
        <v>0</v>
      </c>
      <c r="P3648" s="9">
        <f t="shared" si="505"/>
        <v>60.13</v>
      </c>
      <c r="Q3648" t="str">
        <f t="shared" si="506"/>
        <v>theater</v>
      </c>
      <c r="R3648" t="str">
        <f t="shared" si="507"/>
        <v>musical</v>
      </c>
      <c r="S3648" s="22">
        <f t="shared" si="508"/>
        <v>42140.421319444446</v>
      </c>
      <c r="T3648" s="22">
        <f t="shared" si="509"/>
        <v>42171.979166666672</v>
      </c>
      <c r="U3648">
        <f t="shared" si="510"/>
        <v>2015</v>
      </c>
      <c r="V3648" t="str">
        <f t="shared" si="511"/>
        <v>unsuccessful</v>
      </c>
      <c r="W3648" t="str">
        <f>IF(OR(O3648&lt;Outliers!$B$8,Data!O3648&gt;Outliers!$B$9),"Yes","No")</f>
        <v>No</v>
      </c>
      <c r="X3648">
        <f t="shared" si="512"/>
        <v>4</v>
      </c>
    </row>
    <row r="3649" spans="1:24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504"/>
        <v>0</v>
      </c>
      <c r="P3649" s="9">
        <f t="shared" si="505"/>
        <v>15</v>
      </c>
      <c r="Q3649" t="str">
        <f t="shared" si="506"/>
        <v>theater</v>
      </c>
      <c r="R3649" t="str">
        <f t="shared" si="507"/>
        <v>musical</v>
      </c>
      <c r="S3649" s="22">
        <f t="shared" si="508"/>
        <v>42598.749155092592</v>
      </c>
      <c r="T3649" s="22">
        <f t="shared" si="509"/>
        <v>42643.749155092592</v>
      </c>
      <c r="U3649">
        <f t="shared" si="510"/>
        <v>2016</v>
      </c>
      <c r="V3649" t="str">
        <f t="shared" si="511"/>
        <v>unsuccessful</v>
      </c>
      <c r="W3649" t="str">
        <f>IF(OR(O3649&lt;Outliers!$B$8,Data!O3649&gt;Outliers!$B$9),"Yes","No")</f>
        <v>No</v>
      </c>
      <c r="X3649">
        <f t="shared" si="512"/>
        <v>6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504"/>
        <v>1</v>
      </c>
      <c r="P3650" s="9">
        <f t="shared" si="505"/>
        <v>550.04</v>
      </c>
      <c r="Q3650" t="str">
        <f t="shared" si="506"/>
        <v>theater</v>
      </c>
      <c r="R3650" t="str">
        <f t="shared" si="507"/>
        <v>plays</v>
      </c>
      <c r="S3650" s="22">
        <f t="shared" si="508"/>
        <v>41887.292187500003</v>
      </c>
      <c r="T3650" s="22">
        <f t="shared" si="509"/>
        <v>41917.292187500003</v>
      </c>
      <c r="U3650">
        <f t="shared" si="510"/>
        <v>2014</v>
      </c>
      <c r="V3650" t="str">
        <f t="shared" si="511"/>
        <v>successful</v>
      </c>
      <c r="W3650" t="str">
        <f>IF(OR(O3650&lt;Outliers!$B$8,Data!O3650&gt;Outliers!$B$9),"Yes","No")</f>
        <v>No</v>
      </c>
      <c r="X3650">
        <f t="shared" si="512"/>
        <v>4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513">ROUND(E3651/D3651,0)</f>
        <v>1</v>
      </c>
      <c r="P3651" s="9">
        <f t="shared" ref="P3651:P3714" si="514">ROUND(IFERROR(E3651/L3651,0),2)</f>
        <v>97.5</v>
      </c>
      <c r="Q3651" t="str">
        <f t="shared" ref="Q3651:Q3714" si="515">LEFT(N3651,FIND("/",N3651)-1)</f>
        <v>theater</v>
      </c>
      <c r="R3651" t="str">
        <f t="shared" ref="R3651:R3714" si="516">RIGHT(N3651,LEN(N3651)-FIND("/",N3651))</f>
        <v>plays</v>
      </c>
      <c r="S3651" s="22">
        <f t="shared" ref="S3651:S3714" si="517">(((J3651/60)/60)/24)+DATE(1970,1,1)</f>
        <v>41780.712893518517</v>
      </c>
      <c r="T3651" s="22">
        <f t="shared" ref="T3651:T3714" si="518">(((I3651/60)/60)/24)+DATE(1970,1,1)</f>
        <v>41806.712893518517</v>
      </c>
      <c r="U3651">
        <f t="shared" ref="U3651:U3714" si="519">YEAR(S3651)</f>
        <v>2014</v>
      </c>
      <c r="V3651" t="str">
        <f t="shared" ref="V3651:V3714" si="520">IF(OR(F3651="live",F3651="successful"),"successful","unsuccessful")</f>
        <v>successful</v>
      </c>
      <c r="W3651" t="str">
        <f>IF(OR(O3651&lt;Outliers!$B$8,Data!O3651&gt;Outliers!$B$9),"Yes","No")</f>
        <v>No</v>
      </c>
      <c r="X3651">
        <f t="shared" ref="X3651:X3714" si="521">ROUND(_xlfn.DAYS(T3651,S3651)/7,0)</f>
        <v>4</v>
      </c>
    </row>
    <row r="3652" spans="1:24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513"/>
        <v>1</v>
      </c>
      <c r="P3652" s="9">
        <f t="shared" si="514"/>
        <v>29.41</v>
      </c>
      <c r="Q3652" t="str">
        <f t="shared" si="515"/>
        <v>theater</v>
      </c>
      <c r="R3652" t="str">
        <f t="shared" si="516"/>
        <v>plays</v>
      </c>
      <c r="S3652" s="22">
        <f t="shared" si="517"/>
        <v>42381.478981481487</v>
      </c>
      <c r="T3652" s="22">
        <f t="shared" si="518"/>
        <v>42402.478981481487</v>
      </c>
      <c r="U3652">
        <f t="shared" si="519"/>
        <v>2016</v>
      </c>
      <c r="V3652" t="str">
        <f t="shared" si="520"/>
        <v>successful</v>
      </c>
      <c r="W3652" t="str">
        <f>IF(OR(O3652&lt;Outliers!$B$8,Data!O3652&gt;Outliers!$B$9),"Yes","No")</f>
        <v>No</v>
      </c>
      <c r="X3652">
        <f t="shared" si="521"/>
        <v>3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513"/>
        <v>1</v>
      </c>
      <c r="P3653" s="9">
        <f t="shared" si="514"/>
        <v>57.78</v>
      </c>
      <c r="Q3653" t="str">
        <f t="shared" si="515"/>
        <v>theater</v>
      </c>
      <c r="R3653" t="str">
        <f t="shared" si="516"/>
        <v>plays</v>
      </c>
      <c r="S3653" s="22">
        <f t="shared" si="517"/>
        <v>41828.646319444444</v>
      </c>
      <c r="T3653" s="22">
        <f t="shared" si="518"/>
        <v>41861.665972222225</v>
      </c>
      <c r="U3653">
        <f t="shared" si="519"/>
        <v>2014</v>
      </c>
      <c r="V3653" t="str">
        <f t="shared" si="520"/>
        <v>successful</v>
      </c>
      <c r="W3653" t="str">
        <f>IF(OR(O3653&lt;Outliers!$B$8,Data!O3653&gt;Outliers!$B$9),"Yes","No")</f>
        <v>No</v>
      </c>
      <c r="X3653">
        <f t="shared" si="521"/>
        <v>5</v>
      </c>
    </row>
    <row r="3654" spans="1:24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513"/>
        <v>3</v>
      </c>
      <c r="P3654" s="9">
        <f t="shared" si="514"/>
        <v>44.24</v>
      </c>
      <c r="Q3654" t="str">
        <f t="shared" si="515"/>
        <v>theater</v>
      </c>
      <c r="R3654" t="str">
        <f t="shared" si="516"/>
        <v>plays</v>
      </c>
      <c r="S3654" s="22">
        <f t="shared" si="517"/>
        <v>42596.644699074073</v>
      </c>
      <c r="T3654" s="22">
        <f t="shared" si="518"/>
        <v>42607.165972222225</v>
      </c>
      <c r="U3654">
        <f t="shared" si="519"/>
        <v>2016</v>
      </c>
      <c r="V3654" t="str">
        <f t="shared" si="520"/>
        <v>successful</v>
      </c>
      <c r="W3654" t="str">
        <f>IF(OR(O3654&lt;Outliers!$B$8,Data!O3654&gt;Outliers!$B$9),"Yes","No")</f>
        <v>Yes</v>
      </c>
      <c r="X3654">
        <f t="shared" si="521"/>
        <v>2</v>
      </c>
    </row>
    <row r="3655" spans="1:24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513"/>
        <v>1</v>
      </c>
      <c r="P3655" s="9">
        <f t="shared" si="514"/>
        <v>60.91</v>
      </c>
      <c r="Q3655" t="str">
        <f t="shared" si="515"/>
        <v>theater</v>
      </c>
      <c r="R3655" t="str">
        <f t="shared" si="516"/>
        <v>plays</v>
      </c>
      <c r="S3655" s="22">
        <f t="shared" si="517"/>
        <v>42191.363506944443</v>
      </c>
      <c r="T3655" s="22">
        <f t="shared" si="518"/>
        <v>42221.363506944443</v>
      </c>
      <c r="U3655">
        <f t="shared" si="519"/>
        <v>2015</v>
      </c>
      <c r="V3655" t="str">
        <f t="shared" si="520"/>
        <v>successful</v>
      </c>
      <c r="W3655" t="str">
        <f>IF(OR(O3655&lt;Outliers!$B$8,Data!O3655&gt;Outliers!$B$9),"Yes","No")</f>
        <v>No</v>
      </c>
      <c r="X3655">
        <f t="shared" si="521"/>
        <v>4</v>
      </c>
    </row>
    <row r="3656" spans="1:24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513"/>
        <v>2</v>
      </c>
      <c r="P3656" s="9">
        <f t="shared" si="514"/>
        <v>68.84</v>
      </c>
      <c r="Q3656" t="str">
        <f t="shared" si="515"/>
        <v>theater</v>
      </c>
      <c r="R3656" t="str">
        <f t="shared" si="516"/>
        <v>plays</v>
      </c>
      <c r="S3656" s="22">
        <f t="shared" si="517"/>
        <v>42440.416504629626</v>
      </c>
      <c r="T3656" s="22">
        <f t="shared" si="518"/>
        <v>42463.708333333328</v>
      </c>
      <c r="U3656">
        <f t="shared" si="519"/>
        <v>2016</v>
      </c>
      <c r="V3656" t="str">
        <f t="shared" si="520"/>
        <v>successful</v>
      </c>
      <c r="W3656" t="str">
        <f>IF(OR(O3656&lt;Outliers!$B$8,Data!O3656&gt;Outliers!$B$9),"Yes","No")</f>
        <v>No</v>
      </c>
      <c r="X3656">
        <f t="shared" si="521"/>
        <v>3</v>
      </c>
    </row>
    <row r="3657" spans="1:24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513"/>
        <v>1</v>
      </c>
      <c r="P3657" s="9">
        <f t="shared" si="514"/>
        <v>73.58</v>
      </c>
      <c r="Q3657" t="str">
        <f t="shared" si="515"/>
        <v>theater</v>
      </c>
      <c r="R3657" t="str">
        <f t="shared" si="516"/>
        <v>plays</v>
      </c>
      <c r="S3657" s="22">
        <f t="shared" si="517"/>
        <v>42173.803217592591</v>
      </c>
      <c r="T3657" s="22">
        <f t="shared" si="518"/>
        <v>42203.290972222225</v>
      </c>
      <c r="U3657">
        <f t="shared" si="519"/>
        <v>2015</v>
      </c>
      <c r="V3657" t="str">
        <f t="shared" si="520"/>
        <v>successful</v>
      </c>
      <c r="W3657" t="str">
        <f>IF(OR(O3657&lt;Outliers!$B$8,Data!O3657&gt;Outliers!$B$9),"Yes","No")</f>
        <v>No</v>
      </c>
      <c r="X3657">
        <f t="shared" si="521"/>
        <v>4</v>
      </c>
    </row>
    <row r="3658" spans="1:24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513"/>
        <v>1</v>
      </c>
      <c r="P3658" s="9">
        <f t="shared" si="514"/>
        <v>115.02</v>
      </c>
      <c r="Q3658" t="str">
        <f t="shared" si="515"/>
        <v>theater</v>
      </c>
      <c r="R3658" t="str">
        <f t="shared" si="516"/>
        <v>plays</v>
      </c>
      <c r="S3658" s="22">
        <f t="shared" si="517"/>
        <v>42737.910138888896</v>
      </c>
      <c r="T3658" s="22">
        <f t="shared" si="518"/>
        <v>42767.957638888889</v>
      </c>
      <c r="U3658">
        <f t="shared" si="519"/>
        <v>2017</v>
      </c>
      <c r="V3658" t="str">
        <f t="shared" si="520"/>
        <v>successful</v>
      </c>
      <c r="W3658" t="str">
        <f>IF(OR(O3658&lt;Outliers!$B$8,Data!O3658&gt;Outliers!$B$9),"Yes","No")</f>
        <v>No</v>
      </c>
      <c r="X3658">
        <f t="shared" si="521"/>
        <v>4</v>
      </c>
    </row>
    <row r="3659" spans="1:24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513"/>
        <v>1</v>
      </c>
      <c r="P3659" s="9">
        <f t="shared" si="514"/>
        <v>110.75</v>
      </c>
      <c r="Q3659" t="str">
        <f t="shared" si="515"/>
        <v>theater</v>
      </c>
      <c r="R3659" t="str">
        <f t="shared" si="516"/>
        <v>plays</v>
      </c>
      <c r="S3659" s="22">
        <f t="shared" si="517"/>
        <v>42499.629849537043</v>
      </c>
      <c r="T3659" s="22">
        <f t="shared" si="518"/>
        <v>42522.904166666667</v>
      </c>
      <c r="U3659">
        <f t="shared" si="519"/>
        <v>2016</v>
      </c>
      <c r="V3659" t="str">
        <f t="shared" si="520"/>
        <v>successful</v>
      </c>
      <c r="W3659" t="str">
        <f>IF(OR(O3659&lt;Outliers!$B$8,Data!O3659&gt;Outliers!$B$9),"Yes","No")</f>
        <v>No</v>
      </c>
      <c r="X3659">
        <f t="shared" si="521"/>
        <v>3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513"/>
        <v>1</v>
      </c>
      <c r="P3660" s="9">
        <f t="shared" si="514"/>
        <v>75.5</v>
      </c>
      <c r="Q3660" t="str">
        <f t="shared" si="515"/>
        <v>theater</v>
      </c>
      <c r="R3660" t="str">
        <f t="shared" si="516"/>
        <v>plays</v>
      </c>
      <c r="S3660" s="22">
        <f t="shared" si="517"/>
        <v>41775.858564814815</v>
      </c>
      <c r="T3660" s="22">
        <f t="shared" si="518"/>
        <v>41822.165972222225</v>
      </c>
      <c r="U3660">
        <f t="shared" si="519"/>
        <v>2014</v>
      </c>
      <c r="V3660" t="str">
        <f t="shared" si="520"/>
        <v>successful</v>
      </c>
      <c r="W3660" t="str">
        <f>IF(OR(O3660&lt;Outliers!$B$8,Data!O3660&gt;Outliers!$B$9),"Yes","No")</f>
        <v>No</v>
      </c>
      <c r="X3660">
        <f t="shared" si="521"/>
        <v>7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513"/>
        <v>1</v>
      </c>
      <c r="P3661" s="9">
        <f t="shared" si="514"/>
        <v>235.46</v>
      </c>
      <c r="Q3661" t="str">
        <f t="shared" si="515"/>
        <v>theater</v>
      </c>
      <c r="R3661" t="str">
        <f t="shared" si="516"/>
        <v>plays</v>
      </c>
      <c r="S3661" s="22">
        <f t="shared" si="517"/>
        <v>42055.277199074073</v>
      </c>
      <c r="T3661" s="22">
        <f t="shared" si="518"/>
        <v>42082.610416666663</v>
      </c>
      <c r="U3661">
        <f t="shared" si="519"/>
        <v>2015</v>
      </c>
      <c r="V3661" t="str">
        <f t="shared" si="520"/>
        <v>successful</v>
      </c>
      <c r="W3661" t="str">
        <f>IF(OR(O3661&lt;Outliers!$B$8,Data!O3661&gt;Outliers!$B$9),"Yes","No")</f>
        <v>No</v>
      </c>
      <c r="X3661">
        <f t="shared" si="521"/>
        <v>4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513"/>
        <v>1</v>
      </c>
      <c r="P3662" s="9">
        <f t="shared" si="514"/>
        <v>11.36</v>
      </c>
      <c r="Q3662" t="str">
        <f t="shared" si="515"/>
        <v>theater</v>
      </c>
      <c r="R3662" t="str">
        <f t="shared" si="516"/>
        <v>plays</v>
      </c>
      <c r="S3662" s="22">
        <f t="shared" si="517"/>
        <v>41971.881076388891</v>
      </c>
      <c r="T3662" s="22">
        <f t="shared" si="518"/>
        <v>41996.881076388891</v>
      </c>
      <c r="U3662">
        <f t="shared" si="519"/>
        <v>2014</v>
      </c>
      <c r="V3662" t="str">
        <f t="shared" si="520"/>
        <v>successful</v>
      </c>
      <c r="W3662" t="str">
        <f>IF(OR(O3662&lt;Outliers!$B$8,Data!O3662&gt;Outliers!$B$9),"Yes","No")</f>
        <v>No</v>
      </c>
      <c r="X3662">
        <f t="shared" si="521"/>
        <v>4</v>
      </c>
    </row>
    <row r="3663" spans="1:24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513"/>
        <v>1</v>
      </c>
      <c r="P3663" s="9">
        <f t="shared" si="514"/>
        <v>92.5</v>
      </c>
      <c r="Q3663" t="str">
        <f t="shared" si="515"/>
        <v>theater</v>
      </c>
      <c r="R3663" t="str">
        <f t="shared" si="516"/>
        <v>plays</v>
      </c>
      <c r="S3663" s="22">
        <f t="shared" si="517"/>
        <v>42447.896666666667</v>
      </c>
      <c r="T3663" s="22">
        <f t="shared" si="518"/>
        <v>42470.166666666672</v>
      </c>
      <c r="U3663">
        <f t="shared" si="519"/>
        <v>2016</v>
      </c>
      <c r="V3663" t="str">
        <f t="shared" si="520"/>
        <v>successful</v>
      </c>
      <c r="W3663" t="str">
        <f>IF(OR(O3663&lt;Outliers!$B$8,Data!O3663&gt;Outliers!$B$9),"Yes","No")</f>
        <v>No</v>
      </c>
      <c r="X3663">
        <f t="shared" si="521"/>
        <v>3</v>
      </c>
    </row>
    <row r="3664" spans="1:24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513"/>
        <v>1</v>
      </c>
      <c r="P3664" s="9">
        <f t="shared" si="514"/>
        <v>202.85</v>
      </c>
      <c r="Q3664" t="str">
        <f t="shared" si="515"/>
        <v>theater</v>
      </c>
      <c r="R3664" t="str">
        <f t="shared" si="516"/>
        <v>plays</v>
      </c>
      <c r="S3664" s="22">
        <f t="shared" si="517"/>
        <v>42064.220069444447</v>
      </c>
      <c r="T3664" s="22">
        <f t="shared" si="518"/>
        <v>42094.178402777776</v>
      </c>
      <c r="U3664">
        <f t="shared" si="519"/>
        <v>2015</v>
      </c>
      <c r="V3664" t="str">
        <f t="shared" si="520"/>
        <v>successful</v>
      </c>
      <c r="W3664" t="str">
        <f>IF(OR(O3664&lt;Outliers!$B$8,Data!O3664&gt;Outliers!$B$9),"Yes","No")</f>
        <v>No</v>
      </c>
      <c r="X3664">
        <f t="shared" si="521"/>
        <v>4</v>
      </c>
    </row>
    <row r="3665" spans="1:24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513"/>
        <v>1</v>
      </c>
      <c r="P3665" s="9">
        <f t="shared" si="514"/>
        <v>26</v>
      </c>
      <c r="Q3665" t="str">
        <f t="shared" si="515"/>
        <v>theater</v>
      </c>
      <c r="R3665" t="str">
        <f t="shared" si="516"/>
        <v>plays</v>
      </c>
      <c r="S3665" s="22">
        <f t="shared" si="517"/>
        <v>42665.451736111107</v>
      </c>
      <c r="T3665" s="22">
        <f t="shared" si="518"/>
        <v>42725.493402777778</v>
      </c>
      <c r="U3665">
        <f t="shared" si="519"/>
        <v>2016</v>
      </c>
      <c r="V3665" t="str">
        <f t="shared" si="520"/>
        <v>successful</v>
      </c>
      <c r="W3665" t="str">
        <f>IF(OR(O3665&lt;Outliers!$B$8,Data!O3665&gt;Outliers!$B$9),"Yes","No")</f>
        <v>No</v>
      </c>
      <c r="X3665">
        <f t="shared" si="521"/>
        <v>9</v>
      </c>
    </row>
    <row r="3666" spans="1:24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513"/>
        <v>1</v>
      </c>
      <c r="P3666" s="9">
        <f t="shared" si="514"/>
        <v>46.05</v>
      </c>
      <c r="Q3666" t="str">
        <f t="shared" si="515"/>
        <v>theater</v>
      </c>
      <c r="R3666" t="str">
        <f t="shared" si="516"/>
        <v>plays</v>
      </c>
      <c r="S3666" s="22">
        <f t="shared" si="517"/>
        <v>42523.248715277776</v>
      </c>
      <c r="T3666" s="22">
        <f t="shared" si="518"/>
        <v>42537.248715277776</v>
      </c>
      <c r="U3666">
        <f t="shared" si="519"/>
        <v>2016</v>
      </c>
      <c r="V3666" t="str">
        <f t="shared" si="520"/>
        <v>successful</v>
      </c>
      <c r="W3666" t="str">
        <f>IF(OR(O3666&lt;Outliers!$B$8,Data!O3666&gt;Outliers!$B$9),"Yes","No")</f>
        <v>No</v>
      </c>
      <c r="X3666">
        <f t="shared" si="521"/>
        <v>2</v>
      </c>
    </row>
    <row r="3667" spans="1:24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513"/>
        <v>1</v>
      </c>
      <c r="P3667" s="9">
        <f t="shared" si="514"/>
        <v>51</v>
      </c>
      <c r="Q3667" t="str">
        <f t="shared" si="515"/>
        <v>theater</v>
      </c>
      <c r="R3667" t="str">
        <f t="shared" si="516"/>
        <v>plays</v>
      </c>
      <c r="S3667" s="22">
        <f t="shared" si="517"/>
        <v>42294.808124999996</v>
      </c>
      <c r="T3667" s="22">
        <f t="shared" si="518"/>
        <v>42305.829166666663</v>
      </c>
      <c r="U3667">
        <f t="shared" si="519"/>
        <v>2015</v>
      </c>
      <c r="V3667" t="str">
        <f t="shared" si="520"/>
        <v>successful</v>
      </c>
      <c r="W3667" t="str">
        <f>IF(OR(O3667&lt;Outliers!$B$8,Data!O3667&gt;Outliers!$B$9),"Yes","No")</f>
        <v>No</v>
      </c>
      <c r="X3667">
        <f t="shared" si="521"/>
        <v>2</v>
      </c>
    </row>
    <row r="3668" spans="1:24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513"/>
        <v>1</v>
      </c>
      <c r="P3668" s="9">
        <f t="shared" si="514"/>
        <v>31.58</v>
      </c>
      <c r="Q3668" t="str">
        <f t="shared" si="515"/>
        <v>theater</v>
      </c>
      <c r="R3668" t="str">
        <f t="shared" si="516"/>
        <v>plays</v>
      </c>
      <c r="S3668" s="22">
        <f t="shared" si="517"/>
        <v>41822.90488425926</v>
      </c>
      <c r="T3668" s="22">
        <f t="shared" si="518"/>
        <v>41844.291666666664</v>
      </c>
      <c r="U3668">
        <f t="shared" si="519"/>
        <v>2014</v>
      </c>
      <c r="V3668" t="str">
        <f t="shared" si="520"/>
        <v>successful</v>
      </c>
      <c r="W3668" t="str">
        <f>IF(OR(O3668&lt;Outliers!$B$8,Data!O3668&gt;Outliers!$B$9),"Yes","No")</f>
        <v>No</v>
      </c>
      <c r="X3668">
        <f t="shared" si="521"/>
        <v>3</v>
      </c>
    </row>
    <row r="3669" spans="1:24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513"/>
        <v>1</v>
      </c>
      <c r="P3669" s="9">
        <f t="shared" si="514"/>
        <v>53.36</v>
      </c>
      <c r="Q3669" t="str">
        <f t="shared" si="515"/>
        <v>theater</v>
      </c>
      <c r="R3669" t="str">
        <f t="shared" si="516"/>
        <v>plays</v>
      </c>
      <c r="S3669" s="22">
        <f t="shared" si="517"/>
        <v>42173.970127314817</v>
      </c>
      <c r="T3669" s="22">
        <f t="shared" si="518"/>
        <v>42203.970127314817</v>
      </c>
      <c r="U3669">
        <f t="shared" si="519"/>
        <v>2015</v>
      </c>
      <c r="V3669" t="str">
        <f t="shared" si="520"/>
        <v>successful</v>
      </c>
      <c r="W3669" t="str">
        <f>IF(OR(O3669&lt;Outliers!$B$8,Data!O3669&gt;Outliers!$B$9),"Yes","No")</f>
        <v>No</v>
      </c>
      <c r="X3669">
        <f t="shared" si="521"/>
        <v>4</v>
      </c>
    </row>
    <row r="3670" spans="1:24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513"/>
        <v>1</v>
      </c>
      <c r="P3670" s="9">
        <f t="shared" si="514"/>
        <v>36.96</v>
      </c>
      <c r="Q3670" t="str">
        <f t="shared" si="515"/>
        <v>theater</v>
      </c>
      <c r="R3670" t="str">
        <f t="shared" si="516"/>
        <v>plays</v>
      </c>
      <c r="S3670" s="22">
        <f t="shared" si="517"/>
        <v>42185.556157407409</v>
      </c>
      <c r="T3670" s="22">
        <f t="shared" si="518"/>
        <v>42208.772916666669</v>
      </c>
      <c r="U3670">
        <f t="shared" si="519"/>
        <v>2015</v>
      </c>
      <c r="V3670" t="str">
        <f t="shared" si="520"/>
        <v>successful</v>
      </c>
      <c r="W3670" t="str">
        <f>IF(OR(O3670&lt;Outliers!$B$8,Data!O3670&gt;Outliers!$B$9),"Yes","No")</f>
        <v>No</v>
      </c>
      <c r="X3670">
        <f t="shared" si="521"/>
        <v>3</v>
      </c>
    </row>
    <row r="3671" spans="1:24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513"/>
        <v>1</v>
      </c>
      <c r="P3671" s="9">
        <f t="shared" si="514"/>
        <v>81.290000000000006</v>
      </c>
      <c r="Q3671" t="str">
        <f t="shared" si="515"/>
        <v>theater</v>
      </c>
      <c r="R3671" t="str">
        <f t="shared" si="516"/>
        <v>plays</v>
      </c>
      <c r="S3671" s="22">
        <f t="shared" si="517"/>
        <v>42136.675196759257</v>
      </c>
      <c r="T3671" s="22">
        <f t="shared" si="518"/>
        <v>42166.675196759257</v>
      </c>
      <c r="U3671">
        <f t="shared" si="519"/>
        <v>2015</v>
      </c>
      <c r="V3671" t="str">
        <f t="shared" si="520"/>
        <v>successful</v>
      </c>
      <c r="W3671" t="str">
        <f>IF(OR(O3671&lt;Outliers!$B$8,Data!O3671&gt;Outliers!$B$9),"Yes","No")</f>
        <v>No</v>
      </c>
      <c r="X3671">
        <f t="shared" si="521"/>
        <v>4</v>
      </c>
    </row>
    <row r="3672" spans="1:24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513"/>
        <v>1</v>
      </c>
      <c r="P3672" s="9">
        <f t="shared" si="514"/>
        <v>20.079999999999998</v>
      </c>
      <c r="Q3672" t="str">
        <f t="shared" si="515"/>
        <v>theater</v>
      </c>
      <c r="R3672" t="str">
        <f t="shared" si="516"/>
        <v>plays</v>
      </c>
      <c r="S3672" s="22">
        <f t="shared" si="517"/>
        <v>42142.514016203699</v>
      </c>
      <c r="T3672" s="22">
        <f t="shared" si="518"/>
        <v>42155.958333333328</v>
      </c>
      <c r="U3672">
        <f t="shared" si="519"/>
        <v>2015</v>
      </c>
      <c r="V3672" t="str">
        <f t="shared" si="520"/>
        <v>successful</v>
      </c>
      <c r="W3672" t="str">
        <f>IF(OR(O3672&lt;Outliers!$B$8,Data!O3672&gt;Outliers!$B$9),"Yes","No")</f>
        <v>No</v>
      </c>
      <c r="X3672">
        <f t="shared" si="521"/>
        <v>2</v>
      </c>
    </row>
    <row r="3673" spans="1:24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513"/>
        <v>1</v>
      </c>
      <c r="P3673" s="9">
        <f t="shared" si="514"/>
        <v>88.25</v>
      </c>
      <c r="Q3673" t="str">
        <f t="shared" si="515"/>
        <v>theater</v>
      </c>
      <c r="R3673" t="str">
        <f t="shared" si="516"/>
        <v>plays</v>
      </c>
      <c r="S3673" s="22">
        <f t="shared" si="517"/>
        <v>41820.62809027778</v>
      </c>
      <c r="T3673" s="22">
        <f t="shared" si="518"/>
        <v>41841.165972222225</v>
      </c>
      <c r="U3673">
        <f t="shared" si="519"/>
        <v>2014</v>
      </c>
      <c r="V3673" t="str">
        <f t="shared" si="520"/>
        <v>successful</v>
      </c>
      <c r="W3673" t="str">
        <f>IF(OR(O3673&lt;Outliers!$B$8,Data!O3673&gt;Outliers!$B$9),"Yes","No")</f>
        <v>No</v>
      </c>
      <c r="X3673">
        <f t="shared" si="521"/>
        <v>3</v>
      </c>
    </row>
    <row r="3674" spans="1:24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513"/>
        <v>1</v>
      </c>
      <c r="P3674" s="9">
        <f t="shared" si="514"/>
        <v>53.44</v>
      </c>
      <c r="Q3674" t="str">
        <f t="shared" si="515"/>
        <v>theater</v>
      </c>
      <c r="R3674" t="str">
        <f t="shared" si="516"/>
        <v>plays</v>
      </c>
      <c r="S3674" s="22">
        <f t="shared" si="517"/>
        <v>41878.946574074071</v>
      </c>
      <c r="T3674" s="22">
        <f t="shared" si="518"/>
        <v>41908.946574074071</v>
      </c>
      <c r="U3674">
        <f t="shared" si="519"/>
        <v>2014</v>
      </c>
      <c r="V3674" t="str">
        <f t="shared" si="520"/>
        <v>successful</v>
      </c>
      <c r="W3674" t="str">
        <f>IF(OR(O3674&lt;Outliers!$B$8,Data!O3674&gt;Outliers!$B$9),"Yes","No")</f>
        <v>No</v>
      </c>
      <c r="X3674">
        <f t="shared" si="521"/>
        <v>4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513"/>
        <v>1</v>
      </c>
      <c r="P3675" s="9">
        <f t="shared" si="514"/>
        <v>39.869999999999997</v>
      </c>
      <c r="Q3675" t="str">
        <f t="shared" si="515"/>
        <v>theater</v>
      </c>
      <c r="R3675" t="str">
        <f t="shared" si="516"/>
        <v>plays</v>
      </c>
      <c r="S3675" s="22">
        <f t="shared" si="517"/>
        <v>41914.295104166667</v>
      </c>
      <c r="T3675" s="22">
        <f t="shared" si="518"/>
        <v>41948.536111111112</v>
      </c>
      <c r="U3675">
        <f t="shared" si="519"/>
        <v>2014</v>
      </c>
      <c r="V3675" t="str">
        <f t="shared" si="520"/>
        <v>successful</v>
      </c>
      <c r="W3675" t="str">
        <f>IF(OR(O3675&lt;Outliers!$B$8,Data!O3675&gt;Outliers!$B$9),"Yes","No")</f>
        <v>No</v>
      </c>
      <c r="X3675">
        <f t="shared" si="521"/>
        <v>5</v>
      </c>
    </row>
    <row r="3676" spans="1:24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513"/>
        <v>1</v>
      </c>
      <c r="P3676" s="9">
        <f t="shared" si="514"/>
        <v>145.16</v>
      </c>
      <c r="Q3676" t="str">
        <f t="shared" si="515"/>
        <v>theater</v>
      </c>
      <c r="R3676" t="str">
        <f t="shared" si="516"/>
        <v>plays</v>
      </c>
      <c r="S3676" s="22">
        <f t="shared" si="517"/>
        <v>42556.873020833329</v>
      </c>
      <c r="T3676" s="22">
        <f t="shared" si="518"/>
        <v>42616.873020833329</v>
      </c>
      <c r="U3676">
        <f t="shared" si="519"/>
        <v>2016</v>
      </c>
      <c r="V3676" t="str">
        <f t="shared" si="520"/>
        <v>successful</v>
      </c>
      <c r="W3676" t="str">
        <f>IF(OR(O3676&lt;Outliers!$B$8,Data!O3676&gt;Outliers!$B$9),"Yes","No")</f>
        <v>No</v>
      </c>
      <c r="X3676">
        <f t="shared" si="521"/>
        <v>9</v>
      </c>
    </row>
    <row r="3677" spans="1:24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513"/>
        <v>1</v>
      </c>
      <c r="P3677" s="9">
        <f t="shared" si="514"/>
        <v>23.33</v>
      </c>
      <c r="Q3677" t="str">
        <f t="shared" si="515"/>
        <v>theater</v>
      </c>
      <c r="R3677" t="str">
        <f t="shared" si="516"/>
        <v>plays</v>
      </c>
      <c r="S3677" s="22">
        <f t="shared" si="517"/>
        <v>42493.597013888888</v>
      </c>
      <c r="T3677" s="22">
        <f t="shared" si="518"/>
        <v>42505.958333333328</v>
      </c>
      <c r="U3677">
        <f t="shared" si="519"/>
        <v>2016</v>
      </c>
      <c r="V3677" t="str">
        <f t="shared" si="520"/>
        <v>successful</v>
      </c>
      <c r="W3677" t="str">
        <f>IF(OR(O3677&lt;Outliers!$B$8,Data!O3677&gt;Outliers!$B$9),"Yes","No")</f>
        <v>No</v>
      </c>
      <c r="X3677">
        <f t="shared" si="521"/>
        <v>2</v>
      </c>
    </row>
    <row r="3678" spans="1:24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513"/>
        <v>1</v>
      </c>
      <c r="P3678" s="9">
        <f t="shared" si="514"/>
        <v>64.38</v>
      </c>
      <c r="Q3678" t="str">
        <f t="shared" si="515"/>
        <v>theater</v>
      </c>
      <c r="R3678" t="str">
        <f t="shared" si="516"/>
        <v>plays</v>
      </c>
      <c r="S3678" s="22">
        <f t="shared" si="517"/>
        <v>41876.815787037034</v>
      </c>
      <c r="T3678" s="22">
        <f t="shared" si="518"/>
        <v>41894.815787037034</v>
      </c>
      <c r="U3678">
        <f t="shared" si="519"/>
        <v>2014</v>
      </c>
      <c r="V3678" t="str">
        <f t="shared" si="520"/>
        <v>successful</v>
      </c>
      <c r="W3678" t="str">
        <f>IF(OR(O3678&lt;Outliers!$B$8,Data!O3678&gt;Outliers!$B$9),"Yes","No")</f>
        <v>No</v>
      </c>
      <c r="X3678">
        <f t="shared" si="521"/>
        <v>3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513"/>
        <v>1</v>
      </c>
      <c r="P3679" s="9">
        <f t="shared" si="514"/>
        <v>62.05</v>
      </c>
      <c r="Q3679" t="str">
        <f t="shared" si="515"/>
        <v>theater</v>
      </c>
      <c r="R3679" t="str">
        <f t="shared" si="516"/>
        <v>plays</v>
      </c>
      <c r="S3679" s="22">
        <f t="shared" si="517"/>
        <v>41802.574282407404</v>
      </c>
      <c r="T3679" s="22">
        <f t="shared" si="518"/>
        <v>41823.165972222225</v>
      </c>
      <c r="U3679">
        <f t="shared" si="519"/>
        <v>2014</v>
      </c>
      <c r="V3679" t="str">
        <f t="shared" si="520"/>
        <v>successful</v>
      </c>
      <c r="W3679" t="str">
        <f>IF(OR(O3679&lt;Outliers!$B$8,Data!O3679&gt;Outliers!$B$9),"Yes","No")</f>
        <v>No</v>
      </c>
      <c r="X3679">
        <f t="shared" si="521"/>
        <v>3</v>
      </c>
    </row>
    <row r="3680" spans="1:24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513"/>
        <v>1</v>
      </c>
      <c r="P3680" s="9">
        <f t="shared" si="514"/>
        <v>66.13</v>
      </c>
      <c r="Q3680" t="str">
        <f t="shared" si="515"/>
        <v>theater</v>
      </c>
      <c r="R3680" t="str">
        <f t="shared" si="516"/>
        <v>plays</v>
      </c>
      <c r="S3680" s="22">
        <f t="shared" si="517"/>
        <v>42120.531226851846</v>
      </c>
      <c r="T3680" s="22">
        <f t="shared" si="518"/>
        <v>42155.531226851846</v>
      </c>
      <c r="U3680">
        <f t="shared" si="519"/>
        <v>2015</v>
      </c>
      <c r="V3680" t="str">
        <f t="shared" si="520"/>
        <v>successful</v>
      </c>
      <c r="W3680" t="str">
        <f>IF(OR(O3680&lt;Outliers!$B$8,Data!O3680&gt;Outliers!$B$9),"Yes","No")</f>
        <v>No</v>
      </c>
      <c r="X3680">
        <f t="shared" si="521"/>
        <v>5</v>
      </c>
    </row>
    <row r="3681" spans="1:24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513"/>
        <v>1</v>
      </c>
      <c r="P3681" s="9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22">
        <f t="shared" si="517"/>
        <v>41786.761354166665</v>
      </c>
      <c r="T3681" s="22">
        <f t="shared" si="518"/>
        <v>41821.207638888889</v>
      </c>
      <c r="U3681">
        <f t="shared" si="519"/>
        <v>2014</v>
      </c>
      <c r="V3681" t="str">
        <f t="shared" si="520"/>
        <v>successful</v>
      </c>
      <c r="W3681" t="str">
        <f>IF(OR(O3681&lt;Outliers!$B$8,Data!O3681&gt;Outliers!$B$9),"Yes","No")</f>
        <v>No</v>
      </c>
      <c r="X3681">
        <f t="shared" si="521"/>
        <v>5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513"/>
        <v>1</v>
      </c>
      <c r="P3682" s="9">
        <f t="shared" si="514"/>
        <v>99.5</v>
      </c>
      <c r="Q3682" t="str">
        <f t="shared" si="515"/>
        <v>theater</v>
      </c>
      <c r="R3682" t="str">
        <f t="shared" si="516"/>
        <v>plays</v>
      </c>
      <c r="S3682" s="22">
        <f t="shared" si="517"/>
        <v>42627.454097222217</v>
      </c>
      <c r="T3682" s="22">
        <f t="shared" si="518"/>
        <v>42648.454097222217</v>
      </c>
      <c r="U3682">
        <f t="shared" si="519"/>
        <v>2016</v>
      </c>
      <c r="V3682" t="str">
        <f t="shared" si="520"/>
        <v>successful</v>
      </c>
      <c r="W3682" t="str">
        <f>IF(OR(O3682&lt;Outliers!$B$8,Data!O3682&gt;Outliers!$B$9),"Yes","No")</f>
        <v>No</v>
      </c>
      <c r="X3682">
        <f t="shared" si="521"/>
        <v>3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513"/>
        <v>1</v>
      </c>
      <c r="P3683" s="9">
        <f t="shared" si="514"/>
        <v>62.17</v>
      </c>
      <c r="Q3683" t="str">
        <f t="shared" si="515"/>
        <v>theater</v>
      </c>
      <c r="R3683" t="str">
        <f t="shared" si="516"/>
        <v>plays</v>
      </c>
      <c r="S3683" s="22">
        <f t="shared" si="517"/>
        <v>42374.651504629626</v>
      </c>
      <c r="T3683" s="22">
        <f t="shared" si="518"/>
        <v>42384.651504629626</v>
      </c>
      <c r="U3683">
        <f t="shared" si="519"/>
        <v>2016</v>
      </c>
      <c r="V3683" t="str">
        <f t="shared" si="520"/>
        <v>successful</v>
      </c>
      <c r="W3683" t="str">
        <f>IF(OR(O3683&lt;Outliers!$B$8,Data!O3683&gt;Outliers!$B$9),"Yes","No")</f>
        <v>No</v>
      </c>
      <c r="X3683">
        <f t="shared" si="521"/>
        <v>1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513"/>
        <v>1</v>
      </c>
      <c r="P3684" s="9">
        <f t="shared" si="514"/>
        <v>62.33</v>
      </c>
      <c r="Q3684" t="str">
        <f t="shared" si="515"/>
        <v>theater</v>
      </c>
      <c r="R3684" t="str">
        <f t="shared" si="516"/>
        <v>plays</v>
      </c>
      <c r="S3684" s="22">
        <f t="shared" si="517"/>
        <v>41772.685393518521</v>
      </c>
      <c r="T3684" s="22">
        <f t="shared" si="518"/>
        <v>41806.290972222225</v>
      </c>
      <c r="U3684">
        <f t="shared" si="519"/>
        <v>2014</v>
      </c>
      <c r="V3684" t="str">
        <f t="shared" si="520"/>
        <v>successful</v>
      </c>
      <c r="W3684" t="str">
        <f>IF(OR(O3684&lt;Outliers!$B$8,Data!O3684&gt;Outliers!$B$9),"Yes","No")</f>
        <v>No</v>
      </c>
      <c r="X3684">
        <f t="shared" si="521"/>
        <v>5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513"/>
        <v>1</v>
      </c>
      <c r="P3685" s="9">
        <f t="shared" si="514"/>
        <v>58.79</v>
      </c>
      <c r="Q3685" t="str">
        <f t="shared" si="515"/>
        <v>theater</v>
      </c>
      <c r="R3685" t="str">
        <f t="shared" si="516"/>
        <v>plays</v>
      </c>
      <c r="S3685" s="22">
        <f t="shared" si="517"/>
        <v>42633.116851851853</v>
      </c>
      <c r="T3685" s="22">
        <f t="shared" si="518"/>
        <v>42663.116851851853</v>
      </c>
      <c r="U3685">
        <f t="shared" si="519"/>
        <v>2016</v>
      </c>
      <c r="V3685" t="str">
        <f t="shared" si="520"/>
        <v>successful</v>
      </c>
      <c r="W3685" t="str">
        <f>IF(OR(O3685&lt;Outliers!$B$8,Data!O3685&gt;Outliers!$B$9),"Yes","No")</f>
        <v>No</v>
      </c>
      <c r="X3685">
        <f t="shared" si="521"/>
        <v>4</v>
      </c>
    </row>
    <row r="3686" spans="1:24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513"/>
        <v>1</v>
      </c>
      <c r="P3686" s="9">
        <f t="shared" si="514"/>
        <v>45.35</v>
      </c>
      <c r="Q3686" t="str">
        <f t="shared" si="515"/>
        <v>theater</v>
      </c>
      <c r="R3686" t="str">
        <f t="shared" si="516"/>
        <v>plays</v>
      </c>
      <c r="S3686" s="22">
        <f t="shared" si="517"/>
        <v>42219.180393518516</v>
      </c>
      <c r="T3686" s="22">
        <f t="shared" si="518"/>
        <v>42249.180393518516</v>
      </c>
      <c r="U3686">
        <f t="shared" si="519"/>
        <v>2015</v>
      </c>
      <c r="V3686" t="str">
        <f t="shared" si="520"/>
        <v>successful</v>
      </c>
      <c r="W3686" t="str">
        <f>IF(OR(O3686&lt;Outliers!$B$8,Data!O3686&gt;Outliers!$B$9),"Yes","No")</f>
        <v>No</v>
      </c>
      <c r="X3686">
        <f t="shared" si="521"/>
        <v>4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513"/>
        <v>1</v>
      </c>
      <c r="P3687" s="9">
        <f t="shared" si="514"/>
        <v>41.94</v>
      </c>
      <c r="Q3687" t="str">
        <f t="shared" si="515"/>
        <v>theater</v>
      </c>
      <c r="R3687" t="str">
        <f t="shared" si="516"/>
        <v>plays</v>
      </c>
      <c r="S3687" s="22">
        <f t="shared" si="517"/>
        <v>41753.593275462961</v>
      </c>
      <c r="T3687" s="22">
        <f t="shared" si="518"/>
        <v>41778.875</v>
      </c>
      <c r="U3687">
        <f t="shared" si="519"/>
        <v>2014</v>
      </c>
      <c r="V3687" t="str">
        <f t="shared" si="520"/>
        <v>successful</v>
      </c>
      <c r="W3687" t="str">
        <f>IF(OR(O3687&lt;Outliers!$B$8,Data!O3687&gt;Outliers!$B$9),"Yes","No")</f>
        <v>No</v>
      </c>
      <c r="X3687">
        <f t="shared" si="521"/>
        <v>4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513"/>
        <v>1</v>
      </c>
      <c r="P3688" s="9">
        <f t="shared" si="514"/>
        <v>59.17</v>
      </c>
      <c r="Q3688" t="str">
        <f t="shared" si="515"/>
        <v>theater</v>
      </c>
      <c r="R3688" t="str">
        <f t="shared" si="516"/>
        <v>plays</v>
      </c>
      <c r="S3688" s="22">
        <f t="shared" si="517"/>
        <v>42230.662731481483</v>
      </c>
      <c r="T3688" s="22">
        <f t="shared" si="518"/>
        <v>42245.165972222225</v>
      </c>
      <c r="U3688">
        <f t="shared" si="519"/>
        <v>2015</v>
      </c>
      <c r="V3688" t="str">
        <f t="shared" si="520"/>
        <v>successful</v>
      </c>
      <c r="W3688" t="str">
        <f>IF(OR(O3688&lt;Outliers!$B$8,Data!O3688&gt;Outliers!$B$9),"Yes","No")</f>
        <v>No</v>
      </c>
      <c r="X3688">
        <f t="shared" si="521"/>
        <v>2</v>
      </c>
    </row>
    <row r="3689" spans="1:24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513"/>
        <v>1</v>
      </c>
      <c r="P3689" s="9">
        <f t="shared" si="514"/>
        <v>200.49</v>
      </c>
      <c r="Q3689" t="str">
        <f t="shared" si="515"/>
        <v>theater</v>
      </c>
      <c r="R3689" t="str">
        <f t="shared" si="516"/>
        <v>plays</v>
      </c>
      <c r="S3689" s="22">
        <f t="shared" si="517"/>
        <v>41787.218229166669</v>
      </c>
      <c r="T3689" s="22">
        <f t="shared" si="518"/>
        <v>41817.218229166669</v>
      </c>
      <c r="U3689">
        <f t="shared" si="519"/>
        <v>2014</v>
      </c>
      <c r="V3689" t="str">
        <f t="shared" si="520"/>
        <v>successful</v>
      </c>
      <c r="W3689" t="str">
        <f>IF(OR(O3689&lt;Outliers!$B$8,Data!O3689&gt;Outliers!$B$9),"Yes","No")</f>
        <v>No</v>
      </c>
      <c r="X3689">
        <f t="shared" si="521"/>
        <v>4</v>
      </c>
    </row>
    <row r="3690" spans="1:24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513"/>
        <v>1</v>
      </c>
      <c r="P3690" s="9">
        <f t="shared" si="514"/>
        <v>83.97</v>
      </c>
      <c r="Q3690" t="str">
        <f t="shared" si="515"/>
        <v>theater</v>
      </c>
      <c r="R3690" t="str">
        <f t="shared" si="516"/>
        <v>plays</v>
      </c>
      <c r="S3690" s="22">
        <f t="shared" si="517"/>
        <v>41829.787083333329</v>
      </c>
      <c r="T3690" s="22">
        <f t="shared" si="518"/>
        <v>41859.787083333329</v>
      </c>
      <c r="U3690">
        <f t="shared" si="519"/>
        <v>2014</v>
      </c>
      <c r="V3690" t="str">
        <f t="shared" si="520"/>
        <v>successful</v>
      </c>
      <c r="W3690" t="str">
        <f>IF(OR(O3690&lt;Outliers!$B$8,Data!O3690&gt;Outliers!$B$9),"Yes","No")</f>
        <v>No</v>
      </c>
      <c r="X3690">
        <f t="shared" si="521"/>
        <v>4</v>
      </c>
    </row>
    <row r="3691" spans="1:24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513"/>
        <v>1</v>
      </c>
      <c r="P3691" s="9">
        <f t="shared" si="514"/>
        <v>57.26</v>
      </c>
      <c r="Q3691" t="str">
        <f t="shared" si="515"/>
        <v>theater</v>
      </c>
      <c r="R3691" t="str">
        <f t="shared" si="516"/>
        <v>plays</v>
      </c>
      <c r="S3691" s="22">
        <f t="shared" si="517"/>
        <v>42147.826840277776</v>
      </c>
      <c r="T3691" s="22">
        <f t="shared" si="518"/>
        <v>42176.934027777781</v>
      </c>
      <c r="U3691">
        <f t="shared" si="519"/>
        <v>2015</v>
      </c>
      <c r="V3691" t="str">
        <f t="shared" si="520"/>
        <v>successful</v>
      </c>
      <c r="W3691" t="str">
        <f>IF(OR(O3691&lt;Outliers!$B$8,Data!O3691&gt;Outliers!$B$9),"Yes","No")</f>
        <v>No</v>
      </c>
      <c r="X3691">
        <f t="shared" si="521"/>
        <v>4</v>
      </c>
    </row>
    <row r="3692" spans="1:24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513"/>
        <v>1</v>
      </c>
      <c r="P3692" s="9">
        <f t="shared" si="514"/>
        <v>58.06</v>
      </c>
      <c r="Q3692" t="str">
        <f t="shared" si="515"/>
        <v>theater</v>
      </c>
      <c r="R3692" t="str">
        <f t="shared" si="516"/>
        <v>plays</v>
      </c>
      <c r="S3692" s="22">
        <f t="shared" si="517"/>
        <v>41940.598182870373</v>
      </c>
      <c r="T3692" s="22">
        <f t="shared" si="518"/>
        <v>41970.639849537038</v>
      </c>
      <c r="U3692">
        <f t="shared" si="519"/>
        <v>2014</v>
      </c>
      <c r="V3692" t="str">
        <f t="shared" si="520"/>
        <v>successful</v>
      </c>
      <c r="W3692" t="str">
        <f>IF(OR(O3692&lt;Outliers!$B$8,Data!O3692&gt;Outliers!$B$9),"Yes","No")</f>
        <v>No</v>
      </c>
      <c r="X3692">
        <f t="shared" si="521"/>
        <v>4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513"/>
        <v>1</v>
      </c>
      <c r="P3693" s="9">
        <f t="shared" si="514"/>
        <v>186.8</v>
      </c>
      <c r="Q3693" t="str">
        <f t="shared" si="515"/>
        <v>theater</v>
      </c>
      <c r="R3693" t="str">
        <f t="shared" si="516"/>
        <v>plays</v>
      </c>
      <c r="S3693" s="22">
        <f t="shared" si="517"/>
        <v>42020.700567129628</v>
      </c>
      <c r="T3693" s="22">
        <f t="shared" si="518"/>
        <v>42065.207638888889</v>
      </c>
      <c r="U3693">
        <f t="shared" si="519"/>
        <v>2015</v>
      </c>
      <c r="V3693" t="str">
        <f t="shared" si="520"/>
        <v>successful</v>
      </c>
      <c r="W3693" t="str">
        <f>IF(OR(O3693&lt;Outliers!$B$8,Data!O3693&gt;Outliers!$B$9),"Yes","No")</f>
        <v>No</v>
      </c>
      <c r="X3693">
        <f t="shared" si="521"/>
        <v>6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513"/>
        <v>1</v>
      </c>
      <c r="P3694" s="9">
        <f t="shared" si="514"/>
        <v>74.12</v>
      </c>
      <c r="Q3694" t="str">
        <f t="shared" si="515"/>
        <v>theater</v>
      </c>
      <c r="R3694" t="str">
        <f t="shared" si="516"/>
        <v>plays</v>
      </c>
      <c r="S3694" s="22">
        <f t="shared" si="517"/>
        <v>41891.96503472222</v>
      </c>
      <c r="T3694" s="22">
        <f t="shared" si="518"/>
        <v>41901</v>
      </c>
      <c r="U3694">
        <f t="shared" si="519"/>
        <v>2014</v>
      </c>
      <c r="V3694" t="str">
        <f t="shared" si="520"/>
        <v>successful</v>
      </c>
      <c r="W3694" t="str">
        <f>IF(OR(O3694&lt;Outliers!$B$8,Data!O3694&gt;Outliers!$B$9),"Yes","No")</f>
        <v>No</v>
      </c>
      <c r="X3694">
        <f t="shared" si="521"/>
        <v>1</v>
      </c>
    </row>
    <row r="3695" spans="1:24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513"/>
        <v>1</v>
      </c>
      <c r="P3695" s="9">
        <f t="shared" si="514"/>
        <v>30.71</v>
      </c>
      <c r="Q3695" t="str">
        <f t="shared" si="515"/>
        <v>theater</v>
      </c>
      <c r="R3695" t="str">
        <f t="shared" si="516"/>
        <v>plays</v>
      </c>
      <c r="S3695" s="22">
        <f t="shared" si="517"/>
        <v>42309.191307870366</v>
      </c>
      <c r="T3695" s="22">
        <f t="shared" si="518"/>
        <v>42338.9375</v>
      </c>
      <c r="U3695">
        <f t="shared" si="519"/>
        <v>2015</v>
      </c>
      <c r="V3695" t="str">
        <f t="shared" si="520"/>
        <v>successful</v>
      </c>
      <c r="W3695" t="str">
        <f>IF(OR(O3695&lt;Outliers!$B$8,Data!O3695&gt;Outliers!$B$9),"Yes","No")</f>
        <v>No</v>
      </c>
      <c r="X3695">
        <f t="shared" si="521"/>
        <v>4</v>
      </c>
    </row>
    <row r="3696" spans="1:24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513"/>
        <v>1</v>
      </c>
      <c r="P3696" s="9">
        <f t="shared" si="514"/>
        <v>62.67</v>
      </c>
      <c r="Q3696" t="str">
        <f t="shared" si="515"/>
        <v>theater</v>
      </c>
      <c r="R3696" t="str">
        <f t="shared" si="516"/>
        <v>plays</v>
      </c>
      <c r="S3696" s="22">
        <f t="shared" si="517"/>
        <v>42490.133877314816</v>
      </c>
      <c r="T3696" s="22">
        <f t="shared" si="518"/>
        <v>42527.083333333328</v>
      </c>
      <c r="U3696">
        <f t="shared" si="519"/>
        <v>2016</v>
      </c>
      <c r="V3696" t="str">
        <f t="shared" si="520"/>
        <v>successful</v>
      </c>
      <c r="W3696" t="str">
        <f>IF(OR(O3696&lt;Outliers!$B$8,Data!O3696&gt;Outliers!$B$9),"Yes","No")</f>
        <v>No</v>
      </c>
      <c r="X3696">
        <f t="shared" si="521"/>
        <v>5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513"/>
        <v>1</v>
      </c>
      <c r="P3697" s="9">
        <f t="shared" si="514"/>
        <v>121.36</v>
      </c>
      <c r="Q3697" t="str">
        <f t="shared" si="515"/>
        <v>theater</v>
      </c>
      <c r="R3697" t="str">
        <f t="shared" si="516"/>
        <v>plays</v>
      </c>
      <c r="S3697" s="22">
        <f t="shared" si="517"/>
        <v>41995.870486111111</v>
      </c>
      <c r="T3697" s="22">
        <f t="shared" si="518"/>
        <v>42015.870486111111</v>
      </c>
      <c r="U3697">
        <f t="shared" si="519"/>
        <v>2014</v>
      </c>
      <c r="V3697" t="str">
        <f t="shared" si="520"/>
        <v>successful</v>
      </c>
      <c r="W3697" t="str">
        <f>IF(OR(O3697&lt;Outliers!$B$8,Data!O3697&gt;Outliers!$B$9),"Yes","No")</f>
        <v>No</v>
      </c>
      <c r="X3697">
        <f t="shared" si="521"/>
        <v>3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513"/>
        <v>2</v>
      </c>
      <c r="P3698" s="9">
        <f t="shared" si="514"/>
        <v>39.74</v>
      </c>
      <c r="Q3698" t="str">
        <f t="shared" si="515"/>
        <v>theater</v>
      </c>
      <c r="R3698" t="str">
        <f t="shared" si="516"/>
        <v>plays</v>
      </c>
      <c r="S3698" s="22">
        <f t="shared" si="517"/>
        <v>41988.617083333331</v>
      </c>
      <c r="T3698" s="22">
        <f t="shared" si="518"/>
        <v>42048.617083333331</v>
      </c>
      <c r="U3698">
        <f t="shared" si="519"/>
        <v>2014</v>
      </c>
      <c r="V3698" t="str">
        <f t="shared" si="520"/>
        <v>successful</v>
      </c>
      <c r="W3698" t="str">
        <f>IF(OR(O3698&lt;Outliers!$B$8,Data!O3698&gt;Outliers!$B$9),"Yes","No")</f>
        <v>No</v>
      </c>
      <c r="X3698">
        <f t="shared" si="521"/>
        <v>9</v>
      </c>
    </row>
    <row r="3699" spans="1:24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513"/>
        <v>1</v>
      </c>
      <c r="P3699" s="9">
        <f t="shared" si="514"/>
        <v>72</v>
      </c>
      <c r="Q3699" t="str">
        <f t="shared" si="515"/>
        <v>theater</v>
      </c>
      <c r="R3699" t="str">
        <f t="shared" si="516"/>
        <v>plays</v>
      </c>
      <c r="S3699" s="22">
        <f t="shared" si="517"/>
        <v>42479.465833333335</v>
      </c>
      <c r="T3699" s="22">
        <f t="shared" si="518"/>
        <v>42500.465833333335</v>
      </c>
      <c r="U3699">
        <f t="shared" si="519"/>
        <v>2016</v>
      </c>
      <c r="V3699" t="str">
        <f t="shared" si="520"/>
        <v>successful</v>
      </c>
      <c r="W3699" t="str">
        <f>IF(OR(O3699&lt;Outliers!$B$8,Data!O3699&gt;Outliers!$B$9),"Yes","No")</f>
        <v>No</v>
      </c>
      <c r="X3699">
        <f t="shared" si="521"/>
        <v>3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513"/>
        <v>1</v>
      </c>
      <c r="P3700" s="9">
        <f t="shared" si="514"/>
        <v>40.630000000000003</v>
      </c>
      <c r="Q3700" t="str">
        <f t="shared" si="515"/>
        <v>theater</v>
      </c>
      <c r="R3700" t="str">
        <f t="shared" si="516"/>
        <v>plays</v>
      </c>
      <c r="S3700" s="22">
        <f t="shared" si="517"/>
        <v>42401.806562500002</v>
      </c>
      <c r="T3700" s="22">
        <f t="shared" si="518"/>
        <v>42431.806562500002</v>
      </c>
      <c r="U3700">
        <f t="shared" si="519"/>
        <v>2016</v>
      </c>
      <c r="V3700" t="str">
        <f t="shared" si="520"/>
        <v>successful</v>
      </c>
      <c r="W3700" t="str">
        <f>IF(OR(O3700&lt;Outliers!$B$8,Data!O3700&gt;Outliers!$B$9),"Yes","No")</f>
        <v>No</v>
      </c>
      <c r="X3700">
        <f t="shared" si="521"/>
        <v>4</v>
      </c>
    </row>
    <row r="3701" spans="1:24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513"/>
        <v>1</v>
      </c>
      <c r="P3701" s="9">
        <f t="shared" si="514"/>
        <v>63</v>
      </c>
      <c r="Q3701" t="str">
        <f t="shared" si="515"/>
        <v>theater</v>
      </c>
      <c r="R3701" t="str">
        <f t="shared" si="516"/>
        <v>plays</v>
      </c>
      <c r="S3701" s="22">
        <f t="shared" si="517"/>
        <v>41897.602037037039</v>
      </c>
      <c r="T3701" s="22">
        <f t="shared" si="518"/>
        <v>41927.602037037039</v>
      </c>
      <c r="U3701">
        <f t="shared" si="519"/>
        <v>2014</v>
      </c>
      <c r="V3701" t="str">
        <f t="shared" si="520"/>
        <v>successful</v>
      </c>
      <c r="W3701" t="str">
        <f>IF(OR(O3701&lt;Outliers!$B$8,Data!O3701&gt;Outliers!$B$9),"Yes","No")</f>
        <v>No</v>
      </c>
      <c r="X3701">
        <f t="shared" si="521"/>
        <v>4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513"/>
        <v>1</v>
      </c>
      <c r="P3702" s="9">
        <f t="shared" si="514"/>
        <v>33.67</v>
      </c>
      <c r="Q3702" t="str">
        <f t="shared" si="515"/>
        <v>theater</v>
      </c>
      <c r="R3702" t="str">
        <f t="shared" si="516"/>
        <v>plays</v>
      </c>
      <c r="S3702" s="22">
        <f t="shared" si="517"/>
        <v>41882.585648148146</v>
      </c>
      <c r="T3702" s="22">
        <f t="shared" si="518"/>
        <v>41912.666666666664</v>
      </c>
      <c r="U3702">
        <f t="shared" si="519"/>
        <v>2014</v>
      </c>
      <c r="V3702" t="str">
        <f t="shared" si="520"/>
        <v>successful</v>
      </c>
      <c r="W3702" t="str">
        <f>IF(OR(O3702&lt;Outliers!$B$8,Data!O3702&gt;Outliers!$B$9),"Yes","No")</f>
        <v>No</v>
      </c>
      <c r="X3702">
        <f t="shared" si="521"/>
        <v>4</v>
      </c>
    </row>
    <row r="3703" spans="1:24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513"/>
        <v>1</v>
      </c>
      <c r="P3703" s="9">
        <f t="shared" si="514"/>
        <v>38.590000000000003</v>
      </c>
      <c r="Q3703" t="str">
        <f t="shared" si="515"/>
        <v>theater</v>
      </c>
      <c r="R3703" t="str">
        <f t="shared" si="516"/>
        <v>plays</v>
      </c>
      <c r="S3703" s="22">
        <f t="shared" si="517"/>
        <v>42129.541585648149</v>
      </c>
      <c r="T3703" s="22">
        <f t="shared" si="518"/>
        <v>42159.541585648149</v>
      </c>
      <c r="U3703">
        <f t="shared" si="519"/>
        <v>2015</v>
      </c>
      <c r="V3703" t="str">
        <f t="shared" si="520"/>
        <v>successful</v>
      </c>
      <c r="W3703" t="str">
        <f>IF(OR(O3703&lt;Outliers!$B$8,Data!O3703&gt;Outliers!$B$9),"Yes","No")</f>
        <v>No</v>
      </c>
      <c r="X3703">
        <f t="shared" si="521"/>
        <v>4</v>
      </c>
    </row>
    <row r="3704" spans="1:24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513"/>
        <v>1</v>
      </c>
      <c r="P3704" s="9">
        <f t="shared" si="514"/>
        <v>155.94999999999999</v>
      </c>
      <c r="Q3704" t="str">
        <f t="shared" si="515"/>
        <v>theater</v>
      </c>
      <c r="R3704" t="str">
        <f t="shared" si="516"/>
        <v>plays</v>
      </c>
      <c r="S3704" s="22">
        <f t="shared" si="517"/>
        <v>42524.53800925926</v>
      </c>
      <c r="T3704" s="22">
        <f t="shared" si="518"/>
        <v>42561.957638888889</v>
      </c>
      <c r="U3704">
        <f t="shared" si="519"/>
        <v>2016</v>
      </c>
      <c r="V3704" t="str">
        <f t="shared" si="520"/>
        <v>successful</v>
      </c>
      <c r="W3704" t="str">
        <f>IF(OR(O3704&lt;Outliers!$B$8,Data!O3704&gt;Outliers!$B$9),"Yes","No")</f>
        <v>No</v>
      </c>
      <c r="X3704">
        <f t="shared" si="521"/>
        <v>5</v>
      </c>
    </row>
    <row r="3705" spans="1:24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513"/>
        <v>1</v>
      </c>
      <c r="P3705" s="9">
        <f t="shared" si="514"/>
        <v>43.2</v>
      </c>
      <c r="Q3705" t="str">
        <f t="shared" si="515"/>
        <v>theater</v>
      </c>
      <c r="R3705" t="str">
        <f t="shared" si="516"/>
        <v>plays</v>
      </c>
      <c r="S3705" s="22">
        <f t="shared" si="517"/>
        <v>42556.504490740743</v>
      </c>
      <c r="T3705" s="22">
        <f t="shared" si="518"/>
        <v>42595.290972222225</v>
      </c>
      <c r="U3705">
        <f t="shared" si="519"/>
        <v>2016</v>
      </c>
      <c r="V3705" t="str">
        <f t="shared" si="520"/>
        <v>successful</v>
      </c>
      <c r="W3705" t="str">
        <f>IF(OR(O3705&lt;Outliers!$B$8,Data!O3705&gt;Outliers!$B$9),"Yes","No")</f>
        <v>No</v>
      </c>
      <c r="X3705">
        <f t="shared" si="521"/>
        <v>6</v>
      </c>
    </row>
    <row r="3706" spans="1:24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513"/>
        <v>1</v>
      </c>
      <c r="P3706" s="9">
        <f t="shared" si="514"/>
        <v>15.15</v>
      </c>
      <c r="Q3706" t="str">
        <f t="shared" si="515"/>
        <v>theater</v>
      </c>
      <c r="R3706" t="str">
        <f t="shared" si="516"/>
        <v>plays</v>
      </c>
      <c r="S3706" s="22">
        <f t="shared" si="517"/>
        <v>42461.689745370371</v>
      </c>
      <c r="T3706" s="22">
        <f t="shared" si="518"/>
        <v>42521.689745370371</v>
      </c>
      <c r="U3706">
        <f t="shared" si="519"/>
        <v>2016</v>
      </c>
      <c r="V3706" t="str">
        <f t="shared" si="520"/>
        <v>successful</v>
      </c>
      <c r="W3706" t="str">
        <f>IF(OR(O3706&lt;Outliers!$B$8,Data!O3706&gt;Outliers!$B$9),"Yes","No")</f>
        <v>No</v>
      </c>
      <c r="X3706">
        <f t="shared" si="521"/>
        <v>9</v>
      </c>
    </row>
    <row r="3707" spans="1:24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513"/>
        <v>1</v>
      </c>
      <c r="P3707" s="9">
        <f t="shared" si="514"/>
        <v>83.57</v>
      </c>
      <c r="Q3707" t="str">
        <f t="shared" si="515"/>
        <v>theater</v>
      </c>
      <c r="R3707" t="str">
        <f t="shared" si="516"/>
        <v>plays</v>
      </c>
      <c r="S3707" s="22">
        <f t="shared" si="517"/>
        <v>41792.542986111112</v>
      </c>
      <c r="T3707" s="22">
        <f t="shared" si="518"/>
        <v>41813.75</v>
      </c>
      <c r="U3707">
        <f t="shared" si="519"/>
        <v>2014</v>
      </c>
      <c r="V3707" t="str">
        <f t="shared" si="520"/>
        <v>successful</v>
      </c>
      <c r="W3707" t="str">
        <f>IF(OR(O3707&lt;Outliers!$B$8,Data!O3707&gt;Outliers!$B$9),"Yes","No")</f>
        <v>No</v>
      </c>
      <c r="X3707">
        <f t="shared" si="521"/>
        <v>3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513"/>
        <v>1</v>
      </c>
      <c r="P3708" s="9">
        <f t="shared" si="514"/>
        <v>140</v>
      </c>
      <c r="Q3708" t="str">
        <f t="shared" si="515"/>
        <v>theater</v>
      </c>
      <c r="R3708" t="str">
        <f t="shared" si="516"/>
        <v>plays</v>
      </c>
      <c r="S3708" s="22">
        <f t="shared" si="517"/>
        <v>41879.913761574076</v>
      </c>
      <c r="T3708" s="22">
        <f t="shared" si="518"/>
        <v>41894.913761574076</v>
      </c>
      <c r="U3708">
        <f t="shared" si="519"/>
        <v>2014</v>
      </c>
      <c r="V3708" t="str">
        <f t="shared" si="520"/>
        <v>successful</v>
      </c>
      <c r="W3708" t="str">
        <f>IF(OR(O3708&lt;Outliers!$B$8,Data!O3708&gt;Outliers!$B$9),"Yes","No")</f>
        <v>No</v>
      </c>
      <c r="X3708">
        <f t="shared" si="521"/>
        <v>2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513"/>
        <v>2</v>
      </c>
      <c r="P3709" s="9">
        <f t="shared" si="514"/>
        <v>80.87</v>
      </c>
      <c r="Q3709" t="str">
        <f t="shared" si="515"/>
        <v>theater</v>
      </c>
      <c r="R3709" t="str">
        <f t="shared" si="516"/>
        <v>plays</v>
      </c>
      <c r="S3709" s="22">
        <f t="shared" si="517"/>
        <v>42552.048356481479</v>
      </c>
      <c r="T3709" s="22">
        <f t="shared" si="518"/>
        <v>42573.226388888885</v>
      </c>
      <c r="U3709">
        <f t="shared" si="519"/>
        <v>2016</v>
      </c>
      <c r="V3709" t="str">
        <f t="shared" si="520"/>
        <v>successful</v>
      </c>
      <c r="W3709" t="str">
        <f>IF(OR(O3709&lt;Outliers!$B$8,Data!O3709&gt;Outliers!$B$9),"Yes","No")</f>
        <v>No</v>
      </c>
      <c r="X3709">
        <f t="shared" si="521"/>
        <v>3</v>
      </c>
    </row>
    <row r="3710" spans="1:24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513"/>
        <v>3</v>
      </c>
      <c r="P3710" s="9">
        <f t="shared" si="514"/>
        <v>53.85</v>
      </c>
      <c r="Q3710" t="str">
        <f t="shared" si="515"/>
        <v>theater</v>
      </c>
      <c r="R3710" t="str">
        <f t="shared" si="516"/>
        <v>plays</v>
      </c>
      <c r="S3710" s="22">
        <f t="shared" si="517"/>
        <v>41810.142199074071</v>
      </c>
      <c r="T3710" s="22">
        <f t="shared" si="518"/>
        <v>41824.142199074071</v>
      </c>
      <c r="U3710">
        <f t="shared" si="519"/>
        <v>2014</v>
      </c>
      <c r="V3710" t="str">
        <f t="shared" si="520"/>
        <v>successful</v>
      </c>
      <c r="W3710" t="str">
        <f>IF(OR(O3710&lt;Outliers!$B$8,Data!O3710&gt;Outliers!$B$9),"Yes","No")</f>
        <v>Yes</v>
      </c>
      <c r="X3710">
        <f t="shared" si="521"/>
        <v>2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513"/>
        <v>1</v>
      </c>
      <c r="P3711" s="9">
        <f t="shared" si="514"/>
        <v>30.93</v>
      </c>
      <c r="Q3711" t="str">
        <f t="shared" si="515"/>
        <v>theater</v>
      </c>
      <c r="R3711" t="str">
        <f t="shared" si="516"/>
        <v>plays</v>
      </c>
      <c r="S3711" s="22">
        <f t="shared" si="517"/>
        <v>41785.707708333335</v>
      </c>
      <c r="T3711" s="22">
        <f t="shared" si="518"/>
        <v>41815.707708333335</v>
      </c>
      <c r="U3711">
        <f t="shared" si="519"/>
        <v>2014</v>
      </c>
      <c r="V3711" t="str">
        <f t="shared" si="520"/>
        <v>successful</v>
      </c>
      <c r="W3711" t="str">
        <f>IF(OR(O3711&lt;Outliers!$B$8,Data!O3711&gt;Outliers!$B$9),"Yes","No")</f>
        <v>No</v>
      </c>
      <c r="X3711">
        <f t="shared" si="521"/>
        <v>4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513"/>
        <v>1</v>
      </c>
      <c r="P3712" s="9">
        <f t="shared" si="514"/>
        <v>67.959999999999994</v>
      </c>
      <c r="Q3712" t="str">
        <f t="shared" si="515"/>
        <v>theater</v>
      </c>
      <c r="R3712" t="str">
        <f t="shared" si="516"/>
        <v>plays</v>
      </c>
      <c r="S3712" s="22">
        <f t="shared" si="517"/>
        <v>42072.576249999998</v>
      </c>
      <c r="T3712" s="22">
        <f t="shared" si="518"/>
        <v>42097.576249999998</v>
      </c>
      <c r="U3712">
        <f t="shared" si="519"/>
        <v>2015</v>
      </c>
      <c r="V3712" t="str">
        <f t="shared" si="520"/>
        <v>successful</v>
      </c>
      <c r="W3712" t="str">
        <f>IF(OR(O3712&lt;Outliers!$B$8,Data!O3712&gt;Outliers!$B$9),"Yes","No")</f>
        <v>No</v>
      </c>
      <c r="X3712">
        <f t="shared" si="521"/>
        <v>4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513"/>
        <v>1</v>
      </c>
      <c r="P3713" s="9">
        <f t="shared" si="514"/>
        <v>27.14</v>
      </c>
      <c r="Q3713" t="str">
        <f t="shared" si="515"/>
        <v>theater</v>
      </c>
      <c r="R3713" t="str">
        <f t="shared" si="516"/>
        <v>plays</v>
      </c>
      <c r="S3713" s="22">
        <f t="shared" si="517"/>
        <v>41779.724224537036</v>
      </c>
      <c r="T3713" s="22">
        <f t="shared" si="518"/>
        <v>41805.666666666664</v>
      </c>
      <c r="U3713">
        <f t="shared" si="519"/>
        <v>2014</v>
      </c>
      <c r="V3713" t="str">
        <f t="shared" si="520"/>
        <v>successful</v>
      </c>
      <c r="W3713" t="str">
        <f>IF(OR(O3713&lt;Outliers!$B$8,Data!O3713&gt;Outliers!$B$9),"Yes","No")</f>
        <v>No</v>
      </c>
      <c r="X3713">
        <f t="shared" si="521"/>
        <v>4</v>
      </c>
    </row>
    <row r="3714" spans="1:24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513"/>
        <v>2</v>
      </c>
      <c r="P3714" s="9">
        <f t="shared" si="514"/>
        <v>110.87</v>
      </c>
      <c r="Q3714" t="str">
        <f t="shared" si="515"/>
        <v>theater</v>
      </c>
      <c r="R3714" t="str">
        <f t="shared" si="516"/>
        <v>plays</v>
      </c>
      <c r="S3714" s="22">
        <f t="shared" si="517"/>
        <v>42134.172071759262</v>
      </c>
      <c r="T3714" s="22">
        <f t="shared" si="518"/>
        <v>42155.290972222225</v>
      </c>
      <c r="U3714">
        <f t="shared" si="519"/>
        <v>2015</v>
      </c>
      <c r="V3714" t="str">
        <f t="shared" si="520"/>
        <v>successful</v>
      </c>
      <c r="W3714" t="str">
        <f>IF(OR(O3714&lt;Outliers!$B$8,Data!O3714&gt;Outliers!$B$9),"Yes","No")</f>
        <v>No</v>
      </c>
      <c r="X3714">
        <f t="shared" si="521"/>
        <v>3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522">ROUND(E3715/D3715,0)</f>
        <v>1</v>
      </c>
      <c r="P3715" s="9">
        <f t="shared" ref="P3715:P3778" si="523">ROUND(IFERROR(E3715/L3715,0),2)</f>
        <v>106.84</v>
      </c>
      <c r="Q3715" t="str">
        <f t="shared" ref="Q3715:Q3778" si="524">LEFT(N3715,FIND("/",N3715)-1)</f>
        <v>theater</v>
      </c>
      <c r="R3715" t="str">
        <f t="shared" ref="R3715:R3778" si="525">RIGHT(N3715,LEN(N3715)-FIND("/",N3715))</f>
        <v>plays</v>
      </c>
      <c r="S3715" s="22">
        <f t="shared" ref="S3715:S3778" si="526">(((J3715/60)/60)/24)+DATE(1970,1,1)</f>
        <v>42505.738032407404</v>
      </c>
      <c r="T3715" s="22">
        <f t="shared" ref="T3715:T3778" si="527">(((I3715/60)/60)/24)+DATE(1970,1,1)</f>
        <v>42525.738032407404</v>
      </c>
      <c r="U3715">
        <f t="shared" ref="U3715:U3778" si="528">YEAR(S3715)</f>
        <v>2016</v>
      </c>
      <c r="V3715" t="str">
        <f t="shared" ref="V3715:V3778" si="529">IF(OR(F3715="live",F3715="successful"),"successful","unsuccessful")</f>
        <v>successful</v>
      </c>
      <c r="W3715" t="str">
        <f>IF(OR(O3715&lt;Outliers!$B$8,Data!O3715&gt;Outliers!$B$9),"Yes","No")</f>
        <v>No</v>
      </c>
      <c r="X3715">
        <f t="shared" ref="X3715:X3778" si="530">ROUND(_xlfn.DAYS(T3715,S3715)/7,0)</f>
        <v>3</v>
      </c>
    </row>
    <row r="3716" spans="1:24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522"/>
        <v>1</v>
      </c>
      <c r="P3716" s="9">
        <f t="shared" si="523"/>
        <v>105.52</v>
      </c>
      <c r="Q3716" t="str">
        <f t="shared" si="524"/>
        <v>theater</v>
      </c>
      <c r="R3716" t="str">
        <f t="shared" si="525"/>
        <v>plays</v>
      </c>
      <c r="S3716" s="22">
        <f t="shared" si="526"/>
        <v>42118.556331018524</v>
      </c>
      <c r="T3716" s="22">
        <f t="shared" si="527"/>
        <v>42150.165972222225</v>
      </c>
      <c r="U3716">
        <f t="shared" si="528"/>
        <v>2015</v>
      </c>
      <c r="V3716" t="str">
        <f t="shared" si="529"/>
        <v>successful</v>
      </c>
      <c r="W3716" t="str">
        <f>IF(OR(O3716&lt;Outliers!$B$8,Data!O3716&gt;Outliers!$B$9),"Yes","No")</f>
        <v>No</v>
      </c>
      <c r="X3716">
        <f t="shared" si="530"/>
        <v>5</v>
      </c>
    </row>
    <row r="3717" spans="1:24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522"/>
        <v>1</v>
      </c>
      <c r="P3717" s="9">
        <f t="shared" si="523"/>
        <v>132.96</v>
      </c>
      <c r="Q3717" t="str">
        <f t="shared" si="524"/>
        <v>theater</v>
      </c>
      <c r="R3717" t="str">
        <f t="shared" si="525"/>
        <v>plays</v>
      </c>
      <c r="S3717" s="22">
        <f t="shared" si="526"/>
        <v>42036.995590277773</v>
      </c>
      <c r="T3717" s="22">
        <f t="shared" si="527"/>
        <v>42094.536111111112</v>
      </c>
      <c r="U3717">
        <f t="shared" si="528"/>
        <v>2015</v>
      </c>
      <c r="V3717" t="str">
        <f t="shared" si="529"/>
        <v>successful</v>
      </c>
      <c r="W3717" t="str">
        <f>IF(OR(O3717&lt;Outliers!$B$8,Data!O3717&gt;Outliers!$B$9),"Yes","No")</f>
        <v>No</v>
      </c>
      <c r="X3717">
        <f t="shared" si="530"/>
        <v>8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522"/>
        <v>2</v>
      </c>
      <c r="P3718" s="9">
        <f t="shared" si="523"/>
        <v>51.92</v>
      </c>
      <c r="Q3718" t="str">
        <f t="shared" si="524"/>
        <v>theater</v>
      </c>
      <c r="R3718" t="str">
        <f t="shared" si="525"/>
        <v>plays</v>
      </c>
      <c r="S3718" s="22">
        <f t="shared" si="526"/>
        <v>42360.887835648144</v>
      </c>
      <c r="T3718" s="22">
        <f t="shared" si="527"/>
        <v>42390.887835648144</v>
      </c>
      <c r="U3718">
        <f t="shared" si="528"/>
        <v>2015</v>
      </c>
      <c r="V3718" t="str">
        <f t="shared" si="529"/>
        <v>successful</v>
      </c>
      <c r="W3718" t="str">
        <f>IF(OR(O3718&lt;Outliers!$B$8,Data!O3718&gt;Outliers!$B$9),"Yes","No")</f>
        <v>No</v>
      </c>
      <c r="X3718">
        <f t="shared" si="530"/>
        <v>4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522"/>
        <v>1</v>
      </c>
      <c r="P3719" s="9">
        <f t="shared" si="523"/>
        <v>310</v>
      </c>
      <c r="Q3719" t="str">
        <f t="shared" si="524"/>
        <v>theater</v>
      </c>
      <c r="R3719" t="str">
        <f t="shared" si="525"/>
        <v>plays</v>
      </c>
      <c r="S3719" s="22">
        <f t="shared" si="526"/>
        <v>42102.866307870368</v>
      </c>
      <c r="T3719" s="22">
        <f t="shared" si="527"/>
        <v>42133.866307870368</v>
      </c>
      <c r="U3719">
        <f t="shared" si="528"/>
        <v>2015</v>
      </c>
      <c r="V3719" t="str">
        <f t="shared" si="529"/>
        <v>successful</v>
      </c>
      <c r="W3719" t="str">
        <f>IF(OR(O3719&lt;Outliers!$B$8,Data!O3719&gt;Outliers!$B$9),"Yes","No")</f>
        <v>No</v>
      </c>
      <c r="X3719">
        <f t="shared" si="530"/>
        <v>4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522"/>
        <v>2</v>
      </c>
      <c r="P3720" s="9">
        <f t="shared" si="523"/>
        <v>26.02</v>
      </c>
      <c r="Q3720" t="str">
        <f t="shared" si="524"/>
        <v>theater</v>
      </c>
      <c r="R3720" t="str">
        <f t="shared" si="525"/>
        <v>plays</v>
      </c>
      <c r="S3720" s="22">
        <f t="shared" si="526"/>
        <v>42032.716145833328</v>
      </c>
      <c r="T3720" s="22">
        <f t="shared" si="527"/>
        <v>42062.716145833328</v>
      </c>
      <c r="U3720">
        <f t="shared" si="528"/>
        <v>2015</v>
      </c>
      <c r="V3720" t="str">
        <f t="shared" si="529"/>
        <v>successful</v>
      </c>
      <c r="W3720" t="str">
        <f>IF(OR(O3720&lt;Outliers!$B$8,Data!O3720&gt;Outliers!$B$9),"Yes","No")</f>
        <v>No</v>
      </c>
      <c r="X3720">
        <f t="shared" si="530"/>
        <v>4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522"/>
        <v>2</v>
      </c>
      <c r="P3721" s="9">
        <f t="shared" si="523"/>
        <v>105</v>
      </c>
      <c r="Q3721" t="str">
        <f t="shared" si="524"/>
        <v>theater</v>
      </c>
      <c r="R3721" t="str">
        <f t="shared" si="525"/>
        <v>plays</v>
      </c>
      <c r="S3721" s="22">
        <f t="shared" si="526"/>
        <v>42147.729930555557</v>
      </c>
      <c r="T3721" s="22">
        <f t="shared" si="527"/>
        <v>42177.729930555557</v>
      </c>
      <c r="U3721">
        <f t="shared" si="528"/>
        <v>2015</v>
      </c>
      <c r="V3721" t="str">
        <f t="shared" si="529"/>
        <v>successful</v>
      </c>
      <c r="W3721" t="str">
        <f>IF(OR(O3721&lt;Outliers!$B$8,Data!O3721&gt;Outliers!$B$9),"Yes","No")</f>
        <v>No</v>
      </c>
      <c r="X3721">
        <f t="shared" si="530"/>
        <v>4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522"/>
        <v>1</v>
      </c>
      <c r="P3722" s="9">
        <f t="shared" si="523"/>
        <v>86.23</v>
      </c>
      <c r="Q3722" t="str">
        <f t="shared" si="524"/>
        <v>theater</v>
      </c>
      <c r="R3722" t="str">
        <f t="shared" si="525"/>
        <v>plays</v>
      </c>
      <c r="S3722" s="22">
        <f t="shared" si="526"/>
        <v>42165.993125000001</v>
      </c>
      <c r="T3722" s="22">
        <f t="shared" si="527"/>
        <v>42187.993125000001</v>
      </c>
      <c r="U3722">
        <f t="shared" si="528"/>
        <v>2015</v>
      </c>
      <c r="V3722" t="str">
        <f t="shared" si="529"/>
        <v>successful</v>
      </c>
      <c r="W3722" t="str">
        <f>IF(OR(O3722&lt;Outliers!$B$8,Data!O3722&gt;Outliers!$B$9),"Yes","No")</f>
        <v>No</v>
      </c>
      <c r="X3722">
        <f t="shared" si="530"/>
        <v>3</v>
      </c>
    </row>
    <row r="3723" spans="1:24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522"/>
        <v>1</v>
      </c>
      <c r="P3723" s="9">
        <f t="shared" si="523"/>
        <v>114.55</v>
      </c>
      <c r="Q3723" t="str">
        <f t="shared" si="524"/>
        <v>theater</v>
      </c>
      <c r="R3723" t="str">
        <f t="shared" si="525"/>
        <v>plays</v>
      </c>
      <c r="S3723" s="22">
        <f t="shared" si="526"/>
        <v>41927.936157407406</v>
      </c>
      <c r="T3723" s="22">
        <f t="shared" si="527"/>
        <v>41948.977824074071</v>
      </c>
      <c r="U3723">
        <f t="shared" si="528"/>
        <v>2014</v>
      </c>
      <c r="V3723" t="str">
        <f t="shared" si="529"/>
        <v>successful</v>
      </c>
      <c r="W3723" t="str">
        <f>IF(OR(O3723&lt;Outliers!$B$8,Data!O3723&gt;Outliers!$B$9),"Yes","No")</f>
        <v>No</v>
      </c>
      <c r="X3723">
        <f t="shared" si="530"/>
        <v>3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522"/>
        <v>1</v>
      </c>
      <c r="P3724" s="9">
        <f t="shared" si="523"/>
        <v>47.66</v>
      </c>
      <c r="Q3724" t="str">
        <f t="shared" si="524"/>
        <v>theater</v>
      </c>
      <c r="R3724" t="str">
        <f t="shared" si="525"/>
        <v>plays</v>
      </c>
      <c r="S3724" s="22">
        <f t="shared" si="526"/>
        <v>42381.671840277777</v>
      </c>
      <c r="T3724" s="22">
        <f t="shared" si="527"/>
        <v>42411.957638888889</v>
      </c>
      <c r="U3724">
        <f t="shared" si="528"/>
        <v>2016</v>
      </c>
      <c r="V3724" t="str">
        <f t="shared" si="529"/>
        <v>successful</v>
      </c>
      <c r="W3724" t="str">
        <f>IF(OR(O3724&lt;Outliers!$B$8,Data!O3724&gt;Outliers!$B$9),"Yes","No")</f>
        <v>No</v>
      </c>
      <c r="X3724">
        <f t="shared" si="530"/>
        <v>4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522"/>
        <v>1</v>
      </c>
      <c r="P3725" s="9">
        <f t="shared" si="523"/>
        <v>72.89</v>
      </c>
      <c r="Q3725" t="str">
        <f t="shared" si="524"/>
        <v>theater</v>
      </c>
      <c r="R3725" t="str">
        <f t="shared" si="525"/>
        <v>plays</v>
      </c>
      <c r="S3725" s="22">
        <f t="shared" si="526"/>
        <v>41943.753032407411</v>
      </c>
      <c r="T3725" s="22">
        <f t="shared" si="527"/>
        <v>41973.794699074075</v>
      </c>
      <c r="U3725">
        <f t="shared" si="528"/>
        <v>2014</v>
      </c>
      <c r="V3725" t="str">
        <f t="shared" si="529"/>
        <v>successful</v>
      </c>
      <c r="W3725" t="str">
        <f>IF(OR(O3725&lt;Outliers!$B$8,Data!O3725&gt;Outliers!$B$9),"Yes","No")</f>
        <v>No</v>
      </c>
      <c r="X3725">
        <f t="shared" si="530"/>
        <v>4</v>
      </c>
    </row>
    <row r="3726" spans="1:24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522"/>
        <v>1</v>
      </c>
      <c r="P3726" s="9">
        <f t="shared" si="523"/>
        <v>49.55</v>
      </c>
      <c r="Q3726" t="str">
        <f t="shared" si="524"/>
        <v>theater</v>
      </c>
      <c r="R3726" t="str">
        <f t="shared" si="525"/>
        <v>plays</v>
      </c>
      <c r="S3726" s="22">
        <f t="shared" si="526"/>
        <v>42465.491435185191</v>
      </c>
      <c r="T3726" s="22">
        <f t="shared" si="527"/>
        <v>42494.958333333328</v>
      </c>
      <c r="U3726">
        <f t="shared" si="528"/>
        <v>2016</v>
      </c>
      <c r="V3726" t="str">
        <f t="shared" si="529"/>
        <v>successful</v>
      </c>
      <c r="W3726" t="str">
        <f>IF(OR(O3726&lt;Outliers!$B$8,Data!O3726&gt;Outliers!$B$9),"Yes","No")</f>
        <v>No</v>
      </c>
      <c r="X3726">
        <f t="shared" si="530"/>
        <v>4</v>
      </c>
    </row>
    <row r="3727" spans="1:24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522"/>
        <v>1</v>
      </c>
      <c r="P3727" s="9">
        <f t="shared" si="523"/>
        <v>25.4</v>
      </c>
      <c r="Q3727" t="str">
        <f t="shared" si="524"/>
        <v>theater</v>
      </c>
      <c r="R3727" t="str">
        <f t="shared" si="525"/>
        <v>plays</v>
      </c>
      <c r="S3727" s="22">
        <f t="shared" si="526"/>
        <v>42401.945219907408</v>
      </c>
      <c r="T3727" s="22">
        <f t="shared" si="527"/>
        <v>42418.895833333328</v>
      </c>
      <c r="U3727">
        <f t="shared" si="528"/>
        <v>2016</v>
      </c>
      <c r="V3727" t="str">
        <f t="shared" si="529"/>
        <v>successful</v>
      </c>
      <c r="W3727" t="str">
        <f>IF(OR(O3727&lt;Outliers!$B$8,Data!O3727&gt;Outliers!$B$9),"Yes","No")</f>
        <v>No</v>
      </c>
      <c r="X3727">
        <f t="shared" si="530"/>
        <v>2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522"/>
        <v>3</v>
      </c>
      <c r="P3728" s="9">
        <f t="shared" si="523"/>
        <v>62.59</v>
      </c>
      <c r="Q3728" t="str">
        <f t="shared" si="524"/>
        <v>theater</v>
      </c>
      <c r="R3728" t="str">
        <f t="shared" si="525"/>
        <v>plays</v>
      </c>
      <c r="S3728" s="22">
        <f t="shared" si="526"/>
        <v>42462.140868055561</v>
      </c>
      <c r="T3728" s="22">
        <f t="shared" si="527"/>
        <v>42489.875</v>
      </c>
      <c r="U3728">
        <f t="shared" si="528"/>
        <v>2016</v>
      </c>
      <c r="V3728" t="str">
        <f t="shared" si="529"/>
        <v>successful</v>
      </c>
      <c r="W3728" t="str">
        <f>IF(OR(O3728&lt;Outliers!$B$8,Data!O3728&gt;Outliers!$B$9),"Yes","No")</f>
        <v>Yes</v>
      </c>
      <c r="X3728">
        <f t="shared" si="530"/>
        <v>4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522"/>
        <v>1</v>
      </c>
      <c r="P3729" s="9">
        <f t="shared" si="523"/>
        <v>61.06</v>
      </c>
      <c r="Q3729" t="str">
        <f t="shared" si="524"/>
        <v>theater</v>
      </c>
      <c r="R3729" t="str">
        <f t="shared" si="525"/>
        <v>plays</v>
      </c>
      <c r="S3729" s="22">
        <f t="shared" si="526"/>
        <v>42632.348310185189</v>
      </c>
      <c r="T3729" s="22">
        <f t="shared" si="527"/>
        <v>42663.204861111109</v>
      </c>
      <c r="U3729">
        <f t="shared" si="528"/>
        <v>2016</v>
      </c>
      <c r="V3729" t="str">
        <f t="shared" si="529"/>
        <v>successful</v>
      </c>
      <c r="W3729" t="str">
        <f>IF(OR(O3729&lt;Outliers!$B$8,Data!O3729&gt;Outliers!$B$9),"Yes","No")</f>
        <v>No</v>
      </c>
      <c r="X3729">
        <f t="shared" si="530"/>
        <v>4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522"/>
        <v>0</v>
      </c>
      <c r="P3730" s="9">
        <f t="shared" si="523"/>
        <v>60.06</v>
      </c>
      <c r="Q3730" t="str">
        <f t="shared" si="524"/>
        <v>theater</v>
      </c>
      <c r="R3730" t="str">
        <f t="shared" si="525"/>
        <v>plays</v>
      </c>
      <c r="S3730" s="22">
        <f t="shared" si="526"/>
        <v>42205.171018518522</v>
      </c>
      <c r="T3730" s="22">
        <f t="shared" si="527"/>
        <v>42235.171018518522</v>
      </c>
      <c r="U3730">
        <f t="shared" si="528"/>
        <v>2015</v>
      </c>
      <c r="V3730" t="str">
        <f t="shared" si="529"/>
        <v>unsuccessful</v>
      </c>
      <c r="W3730" t="str">
        <f>IF(OR(O3730&lt;Outliers!$B$8,Data!O3730&gt;Outliers!$B$9),"Yes","No")</f>
        <v>No</v>
      </c>
      <c r="X3730">
        <f t="shared" si="530"/>
        <v>4</v>
      </c>
    </row>
    <row r="3731" spans="1:24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522"/>
        <v>0</v>
      </c>
      <c r="P3731" s="9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22">
        <f t="shared" si="526"/>
        <v>42041.205000000002</v>
      </c>
      <c r="T3731" s="22">
        <f t="shared" si="527"/>
        <v>42086.16333333333</v>
      </c>
      <c r="U3731">
        <f t="shared" si="528"/>
        <v>2015</v>
      </c>
      <c r="V3731" t="str">
        <f t="shared" si="529"/>
        <v>unsuccessful</v>
      </c>
      <c r="W3731" t="str">
        <f>IF(OR(O3731&lt;Outliers!$B$8,Data!O3731&gt;Outliers!$B$9),"Yes","No")</f>
        <v>No</v>
      </c>
      <c r="X3731">
        <f t="shared" si="530"/>
        <v>6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522"/>
        <v>0</v>
      </c>
      <c r="P3732" s="9">
        <f t="shared" si="523"/>
        <v>100</v>
      </c>
      <c r="Q3732" t="str">
        <f t="shared" si="524"/>
        <v>theater</v>
      </c>
      <c r="R3732" t="str">
        <f t="shared" si="525"/>
        <v>plays</v>
      </c>
      <c r="S3732" s="22">
        <f t="shared" si="526"/>
        <v>42203.677766203706</v>
      </c>
      <c r="T3732" s="22">
        <f t="shared" si="527"/>
        <v>42233.677766203706</v>
      </c>
      <c r="U3732">
        <f t="shared" si="528"/>
        <v>2015</v>
      </c>
      <c r="V3732" t="str">
        <f t="shared" si="529"/>
        <v>unsuccessful</v>
      </c>
      <c r="W3732" t="str">
        <f>IF(OR(O3732&lt;Outliers!$B$8,Data!O3732&gt;Outliers!$B$9),"Yes","No")</f>
        <v>No</v>
      </c>
      <c r="X3732">
        <f t="shared" si="530"/>
        <v>4</v>
      </c>
    </row>
    <row r="3733" spans="1:24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522"/>
        <v>0</v>
      </c>
      <c r="P3733" s="9">
        <f t="shared" si="523"/>
        <v>51.67</v>
      </c>
      <c r="Q3733" t="str">
        <f t="shared" si="524"/>
        <v>theater</v>
      </c>
      <c r="R3733" t="str">
        <f t="shared" si="525"/>
        <v>plays</v>
      </c>
      <c r="S3733" s="22">
        <f t="shared" si="526"/>
        <v>41983.752847222218</v>
      </c>
      <c r="T3733" s="22">
        <f t="shared" si="527"/>
        <v>42014.140972222223</v>
      </c>
      <c r="U3733">
        <f t="shared" si="528"/>
        <v>2014</v>
      </c>
      <c r="V3733" t="str">
        <f t="shared" si="529"/>
        <v>unsuccessful</v>
      </c>
      <c r="W3733" t="str">
        <f>IF(OR(O3733&lt;Outliers!$B$8,Data!O3733&gt;Outliers!$B$9),"Yes","No")</f>
        <v>No</v>
      </c>
      <c r="X3733">
        <f t="shared" si="530"/>
        <v>4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522"/>
        <v>0</v>
      </c>
      <c r="P3734" s="9">
        <f t="shared" si="523"/>
        <v>32.75</v>
      </c>
      <c r="Q3734" t="str">
        <f t="shared" si="524"/>
        <v>theater</v>
      </c>
      <c r="R3734" t="str">
        <f t="shared" si="525"/>
        <v>plays</v>
      </c>
      <c r="S3734" s="22">
        <f t="shared" si="526"/>
        <v>41968.677465277782</v>
      </c>
      <c r="T3734" s="22">
        <f t="shared" si="527"/>
        <v>42028.5</v>
      </c>
      <c r="U3734">
        <f t="shared" si="528"/>
        <v>2014</v>
      </c>
      <c r="V3734" t="str">
        <f t="shared" si="529"/>
        <v>unsuccessful</v>
      </c>
      <c r="W3734" t="str">
        <f>IF(OR(O3734&lt;Outliers!$B$8,Data!O3734&gt;Outliers!$B$9),"Yes","No")</f>
        <v>No</v>
      </c>
      <c r="X3734">
        <f t="shared" si="530"/>
        <v>9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522"/>
        <v>0</v>
      </c>
      <c r="P3735" s="9">
        <f t="shared" si="523"/>
        <v>0</v>
      </c>
      <c r="Q3735" t="str">
        <f t="shared" si="524"/>
        <v>theater</v>
      </c>
      <c r="R3735" t="str">
        <f t="shared" si="525"/>
        <v>plays</v>
      </c>
      <c r="S3735" s="22">
        <f t="shared" si="526"/>
        <v>42103.024398148147</v>
      </c>
      <c r="T3735" s="22">
        <f t="shared" si="527"/>
        <v>42112.9375</v>
      </c>
      <c r="U3735">
        <f t="shared" si="528"/>
        <v>2015</v>
      </c>
      <c r="V3735" t="str">
        <f t="shared" si="529"/>
        <v>unsuccessful</v>
      </c>
      <c r="W3735" t="str">
        <f>IF(OR(O3735&lt;Outliers!$B$8,Data!O3735&gt;Outliers!$B$9),"Yes","No")</f>
        <v>No</v>
      </c>
      <c r="X3735">
        <f t="shared" si="530"/>
        <v>1</v>
      </c>
    </row>
    <row r="3736" spans="1:24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522"/>
        <v>0</v>
      </c>
      <c r="P3736" s="9">
        <f t="shared" si="523"/>
        <v>61</v>
      </c>
      <c r="Q3736" t="str">
        <f t="shared" si="524"/>
        <v>theater</v>
      </c>
      <c r="R3736" t="str">
        <f t="shared" si="525"/>
        <v>plays</v>
      </c>
      <c r="S3736" s="22">
        <f t="shared" si="526"/>
        <v>42089.901574074072</v>
      </c>
      <c r="T3736" s="22">
        <f t="shared" si="527"/>
        <v>42149.901574074072</v>
      </c>
      <c r="U3736">
        <f t="shared" si="528"/>
        <v>2015</v>
      </c>
      <c r="V3736" t="str">
        <f t="shared" si="529"/>
        <v>unsuccessful</v>
      </c>
      <c r="W3736" t="str">
        <f>IF(OR(O3736&lt;Outliers!$B$8,Data!O3736&gt;Outliers!$B$9),"Yes","No")</f>
        <v>No</v>
      </c>
      <c r="X3736">
        <f t="shared" si="530"/>
        <v>9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522"/>
        <v>0</v>
      </c>
      <c r="P3737" s="9">
        <f t="shared" si="523"/>
        <v>10</v>
      </c>
      <c r="Q3737" t="str">
        <f t="shared" si="524"/>
        <v>theater</v>
      </c>
      <c r="R3737" t="str">
        <f t="shared" si="525"/>
        <v>plays</v>
      </c>
      <c r="S3737" s="22">
        <f t="shared" si="526"/>
        <v>42122.693159722221</v>
      </c>
      <c r="T3737" s="22">
        <f t="shared" si="527"/>
        <v>42152.693159722221</v>
      </c>
      <c r="U3737">
        <f t="shared" si="528"/>
        <v>2015</v>
      </c>
      <c r="V3737" t="str">
        <f t="shared" si="529"/>
        <v>unsuccessful</v>
      </c>
      <c r="W3737" t="str">
        <f>IF(OR(O3737&lt;Outliers!$B$8,Data!O3737&gt;Outliers!$B$9),"Yes","No")</f>
        <v>No</v>
      </c>
      <c r="X3737">
        <f t="shared" si="530"/>
        <v>4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522"/>
        <v>0</v>
      </c>
      <c r="P3738" s="9">
        <f t="shared" si="523"/>
        <v>10</v>
      </c>
      <c r="Q3738" t="str">
        <f t="shared" si="524"/>
        <v>theater</v>
      </c>
      <c r="R3738" t="str">
        <f t="shared" si="525"/>
        <v>plays</v>
      </c>
      <c r="S3738" s="22">
        <f t="shared" si="526"/>
        <v>42048.711724537032</v>
      </c>
      <c r="T3738" s="22">
        <f t="shared" si="527"/>
        <v>42086.75</v>
      </c>
      <c r="U3738">
        <f t="shared" si="528"/>
        <v>2015</v>
      </c>
      <c r="V3738" t="str">
        <f t="shared" si="529"/>
        <v>unsuccessful</v>
      </c>
      <c r="W3738" t="str">
        <f>IF(OR(O3738&lt;Outliers!$B$8,Data!O3738&gt;Outliers!$B$9),"Yes","No")</f>
        <v>No</v>
      </c>
      <c r="X3738">
        <f t="shared" si="530"/>
        <v>5</v>
      </c>
    </row>
    <row r="3739" spans="1:24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522"/>
        <v>0</v>
      </c>
      <c r="P3739" s="9">
        <f t="shared" si="523"/>
        <v>37.5</v>
      </c>
      <c r="Q3739" t="str">
        <f t="shared" si="524"/>
        <v>theater</v>
      </c>
      <c r="R3739" t="str">
        <f t="shared" si="525"/>
        <v>plays</v>
      </c>
      <c r="S3739" s="22">
        <f t="shared" si="526"/>
        <v>42297.691006944442</v>
      </c>
      <c r="T3739" s="22">
        <f t="shared" si="527"/>
        <v>42320.290972222225</v>
      </c>
      <c r="U3739">
        <f t="shared" si="528"/>
        <v>2015</v>
      </c>
      <c r="V3739" t="str">
        <f t="shared" si="529"/>
        <v>unsuccessful</v>
      </c>
      <c r="W3739" t="str">
        <f>IF(OR(O3739&lt;Outliers!$B$8,Data!O3739&gt;Outliers!$B$9),"Yes","No")</f>
        <v>No</v>
      </c>
      <c r="X3739">
        <f t="shared" si="530"/>
        <v>3</v>
      </c>
    </row>
    <row r="3740" spans="1:24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522"/>
        <v>0</v>
      </c>
      <c r="P3740" s="9">
        <f t="shared" si="523"/>
        <v>45</v>
      </c>
      <c r="Q3740" t="str">
        <f t="shared" si="524"/>
        <v>theater</v>
      </c>
      <c r="R3740" t="str">
        <f t="shared" si="525"/>
        <v>plays</v>
      </c>
      <c r="S3740" s="22">
        <f t="shared" si="526"/>
        <v>41813.938715277778</v>
      </c>
      <c r="T3740" s="22">
        <f t="shared" si="527"/>
        <v>41835.916666666664</v>
      </c>
      <c r="U3740">
        <f t="shared" si="528"/>
        <v>2014</v>
      </c>
      <c r="V3740" t="str">
        <f t="shared" si="529"/>
        <v>unsuccessful</v>
      </c>
      <c r="W3740" t="str">
        <f>IF(OR(O3740&lt;Outliers!$B$8,Data!O3740&gt;Outliers!$B$9),"Yes","No")</f>
        <v>No</v>
      </c>
      <c r="X3740">
        <f t="shared" si="530"/>
        <v>3</v>
      </c>
    </row>
    <row r="3741" spans="1:24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522"/>
        <v>0</v>
      </c>
      <c r="P3741" s="9">
        <f t="shared" si="523"/>
        <v>100.63</v>
      </c>
      <c r="Q3741" t="str">
        <f t="shared" si="524"/>
        <v>theater</v>
      </c>
      <c r="R3741" t="str">
        <f t="shared" si="525"/>
        <v>plays</v>
      </c>
      <c r="S3741" s="22">
        <f t="shared" si="526"/>
        <v>42548.449861111112</v>
      </c>
      <c r="T3741" s="22">
        <f t="shared" si="527"/>
        <v>42568.449861111112</v>
      </c>
      <c r="U3741">
        <f t="shared" si="528"/>
        <v>2016</v>
      </c>
      <c r="V3741" t="str">
        <f t="shared" si="529"/>
        <v>unsuccessful</v>
      </c>
      <c r="W3741" t="str">
        <f>IF(OR(O3741&lt;Outliers!$B$8,Data!O3741&gt;Outliers!$B$9),"Yes","No")</f>
        <v>No</v>
      </c>
      <c r="X3741">
        <f t="shared" si="530"/>
        <v>3</v>
      </c>
    </row>
    <row r="3742" spans="1:24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522"/>
        <v>0</v>
      </c>
      <c r="P3742" s="9">
        <f t="shared" si="523"/>
        <v>25.57</v>
      </c>
      <c r="Q3742" t="str">
        <f t="shared" si="524"/>
        <v>theater</v>
      </c>
      <c r="R3742" t="str">
        <f t="shared" si="525"/>
        <v>plays</v>
      </c>
      <c r="S3742" s="22">
        <f t="shared" si="526"/>
        <v>41833.089756944442</v>
      </c>
      <c r="T3742" s="22">
        <f t="shared" si="527"/>
        <v>41863.079143518517</v>
      </c>
      <c r="U3742">
        <f t="shared" si="528"/>
        <v>2014</v>
      </c>
      <c r="V3742" t="str">
        <f t="shared" si="529"/>
        <v>unsuccessful</v>
      </c>
      <c r="W3742" t="str">
        <f>IF(OR(O3742&lt;Outliers!$B$8,Data!O3742&gt;Outliers!$B$9),"Yes","No")</f>
        <v>No</v>
      </c>
      <c r="X3742">
        <f t="shared" si="530"/>
        <v>4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522"/>
        <v>0</v>
      </c>
      <c r="P3743" s="9">
        <f t="shared" si="523"/>
        <v>0</v>
      </c>
      <c r="Q3743" t="str">
        <f t="shared" si="524"/>
        <v>theater</v>
      </c>
      <c r="R3743" t="str">
        <f t="shared" si="525"/>
        <v>plays</v>
      </c>
      <c r="S3743" s="22">
        <f t="shared" si="526"/>
        <v>42325.920717592591</v>
      </c>
      <c r="T3743" s="22">
        <f t="shared" si="527"/>
        <v>42355.920717592591</v>
      </c>
      <c r="U3743">
        <f t="shared" si="528"/>
        <v>2015</v>
      </c>
      <c r="V3743" t="str">
        <f t="shared" si="529"/>
        <v>unsuccessful</v>
      </c>
      <c r="W3743" t="str">
        <f>IF(OR(O3743&lt;Outliers!$B$8,Data!O3743&gt;Outliers!$B$9),"Yes","No")</f>
        <v>No</v>
      </c>
      <c r="X3743">
        <f t="shared" si="530"/>
        <v>4</v>
      </c>
    </row>
    <row r="3744" spans="1:24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522"/>
        <v>0</v>
      </c>
      <c r="P3744" s="9">
        <f t="shared" si="523"/>
        <v>25</v>
      </c>
      <c r="Q3744" t="str">
        <f t="shared" si="524"/>
        <v>theater</v>
      </c>
      <c r="R3744" t="str">
        <f t="shared" si="525"/>
        <v>plays</v>
      </c>
      <c r="S3744" s="22">
        <f t="shared" si="526"/>
        <v>41858.214629629627</v>
      </c>
      <c r="T3744" s="22">
        <f t="shared" si="527"/>
        <v>41888.214629629627</v>
      </c>
      <c r="U3744">
        <f t="shared" si="528"/>
        <v>2014</v>
      </c>
      <c r="V3744" t="str">
        <f t="shared" si="529"/>
        <v>unsuccessful</v>
      </c>
      <c r="W3744" t="str">
        <f>IF(OR(O3744&lt;Outliers!$B$8,Data!O3744&gt;Outliers!$B$9),"Yes","No")</f>
        <v>No</v>
      </c>
      <c r="X3744">
        <f t="shared" si="530"/>
        <v>4</v>
      </c>
    </row>
    <row r="3745" spans="1:24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522"/>
        <v>0</v>
      </c>
      <c r="P3745" s="9">
        <f t="shared" si="523"/>
        <v>0</v>
      </c>
      <c r="Q3745" t="str">
        <f t="shared" si="524"/>
        <v>theater</v>
      </c>
      <c r="R3745" t="str">
        <f t="shared" si="525"/>
        <v>plays</v>
      </c>
      <c r="S3745" s="22">
        <f t="shared" si="526"/>
        <v>41793.710231481484</v>
      </c>
      <c r="T3745" s="22">
        <f t="shared" si="527"/>
        <v>41823.710231481484</v>
      </c>
      <c r="U3745">
        <f t="shared" si="528"/>
        <v>2014</v>
      </c>
      <c r="V3745" t="str">
        <f t="shared" si="529"/>
        <v>unsuccessful</v>
      </c>
      <c r="W3745" t="str">
        <f>IF(OR(O3745&lt;Outliers!$B$8,Data!O3745&gt;Outliers!$B$9),"Yes","No")</f>
        <v>No</v>
      </c>
      <c r="X3745">
        <f t="shared" si="530"/>
        <v>4</v>
      </c>
    </row>
    <row r="3746" spans="1:24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522"/>
        <v>0</v>
      </c>
      <c r="P3746" s="9">
        <f t="shared" si="523"/>
        <v>0</v>
      </c>
      <c r="Q3746" t="str">
        <f t="shared" si="524"/>
        <v>theater</v>
      </c>
      <c r="R3746" t="str">
        <f t="shared" si="525"/>
        <v>plays</v>
      </c>
      <c r="S3746" s="22">
        <f t="shared" si="526"/>
        <v>41793.814259259263</v>
      </c>
      <c r="T3746" s="22">
        <f t="shared" si="527"/>
        <v>41825.165972222225</v>
      </c>
      <c r="U3746">
        <f t="shared" si="528"/>
        <v>2014</v>
      </c>
      <c r="V3746" t="str">
        <f t="shared" si="529"/>
        <v>unsuccessful</v>
      </c>
      <c r="W3746" t="str">
        <f>IF(OR(O3746&lt;Outliers!$B$8,Data!O3746&gt;Outliers!$B$9),"Yes","No")</f>
        <v>No</v>
      </c>
      <c r="X3746">
        <f t="shared" si="530"/>
        <v>5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522"/>
        <v>0</v>
      </c>
      <c r="P3747" s="9">
        <f t="shared" si="523"/>
        <v>10</v>
      </c>
      <c r="Q3747" t="str">
        <f t="shared" si="524"/>
        <v>theater</v>
      </c>
      <c r="R3747" t="str">
        <f t="shared" si="525"/>
        <v>plays</v>
      </c>
      <c r="S3747" s="22">
        <f t="shared" si="526"/>
        <v>41831.697939814818</v>
      </c>
      <c r="T3747" s="22">
        <f t="shared" si="527"/>
        <v>41861.697939814818</v>
      </c>
      <c r="U3747">
        <f t="shared" si="528"/>
        <v>2014</v>
      </c>
      <c r="V3747" t="str">
        <f t="shared" si="529"/>
        <v>unsuccessful</v>
      </c>
      <c r="W3747" t="str">
        <f>IF(OR(O3747&lt;Outliers!$B$8,Data!O3747&gt;Outliers!$B$9),"Yes","No")</f>
        <v>No</v>
      </c>
      <c r="X3747">
        <f t="shared" si="530"/>
        <v>4</v>
      </c>
    </row>
    <row r="3748" spans="1:24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522"/>
        <v>0</v>
      </c>
      <c r="P3748" s="9">
        <f t="shared" si="523"/>
        <v>202</v>
      </c>
      <c r="Q3748" t="str">
        <f t="shared" si="524"/>
        <v>theater</v>
      </c>
      <c r="R3748" t="str">
        <f t="shared" si="525"/>
        <v>plays</v>
      </c>
      <c r="S3748" s="22">
        <f t="shared" si="526"/>
        <v>42621.389340277776</v>
      </c>
      <c r="T3748" s="22">
        <f t="shared" si="527"/>
        <v>42651.389340277776</v>
      </c>
      <c r="U3748">
        <f t="shared" si="528"/>
        <v>2016</v>
      </c>
      <c r="V3748" t="str">
        <f t="shared" si="529"/>
        <v>unsuccessful</v>
      </c>
      <c r="W3748" t="str">
        <f>IF(OR(O3748&lt;Outliers!$B$8,Data!O3748&gt;Outliers!$B$9),"Yes","No")</f>
        <v>No</v>
      </c>
      <c r="X3748">
        <f t="shared" si="530"/>
        <v>4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522"/>
        <v>0</v>
      </c>
      <c r="P3749" s="9">
        <f t="shared" si="523"/>
        <v>25</v>
      </c>
      <c r="Q3749" t="str">
        <f t="shared" si="524"/>
        <v>theater</v>
      </c>
      <c r="R3749" t="str">
        <f t="shared" si="525"/>
        <v>plays</v>
      </c>
      <c r="S3749" s="22">
        <f t="shared" si="526"/>
        <v>42164.299722222218</v>
      </c>
      <c r="T3749" s="22">
        <f t="shared" si="527"/>
        <v>42190.957638888889</v>
      </c>
      <c r="U3749">
        <f t="shared" si="528"/>
        <v>2015</v>
      </c>
      <c r="V3749" t="str">
        <f t="shared" si="529"/>
        <v>unsuccessful</v>
      </c>
      <c r="W3749" t="str">
        <f>IF(OR(O3749&lt;Outliers!$B$8,Data!O3749&gt;Outliers!$B$9),"Yes","No")</f>
        <v>No</v>
      </c>
      <c r="X3749">
        <f t="shared" si="530"/>
        <v>4</v>
      </c>
    </row>
    <row r="3750" spans="1:24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522"/>
        <v>1</v>
      </c>
      <c r="P3750" s="9">
        <f t="shared" si="523"/>
        <v>99.54</v>
      </c>
      <c r="Q3750" t="str">
        <f t="shared" si="524"/>
        <v>theater</v>
      </c>
      <c r="R3750" t="str">
        <f t="shared" si="525"/>
        <v>musical</v>
      </c>
      <c r="S3750" s="22">
        <f t="shared" si="526"/>
        <v>42395.706435185188</v>
      </c>
      <c r="T3750" s="22">
        <f t="shared" si="527"/>
        <v>42416.249305555553</v>
      </c>
      <c r="U3750">
        <f t="shared" si="528"/>
        <v>2016</v>
      </c>
      <c r="V3750" t="str">
        <f t="shared" si="529"/>
        <v>successful</v>
      </c>
      <c r="W3750" t="str">
        <f>IF(OR(O3750&lt;Outliers!$B$8,Data!O3750&gt;Outliers!$B$9),"Yes","No")</f>
        <v>No</v>
      </c>
      <c r="X3750">
        <f t="shared" si="530"/>
        <v>3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522"/>
        <v>1</v>
      </c>
      <c r="P3751" s="9">
        <f t="shared" si="523"/>
        <v>75</v>
      </c>
      <c r="Q3751" t="str">
        <f t="shared" si="524"/>
        <v>theater</v>
      </c>
      <c r="R3751" t="str">
        <f t="shared" si="525"/>
        <v>musical</v>
      </c>
      <c r="S3751" s="22">
        <f t="shared" si="526"/>
        <v>42458.127175925925</v>
      </c>
      <c r="T3751" s="22">
        <f t="shared" si="527"/>
        <v>42489.165972222225</v>
      </c>
      <c r="U3751">
        <f t="shared" si="528"/>
        <v>2016</v>
      </c>
      <c r="V3751" t="str">
        <f t="shared" si="529"/>
        <v>successful</v>
      </c>
      <c r="W3751" t="str">
        <f>IF(OR(O3751&lt;Outliers!$B$8,Data!O3751&gt;Outliers!$B$9),"Yes","No")</f>
        <v>No</v>
      </c>
      <c r="X3751">
        <f t="shared" si="530"/>
        <v>4</v>
      </c>
    </row>
    <row r="3752" spans="1:24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522"/>
        <v>1</v>
      </c>
      <c r="P3752" s="9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22">
        <f t="shared" si="526"/>
        <v>42016.981574074074</v>
      </c>
      <c r="T3752" s="22">
        <f t="shared" si="527"/>
        <v>42045.332638888889</v>
      </c>
      <c r="U3752">
        <f t="shared" si="528"/>
        <v>2015</v>
      </c>
      <c r="V3752" t="str">
        <f t="shared" si="529"/>
        <v>successful</v>
      </c>
      <c r="W3752" t="str">
        <f>IF(OR(O3752&lt;Outliers!$B$8,Data!O3752&gt;Outliers!$B$9),"Yes","No")</f>
        <v>No</v>
      </c>
      <c r="X3752">
        <f t="shared" si="530"/>
        <v>4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522"/>
        <v>1</v>
      </c>
      <c r="P3753" s="9">
        <f t="shared" si="523"/>
        <v>120.55</v>
      </c>
      <c r="Q3753" t="str">
        <f t="shared" si="524"/>
        <v>theater</v>
      </c>
      <c r="R3753" t="str">
        <f t="shared" si="525"/>
        <v>musical</v>
      </c>
      <c r="S3753" s="22">
        <f t="shared" si="526"/>
        <v>42403.035567129627</v>
      </c>
      <c r="T3753" s="22">
        <f t="shared" si="527"/>
        <v>42462.993900462956</v>
      </c>
      <c r="U3753">
        <f t="shared" si="528"/>
        <v>2016</v>
      </c>
      <c r="V3753" t="str">
        <f t="shared" si="529"/>
        <v>successful</v>
      </c>
      <c r="W3753" t="str">
        <f>IF(OR(O3753&lt;Outliers!$B$8,Data!O3753&gt;Outliers!$B$9),"Yes","No")</f>
        <v>No</v>
      </c>
      <c r="X3753">
        <f t="shared" si="530"/>
        <v>8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522"/>
        <v>1</v>
      </c>
      <c r="P3754" s="9">
        <f t="shared" si="523"/>
        <v>37.67</v>
      </c>
      <c r="Q3754" t="str">
        <f t="shared" si="524"/>
        <v>theater</v>
      </c>
      <c r="R3754" t="str">
        <f t="shared" si="525"/>
        <v>musical</v>
      </c>
      <c r="S3754" s="22">
        <f t="shared" si="526"/>
        <v>42619.802488425921</v>
      </c>
      <c r="T3754" s="22">
        <f t="shared" si="527"/>
        <v>42659.875</v>
      </c>
      <c r="U3754">
        <f t="shared" si="528"/>
        <v>2016</v>
      </c>
      <c r="V3754" t="str">
        <f t="shared" si="529"/>
        <v>successful</v>
      </c>
      <c r="W3754" t="str">
        <f>IF(OR(O3754&lt;Outliers!$B$8,Data!O3754&gt;Outliers!$B$9),"Yes","No")</f>
        <v>No</v>
      </c>
      <c r="X3754">
        <f t="shared" si="530"/>
        <v>6</v>
      </c>
    </row>
    <row r="3755" spans="1:24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522"/>
        <v>1</v>
      </c>
      <c r="P3755" s="9">
        <f t="shared" si="523"/>
        <v>172.23</v>
      </c>
      <c r="Q3755" t="str">
        <f t="shared" si="524"/>
        <v>theater</v>
      </c>
      <c r="R3755" t="str">
        <f t="shared" si="525"/>
        <v>musical</v>
      </c>
      <c r="S3755" s="22">
        <f t="shared" si="526"/>
        <v>42128.824074074073</v>
      </c>
      <c r="T3755" s="22">
        <f t="shared" si="527"/>
        <v>42158</v>
      </c>
      <c r="U3755">
        <f t="shared" si="528"/>
        <v>2015</v>
      </c>
      <c r="V3755" t="str">
        <f t="shared" si="529"/>
        <v>successful</v>
      </c>
      <c r="W3755" t="str">
        <f>IF(OR(O3755&lt;Outliers!$B$8,Data!O3755&gt;Outliers!$B$9),"Yes","No")</f>
        <v>No</v>
      </c>
      <c r="X3755">
        <f t="shared" si="530"/>
        <v>4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522"/>
        <v>1</v>
      </c>
      <c r="P3756" s="9">
        <f t="shared" si="523"/>
        <v>111.11</v>
      </c>
      <c r="Q3756" t="str">
        <f t="shared" si="524"/>
        <v>theater</v>
      </c>
      <c r="R3756" t="str">
        <f t="shared" si="525"/>
        <v>musical</v>
      </c>
      <c r="S3756" s="22">
        <f t="shared" si="526"/>
        <v>41808.881215277775</v>
      </c>
      <c r="T3756" s="22">
        <f t="shared" si="527"/>
        <v>41846.207638888889</v>
      </c>
      <c r="U3756">
        <f t="shared" si="528"/>
        <v>2014</v>
      </c>
      <c r="V3756" t="str">
        <f t="shared" si="529"/>
        <v>successful</v>
      </c>
      <c r="W3756" t="str">
        <f>IF(OR(O3756&lt;Outliers!$B$8,Data!O3756&gt;Outliers!$B$9),"Yes","No")</f>
        <v>No</v>
      </c>
      <c r="X3756">
        <f t="shared" si="530"/>
        <v>5</v>
      </c>
    </row>
    <row r="3757" spans="1:24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522"/>
        <v>1</v>
      </c>
      <c r="P3757" s="9">
        <f t="shared" si="523"/>
        <v>25.46</v>
      </c>
      <c r="Q3757" t="str">
        <f t="shared" si="524"/>
        <v>theater</v>
      </c>
      <c r="R3757" t="str">
        <f t="shared" si="525"/>
        <v>musical</v>
      </c>
      <c r="S3757" s="22">
        <f t="shared" si="526"/>
        <v>42445.866979166662</v>
      </c>
      <c r="T3757" s="22">
        <f t="shared" si="527"/>
        <v>42475.866979166662</v>
      </c>
      <c r="U3757">
        <f t="shared" si="528"/>
        <v>2016</v>
      </c>
      <c r="V3757" t="str">
        <f t="shared" si="529"/>
        <v>successful</v>
      </c>
      <c r="W3757" t="str">
        <f>IF(OR(O3757&lt;Outliers!$B$8,Data!O3757&gt;Outliers!$B$9),"Yes","No")</f>
        <v>No</v>
      </c>
      <c r="X3757">
        <f t="shared" si="530"/>
        <v>4</v>
      </c>
    </row>
    <row r="3758" spans="1:24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522"/>
        <v>1</v>
      </c>
      <c r="P3758" s="9">
        <f t="shared" si="523"/>
        <v>267.64999999999998</v>
      </c>
      <c r="Q3758" t="str">
        <f t="shared" si="524"/>
        <v>theater</v>
      </c>
      <c r="R3758" t="str">
        <f t="shared" si="525"/>
        <v>musical</v>
      </c>
      <c r="S3758" s="22">
        <f t="shared" si="526"/>
        <v>41771.814791666664</v>
      </c>
      <c r="T3758" s="22">
        <f t="shared" si="527"/>
        <v>41801.814791666664</v>
      </c>
      <c r="U3758">
        <f t="shared" si="528"/>
        <v>2014</v>
      </c>
      <c r="V3758" t="str">
        <f t="shared" si="529"/>
        <v>successful</v>
      </c>
      <c r="W3758" t="str">
        <f>IF(OR(O3758&lt;Outliers!$B$8,Data!O3758&gt;Outliers!$B$9),"Yes","No")</f>
        <v>No</v>
      </c>
      <c r="X3758">
        <f t="shared" si="530"/>
        <v>4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522"/>
        <v>1</v>
      </c>
      <c r="P3759" s="9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22">
        <f t="shared" si="526"/>
        <v>41954.850868055553</v>
      </c>
      <c r="T3759" s="22">
        <f t="shared" si="527"/>
        <v>41974.850868055553</v>
      </c>
      <c r="U3759">
        <f t="shared" si="528"/>
        <v>2014</v>
      </c>
      <c r="V3759" t="str">
        <f t="shared" si="529"/>
        <v>successful</v>
      </c>
      <c r="W3759" t="str">
        <f>IF(OR(O3759&lt;Outliers!$B$8,Data!O3759&gt;Outliers!$B$9),"Yes","No")</f>
        <v>No</v>
      </c>
      <c r="X3759">
        <f t="shared" si="530"/>
        <v>3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522"/>
        <v>1</v>
      </c>
      <c r="P3760" s="9">
        <f t="shared" si="523"/>
        <v>59.04</v>
      </c>
      <c r="Q3760" t="str">
        <f t="shared" si="524"/>
        <v>theater</v>
      </c>
      <c r="R3760" t="str">
        <f t="shared" si="525"/>
        <v>musical</v>
      </c>
      <c r="S3760" s="22">
        <f t="shared" si="526"/>
        <v>41747.471504629626</v>
      </c>
      <c r="T3760" s="22">
        <f t="shared" si="527"/>
        <v>41778.208333333336</v>
      </c>
      <c r="U3760">
        <f t="shared" si="528"/>
        <v>2014</v>
      </c>
      <c r="V3760" t="str">
        <f t="shared" si="529"/>
        <v>successful</v>
      </c>
      <c r="W3760" t="str">
        <f>IF(OR(O3760&lt;Outliers!$B$8,Data!O3760&gt;Outliers!$B$9),"Yes","No")</f>
        <v>No</v>
      </c>
      <c r="X3760">
        <f t="shared" si="530"/>
        <v>4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522"/>
        <v>1</v>
      </c>
      <c r="P3761" s="9">
        <f t="shared" si="523"/>
        <v>50.11</v>
      </c>
      <c r="Q3761" t="str">
        <f t="shared" si="524"/>
        <v>theater</v>
      </c>
      <c r="R3761" t="str">
        <f t="shared" si="525"/>
        <v>musical</v>
      </c>
      <c r="S3761" s="22">
        <f t="shared" si="526"/>
        <v>42182.108252314814</v>
      </c>
      <c r="T3761" s="22">
        <f t="shared" si="527"/>
        <v>42242.108252314814</v>
      </c>
      <c r="U3761">
        <f t="shared" si="528"/>
        <v>2015</v>
      </c>
      <c r="V3761" t="str">
        <f t="shared" si="529"/>
        <v>successful</v>
      </c>
      <c r="W3761" t="str">
        <f>IF(OR(O3761&lt;Outliers!$B$8,Data!O3761&gt;Outliers!$B$9),"Yes","No")</f>
        <v>No</v>
      </c>
      <c r="X3761">
        <f t="shared" si="530"/>
        <v>9</v>
      </c>
    </row>
    <row r="3762" spans="1:24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522"/>
        <v>1</v>
      </c>
      <c r="P3762" s="9">
        <f t="shared" si="523"/>
        <v>55.5</v>
      </c>
      <c r="Q3762" t="str">
        <f t="shared" si="524"/>
        <v>theater</v>
      </c>
      <c r="R3762" t="str">
        <f t="shared" si="525"/>
        <v>musical</v>
      </c>
      <c r="S3762" s="22">
        <f t="shared" si="526"/>
        <v>41739.525300925925</v>
      </c>
      <c r="T3762" s="22">
        <f t="shared" si="527"/>
        <v>41764.525300925925</v>
      </c>
      <c r="U3762">
        <f t="shared" si="528"/>
        <v>2014</v>
      </c>
      <c r="V3762" t="str">
        <f t="shared" si="529"/>
        <v>successful</v>
      </c>
      <c r="W3762" t="str">
        <f>IF(OR(O3762&lt;Outliers!$B$8,Data!O3762&gt;Outliers!$B$9),"Yes","No")</f>
        <v>No</v>
      </c>
      <c r="X3762">
        <f t="shared" si="530"/>
        <v>4</v>
      </c>
    </row>
    <row r="3763" spans="1:24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522"/>
        <v>1</v>
      </c>
      <c r="P3763" s="9">
        <f t="shared" si="523"/>
        <v>166.67</v>
      </c>
      <c r="Q3763" t="str">
        <f t="shared" si="524"/>
        <v>theater</v>
      </c>
      <c r="R3763" t="str">
        <f t="shared" si="525"/>
        <v>musical</v>
      </c>
      <c r="S3763" s="22">
        <f t="shared" si="526"/>
        <v>42173.466863425929</v>
      </c>
      <c r="T3763" s="22">
        <f t="shared" si="527"/>
        <v>42226.958333333328</v>
      </c>
      <c r="U3763">
        <f t="shared" si="528"/>
        <v>2015</v>
      </c>
      <c r="V3763" t="str">
        <f t="shared" si="529"/>
        <v>successful</v>
      </c>
      <c r="W3763" t="str">
        <f>IF(OR(O3763&lt;Outliers!$B$8,Data!O3763&gt;Outliers!$B$9),"Yes","No")</f>
        <v>No</v>
      </c>
      <c r="X3763">
        <f t="shared" si="530"/>
        <v>8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522"/>
        <v>1</v>
      </c>
      <c r="P3764" s="9">
        <f t="shared" si="523"/>
        <v>47.43</v>
      </c>
      <c r="Q3764" t="str">
        <f t="shared" si="524"/>
        <v>theater</v>
      </c>
      <c r="R3764" t="str">
        <f t="shared" si="525"/>
        <v>musical</v>
      </c>
      <c r="S3764" s="22">
        <f t="shared" si="526"/>
        <v>42193.813530092593</v>
      </c>
      <c r="T3764" s="22">
        <f t="shared" si="527"/>
        <v>42218.813530092593</v>
      </c>
      <c r="U3764">
        <f t="shared" si="528"/>
        <v>2015</v>
      </c>
      <c r="V3764" t="str">
        <f t="shared" si="529"/>
        <v>successful</v>
      </c>
      <c r="W3764" t="str">
        <f>IF(OR(O3764&lt;Outliers!$B$8,Data!O3764&gt;Outliers!$B$9),"Yes","No")</f>
        <v>No</v>
      </c>
      <c r="X3764">
        <f t="shared" si="530"/>
        <v>4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522"/>
        <v>1</v>
      </c>
      <c r="P3765" s="9">
        <f t="shared" si="523"/>
        <v>64.94</v>
      </c>
      <c r="Q3765" t="str">
        <f t="shared" si="524"/>
        <v>theater</v>
      </c>
      <c r="R3765" t="str">
        <f t="shared" si="525"/>
        <v>musical</v>
      </c>
      <c r="S3765" s="22">
        <f t="shared" si="526"/>
        <v>42065.750300925924</v>
      </c>
      <c r="T3765" s="22">
        <f t="shared" si="527"/>
        <v>42095.708634259259</v>
      </c>
      <c r="U3765">
        <f t="shared" si="528"/>
        <v>2015</v>
      </c>
      <c r="V3765" t="str">
        <f t="shared" si="529"/>
        <v>successful</v>
      </c>
      <c r="W3765" t="str">
        <f>IF(OR(O3765&lt;Outliers!$B$8,Data!O3765&gt;Outliers!$B$9),"Yes","No")</f>
        <v>No</v>
      </c>
      <c r="X3765">
        <f t="shared" si="530"/>
        <v>4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522"/>
        <v>1</v>
      </c>
      <c r="P3766" s="9">
        <f t="shared" si="523"/>
        <v>55.56</v>
      </c>
      <c r="Q3766" t="str">
        <f t="shared" si="524"/>
        <v>theater</v>
      </c>
      <c r="R3766" t="str">
        <f t="shared" si="525"/>
        <v>musical</v>
      </c>
      <c r="S3766" s="22">
        <f t="shared" si="526"/>
        <v>42499.842962962968</v>
      </c>
      <c r="T3766" s="22">
        <f t="shared" si="527"/>
        <v>42519.024999999994</v>
      </c>
      <c r="U3766">
        <f t="shared" si="528"/>
        <v>2016</v>
      </c>
      <c r="V3766" t="str">
        <f t="shared" si="529"/>
        <v>successful</v>
      </c>
      <c r="W3766" t="str">
        <f>IF(OR(O3766&lt;Outliers!$B$8,Data!O3766&gt;Outliers!$B$9),"Yes","No")</f>
        <v>No</v>
      </c>
      <c r="X3766">
        <f t="shared" si="530"/>
        <v>3</v>
      </c>
    </row>
    <row r="3767" spans="1:24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522"/>
        <v>1</v>
      </c>
      <c r="P3767" s="9">
        <f t="shared" si="523"/>
        <v>74.22</v>
      </c>
      <c r="Q3767" t="str">
        <f t="shared" si="524"/>
        <v>theater</v>
      </c>
      <c r="R3767" t="str">
        <f t="shared" si="525"/>
        <v>musical</v>
      </c>
      <c r="S3767" s="22">
        <f t="shared" si="526"/>
        <v>41820.776412037041</v>
      </c>
      <c r="T3767" s="22">
        <f t="shared" si="527"/>
        <v>41850.776412037041</v>
      </c>
      <c r="U3767">
        <f t="shared" si="528"/>
        <v>2014</v>
      </c>
      <c r="V3767" t="str">
        <f t="shared" si="529"/>
        <v>successful</v>
      </c>
      <c r="W3767" t="str">
        <f>IF(OR(O3767&lt;Outliers!$B$8,Data!O3767&gt;Outliers!$B$9),"Yes","No")</f>
        <v>No</v>
      </c>
      <c r="X3767">
        <f t="shared" si="530"/>
        <v>4</v>
      </c>
    </row>
    <row r="3768" spans="1:24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522"/>
        <v>1</v>
      </c>
      <c r="P3768" s="9">
        <f t="shared" si="523"/>
        <v>106.93</v>
      </c>
      <c r="Q3768" t="str">
        <f t="shared" si="524"/>
        <v>theater</v>
      </c>
      <c r="R3768" t="str">
        <f t="shared" si="525"/>
        <v>musical</v>
      </c>
      <c r="S3768" s="22">
        <f t="shared" si="526"/>
        <v>41788.167187500003</v>
      </c>
      <c r="T3768" s="22">
        <f t="shared" si="527"/>
        <v>41823.167187500003</v>
      </c>
      <c r="U3768">
        <f t="shared" si="528"/>
        <v>2014</v>
      </c>
      <c r="V3768" t="str">
        <f t="shared" si="529"/>
        <v>successful</v>
      </c>
      <c r="W3768" t="str">
        <f>IF(OR(O3768&lt;Outliers!$B$8,Data!O3768&gt;Outliers!$B$9),"Yes","No")</f>
        <v>No</v>
      </c>
      <c r="X3768">
        <f t="shared" si="530"/>
        <v>5</v>
      </c>
    </row>
    <row r="3769" spans="1:24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522"/>
        <v>1</v>
      </c>
      <c r="P3769" s="9">
        <f t="shared" si="523"/>
        <v>41.7</v>
      </c>
      <c r="Q3769" t="str">
        <f t="shared" si="524"/>
        <v>theater</v>
      </c>
      <c r="R3769" t="str">
        <f t="shared" si="525"/>
        <v>musical</v>
      </c>
      <c r="S3769" s="22">
        <f t="shared" si="526"/>
        <v>42050.019641203704</v>
      </c>
      <c r="T3769" s="22">
        <f t="shared" si="527"/>
        <v>42064.207638888889</v>
      </c>
      <c r="U3769">
        <f t="shared" si="528"/>
        <v>2015</v>
      </c>
      <c r="V3769" t="str">
        <f t="shared" si="529"/>
        <v>successful</v>
      </c>
      <c r="W3769" t="str">
        <f>IF(OR(O3769&lt;Outliers!$B$8,Data!O3769&gt;Outliers!$B$9),"Yes","No")</f>
        <v>No</v>
      </c>
      <c r="X3769">
        <f t="shared" si="530"/>
        <v>2</v>
      </c>
    </row>
    <row r="3770" spans="1:24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522"/>
        <v>1</v>
      </c>
      <c r="P3770" s="9">
        <f t="shared" si="523"/>
        <v>74.239999999999995</v>
      </c>
      <c r="Q3770" t="str">
        <f t="shared" si="524"/>
        <v>theater</v>
      </c>
      <c r="R3770" t="str">
        <f t="shared" si="525"/>
        <v>musical</v>
      </c>
      <c r="S3770" s="22">
        <f t="shared" si="526"/>
        <v>41772.727893518517</v>
      </c>
      <c r="T3770" s="22">
        <f t="shared" si="527"/>
        <v>41802.727893518517</v>
      </c>
      <c r="U3770">
        <f t="shared" si="528"/>
        <v>2014</v>
      </c>
      <c r="V3770" t="str">
        <f t="shared" si="529"/>
        <v>successful</v>
      </c>
      <c r="W3770" t="str">
        <f>IF(OR(O3770&lt;Outliers!$B$8,Data!O3770&gt;Outliers!$B$9),"Yes","No")</f>
        <v>No</v>
      </c>
      <c r="X3770">
        <f t="shared" si="530"/>
        <v>4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522"/>
        <v>1</v>
      </c>
      <c r="P3771" s="9">
        <f t="shared" si="523"/>
        <v>73.33</v>
      </c>
      <c r="Q3771" t="str">
        <f t="shared" si="524"/>
        <v>theater</v>
      </c>
      <c r="R3771" t="str">
        <f t="shared" si="525"/>
        <v>musical</v>
      </c>
      <c r="S3771" s="22">
        <f t="shared" si="526"/>
        <v>42445.598136574074</v>
      </c>
      <c r="T3771" s="22">
        <f t="shared" si="527"/>
        <v>42475.598136574074</v>
      </c>
      <c r="U3771">
        <f t="shared" si="528"/>
        <v>2016</v>
      </c>
      <c r="V3771" t="str">
        <f t="shared" si="529"/>
        <v>successful</v>
      </c>
      <c r="W3771" t="str">
        <f>IF(OR(O3771&lt;Outliers!$B$8,Data!O3771&gt;Outliers!$B$9),"Yes","No")</f>
        <v>No</v>
      </c>
      <c r="X3771">
        <f t="shared" si="530"/>
        <v>4</v>
      </c>
    </row>
    <row r="3772" spans="1:24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522"/>
        <v>1</v>
      </c>
      <c r="P3772" s="9">
        <f t="shared" si="523"/>
        <v>100</v>
      </c>
      <c r="Q3772" t="str">
        <f t="shared" si="524"/>
        <v>theater</v>
      </c>
      <c r="R3772" t="str">
        <f t="shared" si="525"/>
        <v>musical</v>
      </c>
      <c r="S3772" s="22">
        <f t="shared" si="526"/>
        <v>42138.930671296301</v>
      </c>
      <c r="T3772" s="22">
        <f t="shared" si="527"/>
        <v>42168.930671296301</v>
      </c>
      <c r="U3772">
        <f t="shared" si="528"/>
        <v>2015</v>
      </c>
      <c r="V3772" t="str">
        <f t="shared" si="529"/>
        <v>successful</v>
      </c>
      <c r="W3772" t="str">
        <f>IF(OR(O3772&lt;Outliers!$B$8,Data!O3772&gt;Outliers!$B$9),"Yes","No")</f>
        <v>No</v>
      </c>
      <c r="X3772">
        <f t="shared" si="530"/>
        <v>4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522"/>
        <v>1</v>
      </c>
      <c r="P3773" s="9">
        <f t="shared" si="523"/>
        <v>38.42</v>
      </c>
      <c r="Q3773" t="str">
        <f t="shared" si="524"/>
        <v>theater</v>
      </c>
      <c r="R3773" t="str">
        <f t="shared" si="525"/>
        <v>musical</v>
      </c>
      <c r="S3773" s="22">
        <f t="shared" si="526"/>
        <v>42493.857083333336</v>
      </c>
      <c r="T3773" s="22">
        <f t="shared" si="527"/>
        <v>42508</v>
      </c>
      <c r="U3773">
        <f t="shared" si="528"/>
        <v>2016</v>
      </c>
      <c r="V3773" t="str">
        <f t="shared" si="529"/>
        <v>successful</v>
      </c>
      <c r="W3773" t="str">
        <f>IF(OR(O3773&lt;Outliers!$B$8,Data!O3773&gt;Outliers!$B$9),"Yes","No")</f>
        <v>No</v>
      </c>
      <c r="X3773">
        <f t="shared" si="530"/>
        <v>2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522"/>
        <v>1</v>
      </c>
      <c r="P3774" s="9">
        <f t="shared" si="523"/>
        <v>166.97</v>
      </c>
      <c r="Q3774" t="str">
        <f t="shared" si="524"/>
        <v>theater</v>
      </c>
      <c r="R3774" t="str">
        <f t="shared" si="525"/>
        <v>musical</v>
      </c>
      <c r="S3774" s="22">
        <f t="shared" si="526"/>
        <v>42682.616967592592</v>
      </c>
      <c r="T3774" s="22">
        <f t="shared" si="527"/>
        <v>42703.25</v>
      </c>
      <c r="U3774">
        <f t="shared" si="528"/>
        <v>2016</v>
      </c>
      <c r="V3774" t="str">
        <f t="shared" si="529"/>
        <v>successful</v>
      </c>
      <c r="W3774" t="str">
        <f>IF(OR(O3774&lt;Outliers!$B$8,Data!O3774&gt;Outliers!$B$9),"Yes","No")</f>
        <v>No</v>
      </c>
      <c r="X3774">
        <f t="shared" si="530"/>
        <v>3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522"/>
        <v>1</v>
      </c>
      <c r="P3775" s="9">
        <f t="shared" si="523"/>
        <v>94.91</v>
      </c>
      <c r="Q3775" t="str">
        <f t="shared" si="524"/>
        <v>theater</v>
      </c>
      <c r="R3775" t="str">
        <f t="shared" si="525"/>
        <v>musical</v>
      </c>
      <c r="S3775" s="22">
        <f t="shared" si="526"/>
        <v>42656.005173611105</v>
      </c>
      <c r="T3775" s="22">
        <f t="shared" si="527"/>
        <v>42689.088888888888</v>
      </c>
      <c r="U3775">
        <f t="shared" si="528"/>
        <v>2016</v>
      </c>
      <c r="V3775" t="str">
        <f t="shared" si="529"/>
        <v>successful</v>
      </c>
      <c r="W3775" t="str">
        <f>IF(OR(O3775&lt;Outliers!$B$8,Data!O3775&gt;Outliers!$B$9),"Yes","No")</f>
        <v>No</v>
      </c>
      <c r="X3775">
        <f t="shared" si="530"/>
        <v>5</v>
      </c>
    </row>
    <row r="3776" spans="1:24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522"/>
        <v>1</v>
      </c>
      <c r="P3776" s="9">
        <f t="shared" si="523"/>
        <v>100</v>
      </c>
      <c r="Q3776" t="str">
        <f t="shared" si="524"/>
        <v>theater</v>
      </c>
      <c r="R3776" t="str">
        <f t="shared" si="525"/>
        <v>musical</v>
      </c>
      <c r="S3776" s="22">
        <f t="shared" si="526"/>
        <v>42087.792303240742</v>
      </c>
      <c r="T3776" s="22">
        <f t="shared" si="527"/>
        <v>42103.792303240742</v>
      </c>
      <c r="U3776">
        <f t="shared" si="528"/>
        <v>2015</v>
      </c>
      <c r="V3776" t="str">
        <f t="shared" si="529"/>
        <v>successful</v>
      </c>
      <c r="W3776" t="str">
        <f>IF(OR(O3776&lt;Outliers!$B$8,Data!O3776&gt;Outliers!$B$9),"Yes","No")</f>
        <v>No</v>
      </c>
      <c r="X3776">
        <f t="shared" si="530"/>
        <v>2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522"/>
        <v>1</v>
      </c>
      <c r="P3777" s="9">
        <f t="shared" si="523"/>
        <v>143.21</v>
      </c>
      <c r="Q3777" t="str">
        <f t="shared" si="524"/>
        <v>theater</v>
      </c>
      <c r="R3777" t="str">
        <f t="shared" si="525"/>
        <v>musical</v>
      </c>
      <c r="S3777" s="22">
        <f t="shared" si="526"/>
        <v>42075.942627314813</v>
      </c>
      <c r="T3777" s="22">
        <f t="shared" si="527"/>
        <v>42103.166666666672</v>
      </c>
      <c r="U3777">
        <f t="shared" si="528"/>
        <v>2015</v>
      </c>
      <c r="V3777" t="str">
        <f t="shared" si="529"/>
        <v>successful</v>
      </c>
      <c r="W3777" t="str">
        <f>IF(OR(O3777&lt;Outliers!$B$8,Data!O3777&gt;Outliers!$B$9),"Yes","No")</f>
        <v>No</v>
      </c>
      <c r="X3777">
        <f t="shared" si="530"/>
        <v>4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522"/>
        <v>1</v>
      </c>
      <c r="P3778" s="9">
        <f t="shared" si="523"/>
        <v>90.82</v>
      </c>
      <c r="Q3778" t="str">
        <f t="shared" si="524"/>
        <v>theater</v>
      </c>
      <c r="R3778" t="str">
        <f t="shared" si="525"/>
        <v>musical</v>
      </c>
      <c r="S3778" s="22">
        <f t="shared" si="526"/>
        <v>41814.367800925924</v>
      </c>
      <c r="T3778" s="22">
        <f t="shared" si="527"/>
        <v>41852.041666666664</v>
      </c>
      <c r="U3778">
        <f t="shared" si="528"/>
        <v>2014</v>
      </c>
      <c r="V3778" t="str">
        <f t="shared" si="529"/>
        <v>successful</v>
      </c>
      <c r="W3778" t="str">
        <f>IF(OR(O3778&lt;Outliers!$B$8,Data!O3778&gt;Outliers!$B$9),"Yes","No")</f>
        <v>No</v>
      </c>
      <c r="X3778">
        <f t="shared" si="530"/>
        <v>5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531">ROUND(E3779/D3779,0)</f>
        <v>1</v>
      </c>
      <c r="P3779" s="9">
        <f t="shared" ref="P3779:P3842" si="532">ROUND(IFERROR(E3779/L3779,0),2)</f>
        <v>48.54</v>
      </c>
      <c r="Q3779" t="str">
        <f t="shared" ref="Q3779:Q3842" si="533">LEFT(N3779,FIND("/",N3779)-1)</f>
        <v>theater</v>
      </c>
      <c r="R3779" t="str">
        <f t="shared" ref="R3779:R3842" si="534">RIGHT(N3779,LEN(N3779)-FIND("/",N3779))</f>
        <v>musical</v>
      </c>
      <c r="S3779" s="22">
        <f t="shared" ref="S3779:S3842" si="535">(((J3779/60)/60)/24)+DATE(1970,1,1)</f>
        <v>41887.111354166671</v>
      </c>
      <c r="T3779" s="22">
        <f t="shared" ref="T3779:T3842" si="536">(((I3779/60)/60)/24)+DATE(1970,1,1)</f>
        <v>41909.166666666664</v>
      </c>
      <c r="U3779">
        <f t="shared" ref="U3779:U3842" si="537">YEAR(S3779)</f>
        <v>2014</v>
      </c>
      <c r="V3779" t="str">
        <f t="shared" ref="V3779:V3842" si="538">IF(OR(F3779="live",F3779="successful"),"successful","unsuccessful")</f>
        <v>successful</v>
      </c>
      <c r="W3779" t="str">
        <f>IF(OR(O3779&lt;Outliers!$B$8,Data!O3779&gt;Outliers!$B$9),"Yes","No")</f>
        <v>No</v>
      </c>
      <c r="X3779">
        <f t="shared" ref="X3779:X3842" si="539">ROUND(_xlfn.DAYS(T3779,S3779)/7,0)</f>
        <v>3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531"/>
        <v>1</v>
      </c>
      <c r="P3780" s="9">
        <f t="shared" si="532"/>
        <v>70.03</v>
      </c>
      <c r="Q3780" t="str">
        <f t="shared" si="533"/>
        <v>theater</v>
      </c>
      <c r="R3780" t="str">
        <f t="shared" si="534"/>
        <v>musical</v>
      </c>
      <c r="S3780" s="22">
        <f t="shared" si="535"/>
        <v>41989.819212962961</v>
      </c>
      <c r="T3780" s="22">
        <f t="shared" si="536"/>
        <v>42049.819212962961</v>
      </c>
      <c r="U3780">
        <f t="shared" si="537"/>
        <v>2014</v>
      </c>
      <c r="V3780" t="str">
        <f t="shared" si="538"/>
        <v>successful</v>
      </c>
      <c r="W3780" t="str">
        <f>IF(OR(O3780&lt;Outliers!$B$8,Data!O3780&gt;Outliers!$B$9),"Yes","No")</f>
        <v>No</v>
      </c>
      <c r="X3780">
        <f t="shared" si="539"/>
        <v>9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531"/>
        <v>1</v>
      </c>
      <c r="P3781" s="9">
        <f t="shared" si="532"/>
        <v>135.63</v>
      </c>
      <c r="Q3781" t="str">
        <f t="shared" si="533"/>
        <v>theater</v>
      </c>
      <c r="R3781" t="str">
        <f t="shared" si="534"/>
        <v>musical</v>
      </c>
      <c r="S3781" s="22">
        <f t="shared" si="535"/>
        <v>42425.735416666663</v>
      </c>
      <c r="T3781" s="22">
        <f t="shared" si="536"/>
        <v>42455.693750000006</v>
      </c>
      <c r="U3781">
        <f t="shared" si="537"/>
        <v>2016</v>
      </c>
      <c r="V3781" t="str">
        <f t="shared" si="538"/>
        <v>successful</v>
      </c>
      <c r="W3781" t="str">
        <f>IF(OR(O3781&lt;Outliers!$B$8,Data!O3781&gt;Outliers!$B$9),"Yes","No")</f>
        <v>No</v>
      </c>
      <c r="X3781">
        <f t="shared" si="539"/>
        <v>4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531"/>
        <v>1</v>
      </c>
      <c r="P3782" s="9">
        <f t="shared" si="532"/>
        <v>100</v>
      </c>
      <c r="Q3782" t="str">
        <f t="shared" si="533"/>
        <v>theater</v>
      </c>
      <c r="R3782" t="str">
        <f t="shared" si="534"/>
        <v>musical</v>
      </c>
      <c r="S3782" s="22">
        <f t="shared" si="535"/>
        <v>42166.219733796301</v>
      </c>
      <c r="T3782" s="22">
        <f t="shared" si="536"/>
        <v>42198.837499999994</v>
      </c>
      <c r="U3782">
        <f t="shared" si="537"/>
        <v>2015</v>
      </c>
      <c r="V3782" t="str">
        <f t="shared" si="538"/>
        <v>successful</v>
      </c>
      <c r="W3782" t="str">
        <f>IF(OR(O3782&lt;Outliers!$B$8,Data!O3782&gt;Outliers!$B$9),"Yes","No")</f>
        <v>No</v>
      </c>
      <c r="X3782">
        <f t="shared" si="539"/>
        <v>5</v>
      </c>
    </row>
    <row r="3783" spans="1:24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531"/>
        <v>1</v>
      </c>
      <c r="P3783" s="9">
        <f t="shared" si="532"/>
        <v>94.9</v>
      </c>
      <c r="Q3783" t="str">
        <f t="shared" si="533"/>
        <v>theater</v>
      </c>
      <c r="R3783" t="str">
        <f t="shared" si="534"/>
        <v>musical</v>
      </c>
      <c r="S3783" s="22">
        <f t="shared" si="535"/>
        <v>41865.882928240739</v>
      </c>
      <c r="T3783" s="22">
        <f t="shared" si="536"/>
        <v>41890.882928240739</v>
      </c>
      <c r="U3783">
        <f t="shared" si="537"/>
        <v>2014</v>
      </c>
      <c r="V3783" t="str">
        <f t="shared" si="538"/>
        <v>successful</v>
      </c>
      <c r="W3783" t="str">
        <f>IF(OR(O3783&lt;Outliers!$B$8,Data!O3783&gt;Outliers!$B$9),"Yes","No")</f>
        <v>No</v>
      </c>
      <c r="X3783">
        <f t="shared" si="539"/>
        <v>4</v>
      </c>
    </row>
    <row r="3784" spans="1:24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531"/>
        <v>1</v>
      </c>
      <c r="P3784" s="9">
        <f t="shared" si="532"/>
        <v>75.37</v>
      </c>
      <c r="Q3784" t="str">
        <f t="shared" si="533"/>
        <v>theater</v>
      </c>
      <c r="R3784" t="str">
        <f t="shared" si="534"/>
        <v>musical</v>
      </c>
      <c r="S3784" s="22">
        <f t="shared" si="535"/>
        <v>42546.862233796302</v>
      </c>
      <c r="T3784" s="22">
        <f t="shared" si="536"/>
        <v>42575.958333333328</v>
      </c>
      <c r="U3784">
        <f t="shared" si="537"/>
        <v>2016</v>
      </c>
      <c r="V3784" t="str">
        <f t="shared" si="538"/>
        <v>successful</v>
      </c>
      <c r="W3784" t="str">
        <f>IF(OR(O3784&lt;Outliers!$B$8,Data!O3784&gt;Outliers!$B$9),"Yes","No")</f>
        <v>No</v>
      </c>
      <c r="X3784">
        <f t="shared" si="539"/>
        <v>4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531"/>
        <v>1</v>
      </c>
      <c r="P3785" s="9">
        <f t="shared" si="532"/>
        <v>64.459999999999994</v>
      </c>
      <c r="Q3785" t="str">
        <f t="shared" si="533"/>
        <v>theater</v>
      </c>
      <c r="R3785" t="str">
        <f t="shared" si="534"/>
        <v>musical</v>
      </c>
      <c r="S3785" s="22">
        <f t="shared" si="535"/>
        <v>42420.140277777777</v>
      </c>
      <c r="T3785" s="22">
        <f t="shared" si="536"/>
        <v>42444.666666666672</v>
      </c>
      <c r="U3785">
        <f t="shared" si="537"/>
        <v>2016</v>
      </c>
      <c r="V3785" t="str">
        <f t="shared" si="538"/>
        <v>successful</v>
      </c>
      <c r="W3785" t="str">
        <f>IF(OR(O3785&lt;Outliers!$B$8,Data!O3785&gt;Outliers!$B$9),"Yes","No")</f>
        <v>No</v>
      </c>
      <c r="X3785">
        <f t="shared" si="539"/>
        <v>3</v>
      </c>
    </row>
    <row r="3786" spans="1:24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531"/>
        <v>1</v>
      </c>
      <c r="P3786" s="9">
        <f t="shared" si="532"/>
        <v>115</v>
      </c>
      <c r="Q3786" t="str">
        <f t="shared" si="533"/>
        <v>theater</v>
      </c>
      <c r="R3786" t="str">
        <f t="shared" si="534"/>
        <v>musical</v>
      </c>
      <c r="S3786" s="22">
        <f t="shared" si="535"/>
        <v>42531.980694444443</v>
      </c>
      <c r="T3786" s="22">
        <f t="shared" si="536"/>
        <v>42561.980694444443</v>
      </c>
      <c r="U3786">
        <f t="shared" si="537"/>
        <v>2016</v>
      </c>
      <c r="V3786" t="str">
        <f t="shared" si="538"/>
        <v>successful</v>
      </c>
      <c r="W3786" t="str">
        <f>IF(OR(O3786&lt;Outliers!$B$8,Data!O3786&gt;Outliers!$B$9),"Yes","No")</f>
        <v>No</v>
      </c>
      <c r="X3786">
        <f t="shared" si="539"/>
        <v>4</v>
      </c>
    </row>
    <row r="3787" spans="1:24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531"/>
        <v>2</v>
      </c>
      <c r="P3787" s="9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22">
        <f t="shared" si="535"/>
        <v>42548.63853009259</v>
      </c>
      <c r="T3787" s="22">
        <f t="shared" si="536"/>
        <v>42584.418749999997</v>
      </c>
      <c r="U3787">
        <f t="shared" si="537"/>
        <v>2016</v>
      </c>
      <c r="V3787" t="str">
        <f t="shared" si="538"/>
        <v>successful</v>
      </c>
      <c r="W3787" t="str">
        <f>IF(OR(O3787&lt;Outliers!$B$8,Data!O3787&gt;Outliers!$B$9),"Yes","No")</f>
        <v>No</v>
      </c>
      <c r="X3787">
        <f t="shared" si="539"/>
        <v>5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531"/>
        <v>1</v>
      </c>
      <c r="P3788" s="9">
        <f t="shared" si="532"/>
        <v>93.77</v>
      </c>
      <c r="Q3788" t="str">
        <f t="shared" si="533"/>
        <v>theater</v>
      </c>
      <c r="R3788" t="str">
        <f t="shared" si="534"/>
        <v>musical</v>
      </c>
      <c r="S3788" s="22">
        <f t="shared" si="535"/>
        <v>42487.037905092591</v>
      </c>
      <c r="T3788" s="22">
        <f t="shared" si="536"/>
        <v>42517.037905092591</v>
      </c>
      <c r="U3788">
        <f t="shared" si="537"/>
        <v>2016</v>
      </c>
      <c r="V3788" t="str">
        <f t="shared" si="538"/>
        <v>successful</v>
      </c>
      <c r="W3788" t="str">
        <f>IF(OR(O3788&lt;Outliers!$B$8,Data!O3788&gt;Outliers!$B$9),"Yes","No")</f>
        <v>No</v>
      </c>
      <c r="X3788">
        <f t="shared" si="539"/>
        <v>4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531"/>
        <v>1</v>
      </c>
      <c r="P3789" s="9">
        <f t="shared" si="532"/>
        <v>35.1</v>
      </c>
      <c r="Q3789" t="str">
        <f t="shared" si="533"/>
        <v>theater</v>
      </c>
      <c r="R3789" t="str">
        <f t="shared" si="534"/>
        <v>musical</v>
      </c>
      <c r="S3789" s="22">
        <f t="shared" si="535"/>
        <v>42167.534791666665</v>
      </c>
      <c r="T3789" s="22">
        <f t="shared" si="536"/>
        <v>42196.165972222225</v>
      </c>
      <c r="U3789">
        <f t="shared" si="537"/>
        <v>2015</v>
      </c>
      <c r="V3789" t="str">
        <f t="shared" si="538"/>
        <v>successful</v>
      </c>
      <c r="W3789" t="str">
        <f>IF(OR(O3789&lt;Outliers!$B$8,Data!O3789&gt;Outliers!$B$9),"Yes","No")</f>
        <v>No</v>
      </c>
      <c r="X3789">
        <f t="shared" si="539"/>
        <v>4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531"/>
        <v>0</v>
      </c>
      <c r="P3790" s="9">
        <f t="shared" si="532"/>
        <v>500</v>
      </c>
      <c r="Q3790" t="str">
        <f t="shared" si="533"/>
        <v>theater</v>
      </c>
      <c r="R3790" t="str">
        <f t="shared" si="534"/>
        <v>musical</v>
      </c>
      <c r="S3790" s="22">
        <f t="shared" si="535"/>
        <v>42333.695821759262</v>
      </c>
      <c r="T3790" s="22">
        <f t="shared" si="536"/>
        <v>42361.679166666669</v>
      </c>
      <c r="U3790">
        <f t="shared" si="537"/>
        <v>2015</v>
      </c>
      <c r="V3790" t="str">
        <f t="shared" si="538"/>
        <v>unsuccessful</v>
      </c>
      <c r="W3790" t="str">
        <f>IF(OR(O3790&lt;Outliers!$B$8,Data!O3790&gt;Outliers!$B$9),"Yes","No")</f>
        <v>No</v>
      </c>
      <c r="X3790">
        <f t="shared" si="539"/>
        <v>4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531"/>
        <v>0</v>
      </c>
      <c r="P3791" s="9">
        <f t="shared" si="532"/>
        <v>29</v>
      </c>
      <c r="Q3791" t="str">
        <f t="shared" si="533"/>
        <v>theater</v>
      </c>
      <c r="R3791" t="str">
        <f t="shared" si="534"/>
        <v>musical</v>
      </c>
      <c r="S3791" s="22">
        <f t="shared" si="535"/>
        <v>42138.798819444448</v>
      </c>
      <c r="T3791" s="22">
        <f t="shared" si="536"/>
        <v>42170.798819444448</v>
      </c>
      <c r="U3791">
        <f t="shared" si="537"/>
        <v>2015</v>
      </c>
      <c r="V3791" t="str">
        <f t="shared" si="538"/>
        <v>unsuccessful</v>
      </c>
      <c r="W3791" t="str">
        <f>IF(OR(O3791&lt;Outliers!$B$8,Data!O3791&gt;Outliers!$B$9),"Yes","No")</f>
        <v>No</v>
      </c>
      <c r="X3791">
        <f t="shared" si="539"/>
        <v>5</v>
      </c>
    </row>
    <row r="3792" spans="1:24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531"/>
        <v>0</v>
      </c>
      <c r="P3792" s="9">
        <f t="shared" si="532"/>
        <v>0</v>
      </c>
      <c r="Q3792" t="str">
        <f t="shared" si="533"/>
        <v>theater</v>
      </c>
      <c r="R3792" t="str">
        <f t="shared" si="534"/>
        <v>musical</v>
      </c>
      <c r="S3792" s="22">
        <f t="shared" si="535"/>
        <v>42666.666932870372</v>
      </c>
      <c r="T3792" s="22">
        <f t="shared" si="536"/>
        <v>42696.708599537036</v>
      </c>
      <c r="U3792">
        <f t="shared" si="537"/>
        <v>2016</v>
      </c>
      <c r="V3792" t="str">
        <f t="shared" si="538"/>
        <v>unsuccessful</v>
      </c>
      <c r="W3792" t="str">
        <f>IF(OR(O3792&lt;Outliers!$B$8,Data!O3792&gt;Outliers!$B$9),"Yes","No")</f>
        <v>No</v>
      </c>
      <c r="X3792">
        <f t="shared" si="539"/>
        <v>4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531"/>
        <v>0</v>
      </c>
      <c r="P3793" s="9">
        <f t="shared" si="532"/>
        <v>0</v>
      </c>
      <c r="Q3793" t="str">
        <f t="shared" si="533"/>
        <v>theater</v>
      </c>
      <c r="R3793" t="str">
        <f t="shared" si="534"/>
        <v>musical</v>
      </c>
      <c r="S3793" s="22">
        <f t="shared" si="535"/>
        <v>41766.692037037035</v>
      </c>
      <c r="T3793" s="22">
        <f t="shared" si="536"/>
        <v>41826.692037037035</v>
      </c>
      <c r="U3793">
        <f t="shared" si="537"/>
        <v>2014</v>
      </c>
      <c r="V3793" t="str">
        <f t="shared" si="538"/>
        <v>unsuccessful</v>
      </c>
      <c r="W3793" t="str">
        <f>IF(OR(O3793&lt;Outliers!$B$8,Data!O3793&gt;Outliers!$B$9),"Yes","No")</f>
        <v>No</v>
      </c>
      <c r="X3793">
        <f t="shared" si="539"/>
        <v>9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531"/>
        <v>0</v>
      </c>
      <c r="P3794" s="9">
        <f t="shared" si="532"/>
        <v>17.5</v>
      </c>
      <c r="Q3794" t="str">
        <f t="shared" si="533"/>
        <v>theater</v>
      </c>
      <c r="R3794" t="str">
        <f t="shared" si="534"/>
        <v>musical</v>
      </c>
      <c r="S3794" s="22">
        <f t="shared" si="535"/>
        <v>42170.447013888886</v>
      </c>
      <c r="T3794" s="22">
        <f t="shared" si="536"/>
        <v>42200.447013888886</v>
      </c>
      <c r="U3794">
        <f t="shared" si="537"/>
        <v>2015</v>
      </c>
      <c r="V3794" t="str">
        <f t="shared" si="538"/>
        <v>unsuccessful</v>
      </c>
      <c r="W3794" t="str">
        <f>IF(OR(O3794&lt;Outliers!$B$8,Data!O3794&gt;Outliers!$B$9),"Yes","No")</f>
        <v>No</v>
      </c>
      <c r="X3794">
        <f t="shared" si="539"/>
        <v>4</v>
      </c>
    </row>
    <row r="3795" spans="1:24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531"/>
        <v>1</v>
      </c>
      <c r="P3795" s="9">
        <f t="shared" si="532"/>
        <v>174</v>
      </c>
      <c r="Q3795" t="str">
        <f t="shared" si="533"/>
        <v>theater</v>
      </c>
      <c r="R3795" t="str">
        <f t="shared" si="534"/>
        <v>musical</v>
      </c>
      <c r="S3795" s="22">
        <f t="shared" si="535"/>
        <v>41968.938993055555</v>
      </c>
      <c r="T3795" s="22">
        <f t="shared" si="536"/>
        <v>41989.938993055555</v>
      </c>
      <c r="U3795">
        <f t="shared" si="537"/>
        <v>2014</v>
      </c>
      <c r="V3795" t="str">
        <f t="shared" si="538"/>
        <v>unsuccessful</v>
      </c>
      <c r="W3795" t="str">
        <f>IF(OR(O3795&lt;Outliers!$B$8,Data!O3795&gt;Outliers!$B$9),"Yes","No")</f>
        <v>No</v>
      </c>
      <c r="X3795">
        <f t="shared" si="539"/>
        <v>3</v>
      </c>
    </row>
    <row r="3796" spans="1:24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531"/>
        <v>0</v>
      </c>
      <c r="P3796" s="9">
        <f t="shared" si="532"/>
        <v>50</v>
      </c>
      <c r="Q3796" t="str">
        <f t="shared" si="533"/>
        <v>theater</v>
      </c>
      <c r="R3796" t="str">
        <f t="shared" si="534"/>
        <v>musical</v>
      </c>
      <c r="S3796" s="22">
        <f t="shared" si="535"/>
        <v>42132.58048611111</v>
      </c>
      <c r="T3796" s="22">
        <f t="shared" si="536"/>
        <v>42162.58048611111</v>
      </c>
      <c r="U3796">
        <f t="shared" si="537"/>
        <v>2015</v>
      </c>
      <c r="V3796" t="str">
        <f t="shared" si="538"/>
        <v>unsuccessful</v>
      </c>
      <c r="W3796" t="str">
        <f>IF(OR(O3796&lt;Outliers!$B$8,Data!O3796&gt;Outliers!$B$9),"Yes","No")</f>
        <v>No</v>
      </c>
      <c r="X3796">
        <f t="shared" si="539"/>
        <v>4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531"/>
        <v>0</v>
      </c>
      <c r="P3797" s="9">
        <f t="shared" si="532"/>
        <v>5</v>
      </c>
      <c r="Q3797" t="str">
        <f t="shared" si="533"/>
        <v>theater</v>
      </c>
      <c r="R3797" t="str">
        <f t="shared" si="534"/>
        <v>musical</v>
      </c>
      <c r="S3797" s="22">
        <f t="shared" si="535"/>
        <v>42201.436226851853</v>
      </c>
      <c r="T3797" s="22">
        <f t="shared" si="536"/>
        <v>42244.9375</v>
      </c>
      <c r="U3797">
        <f t="shared" si="537"/>
        <v>2015</v>
      </c>
      <c r="V3797" t="str">
        <f t="shared" si="538"/>
        <v>unsuccessful</v>
      </c>
      <c r="W3797" t="str">
        <f>IF(OR(O3797&lt;Outliers!$B$8,Data!O3797&gt;Outliers!$B$9),"Yes","No")</f>
        <v>No</v>
      </c>
      <c r="X3797">
        <f t="shared" si="539"/>
        <v>6</v>
      </c>
    </row>
    <row r="3798" spans="1:24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531"/>
        <v>0</v>
      </c>
      <c r="P3798" s="9">
        <f t="shared" si="532"/>
        <v>1</v>
      </c>
      <c r="Q3798" t="str">
        <f t="shared" si="533"/>
        <v>theater</v>
      </c>
      <c r="R3798" t="str">
        <f t="shared" si="534"/>
        <v>musical</v>
      </c>
      <c r="S3798" s="22">
        <f t="shared" si="535"/>
        <v>42689.029583333337</v>
      </c>
      <c r="T3798" s="22">
        <f t="shared" si="536"/>
        <v>42749.029583333337</v>
      </c>
      <c r="U3798">
        <f t="shared" si="537"/>
        <v>2016</v>
      </c>
      <c r="V3798" t="str">
        <f t="shared" si="538"/>
        <v>unsuccessful</v>
      </c>
      <c r="W3798" t="str">
        <f>IF(OR(O3798&lt;Outliers!$B$8,Data!O3798&gt;Outliers!$B$9),"Yes","No")</f>
        <v>No</v>
      </c>
      <c r="X3798">
        <f t="shared" si="539"/>
        <v>9</v>
      </c>
    </row>
    <row r="3799" spans="1:24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531"/>
        <v>1</v>
      </c>
      <c r="P3799" s="9">
        <f t="shared" si="532"/>
        <v>145.41</v>
      </c>
      <c r="Q3799" t="str">
        <f t="shared" si="533"/>
        <v>theater</v>
      </c>
      <c r="R3799" t="str">
        <f t="shared" si="534"/>
        <v>musical</v>
      </c>
      <c r="S3799" s="22">
        <f t="shared" si="535"/>
        <v>42084.881539351853</v>
      </c>
      <c r="T3799" s="22">
        <f t="shared" si="536"/>
        <v>42114.881539351853</v>
      </c>
      <c r="U3799">
        <f t="shared" si="537"/>
        <v>2015</v>
      </c>
      <c r="V3799" t="str">
        <f t="shared" si="538"/>
        <v>unsuccessful</v>
      </c>
      <c r="W3799" t="str">
        <f>IF(OR(O3799&lt;Outliers!$B$8,Data!O3799&gt;Outliers!$B$9),"Yes","No")</f>
        <v>No</v>
      </c>
      <c r="X3799">
        <f t="shared" si="539"/>
        <v>4</v>
      </c>
    </row>
    <row r="3800" spans="1:24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531"/>
        <v>0</v>
      </c>
      <c r="P3800" s="9">
        <f t="shared" si="532"/>
        <v>205</v>
      </c>
      <c r="Q3800" t="str">
        <f t="shared" si="533"/>
        <v>theater</v>
      </c>
      <c r="R3800" t="str">
        <f t="shared" si="534"/>
        <v>musical</v>
      </c>
      <c r="S3800" s="22">
        <f t="shared" si="535"/>
        <v>41831.722777777781</v>
      </c>
      <c r="T3800" s="22">
        <f t="shared" si="536"/>
        <v>41861.722777777781</v>
      </c>
      <c r="U3800">
        <f t="shared" si="537"/>
        <v>2014</v>
      </c>
      <c r="V3800" t="str">
        <f t="shared" si="538"/>
        <v>unsuccessful</v>
      </c>
      <c r="W3800" t="str">
        <f>IF(OR(O3800&lt;Outliers!$B$8,Data!O3800&gt;Outliers!$B$9),"Yes","No")</f>
        <v>No</v>
      </c>
      <c r="X3800">
        <f t="shared" si="539"/>
        <v>4</v>
      </c>
    </row>
    <row r="3801" spans="1:24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531"/>
        <v>0</v>
      </c>
      <c r="P3801" s="9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22">
        <f t="shared" si="535"/>
        <v>42410.93105324074</v>
      </c>
      <c r="T3801" s="22">
        <f t="shared" si="536"/>
        <v>42440.93105324074</v>
      </c>
      <c r="U3801">
        <f t="shared" si="537"/>
        <v>2016</v>
      </c>
      <c r="V3801" t="str">
        <f t="shared" si="538"/>
        <v>unsuccessful</v>
      </c>
      <c r="W3801" t="str">
        <f>IF(OR(O3801&lt;Outliers!$B$8,Data!O3801&gt;Outliers!$B$9),"Yes","No")</f>
        <v>No</v>
      </c>
      <c r="X3801">
        <f t="shared" si="539"/>
        <v>4</v>
      </c>
    </row>
    <row r="3802" spans="1:24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531"/>
        <v>0</v>
      </c>
      <c r="P3802" s="9">
        <f t="shared" si="532"/>
        <v>55.06</v>
      </c>
      <c r="Q3802" t="str">
        <f t="shared" si="533"/>
        <v>theater</v>
      </c>
      <c r="R3802" t="str">
        <f t="shared" si="534"/>
        <v>musical</v>
      </c>
      <c r="S3802" s="22">
        <f t="shared" si="535"/>
        <v>41982.737071759257</v>
      </c>
      <c r="T3802" s="22">
        <f t="shared" si="536"/>
        <v>42015.207638888889</v>
      </c>
      <c r="U3802">
        <f t="shared" si="537"/>
        <v>2014</v>
      </c>
      <c r="V3802" t="str">
        <f t="shared" si="538"/>
        <v>unsuccessful</v>
      </c>
      <c r="W3802" t="str">
        <f>IF(OR(O3802&lt;Outliers!$B$8,Data!O3802&gt;Outliers!$B$9),"Yes","No")</f>
        <v>No</v>
      </c>
      <c r="X3802">
        <f t="shared" si="539"/>
        <v>5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531"/>
        <v>0</v>
      </c>
      <c r="P3803" s="9">
        <f t="shared" si="532"/>
        <v>47.33</v>
      </c>
      <c r="Q3803" t="str">
        <f t="shared" si="533"/>
        <v>theater</v>
      </c>
      <c r="R3803" t="str">
        <f t="shared" si="534"/>
        <v>musical</v>
      </c>
      <c r="S3803" s="22">
        <f t="shared" si="535"/>
        <v>41975.676111111112</v>
      </c>
      <c r="T3803" s="22">
        <f t="shared" si="536"/>
        <v>42006.676111111112</v>
      </c>
      <c r="U3803">
        <f t="shared" si="537"/>
        <v>2014</v>
      </c>
      <c r="V3803" t="str">
        <f t="shared" si="538"/>
        <v>unsuccessful</v>
      </c>
      <c r="W3803" t="str">
        <f>IF(OR(O3803&lt;Outliers!$B$8,Data!O3803&gt;Outliers!$B$9),"Yes","No")</f>
        <v>No</v>
      </c>
      <c r="X3803">
        <f t="shared" si="539"/>
        <v>4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531"/>
        <v>0</v>
      </c>
      <c r="P3804" s="9">
        <f t="shared" si="532"/>
        <v>0</v>
      </c>
      <c r="Q3804" t="str">
        <f t="shared" si="533"/>
        <v>theater</v>
      </c>
      <c r="R3804" t="str">
        <f t="shared" si="534"/>
        <v>musical</v>
      </c>
      <c r="S3804" s="22">
        <f t="shared" si="535"/>
        <v>42269.126226851848</v>
      </c>
      <c r="T3804" s="22">
        <f t="shared" si="536"/>
        <v>42299.126226851848</v>
      </c>
      <c r="U3804">
        <f t="shared" si="537"/>
        <v>2015</v>
      </c>
      <c r="V3804" t="str">
        <f t="shared" si="538"/>
        <v>unsuccessful</v>
      </c>
      <c r="W3804" t="str">
        <f>IF(OR(O3804&lt;Outliers!$B$8,Data!O3804&gt;Outliers!$B$9),"Yes","No")</f>
        <v>No</v>
      </c>
      <c r="X3804">
        <f t="shared" si="539"/>
        <v>4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531"/>
        <v>0</v>
      </c>
      <c r="P3805" s="9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22">
        <f t="shared" si="535"/>
        <v>42403.971851851849</v>
      </c>
      <c r="T3805" s="22">
        <f t="shared" si="536"/>
        <v>42433.971851851849</v>
      </c>
      <c r="U3805">
        <f t="shared" si="537"/>
        <v>2016</v>
      </c>
      <c r="V3805" t="str">
        <f t="shared" si="538"/>
        <v>unsuccessful</v>
      </c>
      <c r="W3805" t="str">
        <f>IF(OR(O3805&lt;Outliers!$B$8,Data!O3805&gt;Outliers!$B$9),"Yes","No")</f>
        <v>No</v>
      </c>
      <c r="X3805">
        <f t="shared" si="539"/>
        <v>4</v>
      </c>
    </row>
    <row r="3806" spans="1:24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531"/>
        <v>0</v>
      </c>
      <c r="P3806" s="9">
        <f t="shared" si="532"/>
        <v>0</v>
      </c>
      <c r="Q3806" t="str">
        <f t="shared" si="533"/>
        <v>theater</v>
      </c>
      <c r="R3806" t="str">
        <f t="shared" si="534"/>
        <v>musical</v>
      </c>
      <c r="S3806" s="22">
        <f t="shared" si="535"/>
        <v>42527.00953703704</v>
      </c>
      <c r="T3806" s="22">
        <f t="shared" si="536"/>
        <v>42582.291666666672</v>
      </c>
      <c r="U3806">
        <f t="shared" si="537"/>
        <v>2016</v>
      </c>
      <c r="V3806" t="str">
        <f t="shared" si="538"/>
        <v>unsuccessful</v>
      </c>
      <c r="W3806" t="str">
        <f>IF(OR(O3806&lt;Outliers!$B$8,Data!O3806&gt;Outliers!$B$9),"Yes","No")</f>
        <v>No</v>
      </c>
      <c r="X3806">
        <f t="shared" si="539"/>
        <v>8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531"/>
        <v>0</v>
      </c>
      <c r="P3807" s="9">
        <f t="shared" si="532"/>
        <v>1.5</v>
      </c>
      <c r="Q3807" t="str">
        <f t="shared" si="533"/>
        <v>theater</v>
      </c>
      <c r="R3807" t="str">
        <f t="shared" si="534"/>
        <v>musical</v>
      </c>
      <c r="S3807" s="22">
        <f t="shared" si="535"/>
        <v>41849.887037037035</v>
      </c>
      <c r="T3807" s="22">
        <f t="shared" si="536"/>
        <v>41909.887037037035</v>
      </c>
      <c r="U3807">
        <f t="shared" si="537"/>
        <v>2014</v>
      </c>
      <c r="V3807" t="str">
        <f t="shared" si="538"/>
        <v>unsuccessful</v>
      </c>
      <c r="W3807" t="str">
        <f>IF(OR(O3807&lt;Outliers!$B$8,Data!O3807&gt;Outliers!$B$9),"Yes","No")</f>
        <v>No</v>
      </c>
      <c r="X3807">
        <f t="shared" si="539"/>
        <v>9</v>
      </c>
    </row>
    <row r="3808" spans="1:24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531"/>
        <v>0</v>
      </c>
      <c r="P3808" s="9">
        <f t="shared" si="532"/>
        <v>5</v>
      </c>
      <c r="Q3808" t="str">
        <f t="shared" si="533"/>
        <v>theater</v>
      </c>
      <c r="R3808" t="str">
        <f t="shared" si="534"/>
        <v>musical</v>
      </c>
      <c r="S3808" s="22">
        <f t="shared" si="535"/>
        <v>41799.259039351848</v>
      </c>
      <c r="T3808" s="22">
        <f t="shared" si="536"/>
        <v>41819.259039351848</v>
      </c>
      <c r="U3808">
        <f t="shared" si="537"/>
        <v>2014</v>
      </c>
      <c r="V3808" t="str">
        <f t="shared" si="538"/>
        <v>unsuccessful</v>
      </c>
      <c r="W3808" t="str">
        <f>IF(OR(O3808&lt;Outliers!$B$8,Data!O3808&gt;Outliers!$B$9),"Yes","No")</f>
        <v>No</v>
      </c>
      <c r="X3808">
        <f t="shared" si="539"/>
        <v>3</v>
      </c>
    </row>
    <row r="3809" spans="1:24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531"/>
        <v>0</v>
      </c>
      <c r="P3809" s="9">
        <f t="shared" si="532"/>
        <v>50.56</v>
      </c>
      <c r="Q3809" t="str">
        <f t="shared" si="533"/>
        <v>theater</v>
      </c>
      <c r="R3809" t="str">
        <f t="shared" si="534"/>
        <v>musical</v>
      </c>
      <c r="S3809" s="22">
        <f t="shared" si="535"/>
        <v>42090.909016203703</v>
      </c>
      <c r="T3809" s="22">
        <f t="shared" si="536"/>
        <v>42097.909016203703</v>
      </c>
      <c r="U3809">
        <f t="shared" si="537"/>
        <v>2015</v>
      </c>
      <c r="V3809" t="str">
        <f t="shared" si="538"/>
        <v>unsuccessful</v>
      </c>
      <c r="W3809" t="str">
        <f>IF(OR(O3809&lt;Outliers!$B$8,Data!O3809&gt;Outliers!$B$9),"Yes","No")</f>
        <v>No</v>
      </c>
      <c r="X3809">
        <f t="shared" si="539"/>
        <v>1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531"/>
        <v>1</v>
      </c>
      <c r="P3810" s="9">
        <f t="shared" si="532"/>
        <v>41.67</v>
      </c>
      <c r="Q3810" t="str">
        <f t="shared" si="533"/>
        <v>theater</v>
      </c>
      <c r="R3810" t="str">
        <f t="shared" si="534"/>
        <v>plays</v>
      </c>
      <c r="S3810" s="22">
        <f t="shared" si="535"/>
        <v>42059.453923611116</v>
      </c>
      <c r="T3810" s="22">
        <f t="shared" si="536"/>
        <v>42119.412256944444</v>
      </c>
      <c r="U3810">
        <f t="shared" si="537"/>
        <v>2015</v>
      </c>
      <c r="V3810" t="str">
        <f t="shared" si="538"/>
        <v>successful</v>
      </c>
      <c r="W3810" t="str">
        <f>IF(OR(O3810&lt;Outliers!$B$8,Data!O3810&gt;Outliers!$B$9),"Yes","No")</f>
        <v>No</v>
      </c>
      <c r="X3810">
        <f t="shared" si="539"/>
        <v>9</v>
      </c>
    </row>
    <row r="3811" spans="1:24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531"/>
        <v>1</v>
      </c>
      <c r="P3811" s="9">
        <f t="shared" si="532"/>
        <v>53.29</v>
      </c>
      <c r="Q3811" t="str">
        <f t="shared" si="533"/>
        <v>theater</v>
      </c>
      <c r="R3811" t="str">
        <f t="shared" si="534"/>
        <v>plays</v>
      </c>
      <c r="S3811" s="22">
        <f t="shared" si="535"/>
        <v>41800.526701388888</v>
      </c>
      <c r="T3811" s="22">
        <f t="shared" si="536"/>
        <v>41850.958333333336</v>
      </c>
      <c r="U3811">
        <f t="shared" si="537"/>
        <v>2014</v>
      </c>
      <c r="V3811" t="str">
        <f t="shared" si="538"/>
        <v>successful</v>
      </c>
      <c r="W3811" t="str">
        <f>IF(OR(O3811&lt;Outliers!$B$8,Data!O3811&gt;Outliers!$B$9),"Yes","No")</f>
        <v>No</v>
      </c>
      <c r="X3811">
        <f t="shared" si="539"/>
        <v>7</v>
      </c>
    </row>
    <row r="3812" spans="1:24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531"/>
        <v>1</v>
      </c>
      <c r="P3812" s="9">
        <f t="shared" si="532"/>
        <v>70.23</v>
      </c>
      <c r="Q3812" t="str">
        <f t="shared" si="533"/>
        <v>theater</v>
      </c>
      <c r="R3812" t="str">
        <f t="shared" si="534"/>
        <v>plays</v>
      </c>
      <c r="S3812" s="22">
        <f t="shared" si="535"/>
        <v>42054.849050925928</v>
      </c>
      <c r="T3812" s="22">
        <f t="shared" si="536"/>
        <v>42084.807384259257</v>
      </c>
      <c r="U3812">
        <f t="shared" si="537"/>
        <v>2015</v>
      </c>
      <c r="V3812" t="str">
        <f t="shared" si="538"/>
        <v>successful</v>
      </c>
      <c r="W3812" t="str">
        <f>IF(OR(O3812&lt;Outliers!$B$8,Data!O3812&gt;Outliers!$B$9),"Yes","No")</f>
        <v>No</v>
      </c>
      <c r="X3812">
        <f t="shared" si="539"/>
        <v>4</v>
      </c>
    </row>
    <row r="3813" spans="1:24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531"/>
        <v>3</v>
      </c>
      <c r="P3813" s="9">
        <f t="shared" si="532"/>
        <v>43.42</v>
      </c>
      <c r="Q3813" t="str">
        <f t="shared" si="533"/>
        <v>theater</v>
      </c>
      <c r="R3813" t="str">
        <f t="shared" si="534"/>
        <v>plays</v>
      </c>
      <c r="S3813" s="22">
        <f t="shared" si="535"/>
        <v>42487.62700231481</v>
      </c>
      <c r="T3813" s="22">
        <f t="shared" si="536"/>
        <v>42521.458333333328</v>
      </c>
      <c r="U3813">
        <f t="shared" si="537"/>
        <v>2016</v>
      </c>
      <c r="V3813" t="str">
        <f t="shared" si="538"/>
        <v>successful</v>
      </c>
      <c r="W3813" t="str">
        <f>IF(OR(O3813&lt;Outliers!$B$8,Data!O3813&gt;Outliers!$B$9),"Yes","No")</f>
        <v>Yes</v>
      </c>
      <c r="X3813">
        <f t="shared" si="539"/>
        <v>5</v>
      </c>
    </row>
    <row r="3814" spans="1:24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531"/>
        <v>1</v>
      </c>
      <c r="P3814" s="9">
        <f t="shared" si="532"/>
        <v>199.18</v>
      </c>
      <c r="Q3814" t="str">
        <f t="shared" si="533"/>
        <v>theater</v>
      </c>
      <c r="R3814" t="str">
        <f t="shared" si="534"/>
        <v>plays</v>
      </c>
      <c r="S3814" s="22">
        <f t="shared" si="535"/>
        <v>42109.751250000001</v>
      </c>
      <c r="T3814" s="22">
        <f t="shared" si="536"/>
        <v>42156.165972222225</v>
      </c>
      <c r="U3814">
        <f t="shared" si="537"/>
        <v>2015</v>
      </c>
      <c r="V3814" t="str">
        <f t="shared" si="538"/>
        <v>successful</v>
      </c>
      <c r="W3814" t="str">
        <f>IF(OR(O3814&lt;Outliers!$B$8,Data!O3814&gt;Outliers!$B$9),"Yes","No")</f>
        <v>No</v>
      </c>
      <c r="X3814">
        <f t="shared" si="539"/>
        <v>7</v>
      </c>
    </row>
    <row r="3815" spans="1:24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531"/>
        <v>1</v>
      </c>
      <c r="P3815" s="9">
        <f t="shared" si="532"/>
        <v>78.52</v>
      </c>
      <c r="Q3815" t="str">
        <f t="shared" si="533"/>
        <v>theater</v>
      </c>
      <c r="R3815" t="str">
        <f t="shared" si="534"/>
        <v>plays</v>
      </c>
      <c r="S3815" s="22">
        <f t="shared" si="535"/>
        <v>42497.275706018518</v>
      </c>
      <c r="T3815" s="22">
        <f t="shared" si="536"/>
        <v>42535.904861111107</v>
      </c>
      <c r="U3815">
        <f t="shared" si="537"/>
        <v>2016</v>
      </c>
      <c r="V3815" t="str">
        <f t="shared" si="538"/>
        <v>successful</v>
      </c>
      <c r="W3815" t="str">
        <f>IF(OR(O3815&lt;Outliers!$B$8,Data!O3815&gt;Outliers!$B$9),"Yes","No")</f>
        <v>No</v>
      </c>
      <c r="X3815">
        <f t="shared" si="539"/>
        <v>5</v>
      </c>
    </row>
    <row r="3816" spans="1:24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531"/>
        <v>1</v>
      </c>
      <c r="P3816" s="9">
        <f t="shared" si="532"/>
        <v>61.82</v>
      </c>
      <c r="Q3816" t="str">
        <f t="shared" si="533"/>
        <v>theater</v>
      </c>
      <c r="R3816" t="str">
        <f t="shared" si="534"/>
        <v>plays</v>
      </c>
      <c r="S3816" s="22">
        <f t="shared" si="535"/>
        <v>42058.904074074075</v>
      </c>
      <c r="T3816" s="22">
        <f t="shared" si="536"/>
        <v>42095.165972222225</v>
      </c>
      <c r="U3816">
        <f t="shared" si="537"/>
        <v>2015</v>
      </c>
      <c r="V3816" t="str">
        <f t="shared" si="538"/>
        <v>successful</v>
      </c>
      <c r="W3816" t="str">
        <f>IF(OR(O3816&lt;Outliers!$B$8,Data!O3816&gt;Outliers!$B$9),"Yes","No")</f>
        <v>No</v>
      </c>
      <c r="X3816">
        <f t="shared" si="539"/>
        <v>5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531"/>
        <v>1</v>
      </c>
      <c r="P3817" s="9">
        <f t="shared" si="532"/>
        <v>50</v>
      </c>
      <c r="Q3817" t="str">
        <f t="shared" si="533"/>
        <v>theater</v>
      </c>
      <c r="R3817" t="str">
        <f t="shared" si="534"/>
        <v>plays</v>
      </c>
      <c r="S3817" s="22">
        <f t="shared" si="535"/>
        <v>42207.259918981479</v>
      </c>
      <c r="T3817" s="22">
        <f t="shared" si="536"/>
        <v>42236.958333333328</v>
      </c>
      <c r="U3817">
        <f t="shared" si="537"/>
        <v>2015</v>
      </c>
      <c r="V3817" t="str">
        <f t="shared" si="538"/>
        <v>successful</v>
      </c>
      <c r="W3817" t="str">
        <f>IF(OR(O3817&lt;Outliers!$B$8,Data!O3817&gt;Outliers!$B$9),"Yes","No")</f>
        <v>No</v>
      </c>
      <c r="X3817">
        <f t="shared" si="539"/>
        <v>4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531"/>
        <v>1</v>
      </c>
      <c r="P3818" s="9">
        <f t="shared" si="532"/>
        <v>48.34</v>
      </c>
      <c r="Q3818" t="str">
        <f t="shared" si="533"/>
        <v>theater</v>
      </c>
      <c r="R3818" t="str">
        <f t="shared" si="534"/>
        <v>plays</v>
      </c>
      <c r="S3818" s="22">
        <f t="shared" si="535"/>
        <v>41807.690081018518</v>
      </c>
      <c r="T3818" s="22">
        <f t="shared" si="536"/>
        <v>41837.690081018518</v>
      </c>
      <c r="U3818">
        <f t="shared" si="537"/>
        <v>2014</v>
      </c>
      <c r="V3818" t="str">
        <f t="shared" si="538"/>
        <v>successful</v>
      </c>
      <c r="W3818" t="str">
        <f>IF(OR(O3818&lt;Outliers!$B$8,Data!O3818&gt;Outliers!$B$9),"Yes","No")</f>
        <v>No</v>
      </c>
      <c r="X3818">
        <f t="shared" si="539"/>
        <v>4</v>
      </c>
    </row>
    <row r="3819" spans="1:24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531"/>
        <v>1</v>
      </c>
      <c r="P3819" s="9">
        <f t="shared" si="532"/>
        <v>107.25</v>
      </c>
      <c r="Q3819" t="str">
        <f t="shared" si="533"/>
        <v>theater</v>
      </c>
      <c r="R3819" t="str">
        <f t="shared" si="534"/>
        <v>plays</v>
      </c>
      <c r="S3819" s="22">
        <f t="shared" si="535"/>
        <v>42284.69694444444</v>
      </c>
      <c r="T3819" s="22">
        <f t="shared" si="536"/>
        <v>42301.165972222225</v>
      </c>
      <c r="U3819">
        <f t="shared" si="537"/>
        <v>2015</v>
      </c>
      <c r="V3819" t="str">
        <f t="shared" si="538"/>
        <v>successful</v>
      </c>
      <c r="W3819" t="str">
        <f>IF(OR(O3819&lt;Outliers!$B$8,Data!O3819&gt;Outliers!$B$9),"Yes","No")</f>
        <v>No</v>
      </c>
      <c r="X3819">
        <f t="shared" si="539"/>
        <v>2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531"/>
        <v>2</v>
      </c>
      <c r="P3820" s="9">
        <f t="shared" si="532"/>
        <v>57</v>
      </c>
      <c r="Q3820" t="str">
        <f t="shared" si="533"/>
        <v>theater</v>
      </c>
      <c r="R3820" t="str">
        <f t="shared" si="534"/>
        <v>plays</v>
      </c>
      <c r="S3820" s="22">
        <f t="shared" si="535"/>
        <v>42045.84238425926</v>
      </c>
      <c r="T3820" s="22">
        <f t="shared" si="536"/>
        <v>42075.800717592589</v>
      </c>
      <c r="U3820">
        <f t="shared" si="537"/>
        <v>2015</v>
      </c>
      <c r="V3820" t="str">
        <f t="shared" si="538"/>
        <v>successful</v>
      </c>
      <c r="W3820" t="str">
        <f>IF(OR(O3820&lt;Outliers!$B$8,Data!O3820&gt;Outliers!$B$9),"Yes","No")</f>
        <v>No</v>
      </c>
      <c r="X3820">
        <f t="shared" si="539"/>
        <v>4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531"/>
        <v>1</v>
      </c>
      <c r="P3821" s="9">
        <f t="shared" si="532"/>
        <v>40.92</v>
      </c>
      <c r="Q3821" t="str">
        <f t="shared" si="533"/>
        <v>theater</v>
      </c>
      <c r="R3821" t="str">
        <f t="shared" si="534"/>
        <v>plays</v>
      </c>
      <c r="S3821" s="22">
        <f t="shared" si="535"/>
        <v>42184.209537037037</v>
      </c>
      <c r="T3821" s="22">
        <f t="shared" si="536"/>
        <v>42202.876388888893</v>
      </c>
      <c r="U3821">
        <f t="shared" si="537"/>
        <v>2015</v>
      </c>
      <c r="V3821" t="str">
        <f t="shared" si="538"/>
        <v>successful</v>
      </c>
      <c r="W3821" t="str">
        <f>IF(OR(O3821&lt;Outliers!$B$8,Data!O3821&gt;Outliers!$B$9),"Yes","No")</f>
        <v>No</v>
      </c>
      <c r="X3821">
        <f t="shared" si="539"/>
        <v>3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531"/>
        <v>1</v>
      </c>
      <c r="P3822" s="9">
        <f t="shared" si="532"/>
        <v>21.5</v>
      </c>
      <c r="Q3822" t="str">
        <f t="shared" si="533"/>
        <v>theater</v>
      </c>
      <c r="R3822" t="str">
        <f t="shared" si="534"/>
        <v>plays</v>
      </c>
      <c r="S3822" s="22">
        <f t="shared" si="535"/>
        <v>42160.651817129634</v>
      </c>
      <c r="T3822" s="22">
        <f t="shared" si="536"/>
        <v>42190.651817129634</v>
      </c>
      <c r="U3822">
        <f t="shared" si="537"/>
        <v>2015</v>
      </c>
      <c r="V3822" t="str">
        <f t="shared" si="538"/>
        <v>successful</v>
      </c>
      <c r="W3822" t="str">
        <f>IF(OR(O3822&lt;Outliers!$B$8,Data!O3822&gt;Outliers!$B$9),"Yes","No")</f>
        <v>No</v>
      </c>
      <c r="X3822">
        <f t="shared" si="539"/>
        <v>4</v>
      </c>
    </row>
    <row r="3823" spans="1:24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531"/>
        <v>1</v>
      </c>
      <c r="P3823" s="9">
        <f t="shared" si="532"/>
        <v>79.540000000000006</v>
      </c>
      <c r="Q3823" t="str">
        <f t="shared" si="533"/>
        <v>theater</v>
      </c>
      <c r="R3823" t="str">
        <f t="shared" si="534"/>
        <v>plays</v>
      </c>
      <c r="S3823" s="22">
        <f t="shared" si="535"/>
        <v>42341.180636574078</v>
      </c>
      <c r="T3823" s="22">
        <f t="shared" si="536"/>
        <v>42373.180636574078</v>
      </c>
      <c r="U3823">
        <f t="shared" si="537"/>
        <v>2015</v>
      </c>
      <c r="V3823" t="str">
        <f t="shared" si="538"/>
        <v>successful</v>
      </c>
      <c r="W3823" t="str">
        <f>IF(OR(O3823&lt;Outliers!$B$8,Data!O3823&gt;Outliers!$B$9),"Yes","No")</f>
        <v>No</v>
      </c>
      <c r="X3823">
        <f t="shared" si="539"/>
        <v>5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531"/>
        <v>1</v>
      </c>
      <c r="P3824" s="9">
        <f t="shared" si="532"/>
        <v>72.38</v>
      </c>
      <c r="Q3824" t="str">
        <f t="shared" si="533"/>
        <v>theater</v>
      </c>
      <c r="R3824" t="str">
        <f t="shared" si="534"/>
        <v>plays</v>
      </c>
      <c r="S3824" s="22">
        <f t="shared" si="535"/>
        <v>42329.838159722218</v>
      </c>
      <c r="T3824" s="22">
        <f t="shared" si="536"/>
        <v>42388.957638888889</v>
      </c>
      <c r="U3824">
        <f t="shared" si="537"/>
        <v>2015</v>
      </c>
      <c r="V3824" t="str">
        <f t="shared" si="538"/>
        <v>successful</v>
      </c>
      <c r="W3824" t="str">
        <f>IF(OR(O3824&lt;Outliers!$B$8,Data!O3824&gt;Outliers!$B$9),"Yes","No")</f>
        <v>No</v>
      </c>
      <c r="X3824">
        <f t="shared" si="539"/>
        <v>8</v>
      </c>
    </row>
    <row r="3825" spans="1:24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531"/>
        <v>1</v>
      </c>
      <c r="P3825" s="9">
        <f t="shared" si="532"/>
        <v>64.63</v>
      </c>
      <c r="Q3825" t="str">
        <f t="shared" si="533"/>
        <v>theater</v>
      </c>
      <c r="R3825" t="str">
        <f t="shared" si="534"/>
        <v>plays</v>
      </c>
      <c r="S3825" s="22">
        <f t="shared" si="535"/>
        <v>42170.910231481481</v>
      </c>
      <c r="T3825" s="22">
        <f t="shared" si="536"/>
        <v>42205.165972222225</v>
      </c>
      <c r="U3825">
        <f t="shared" si="537"/>
        <v>2015</v>
      </c>
      <c r="V3825" t="str">
        <f t="shared" si="538"/>
        <v>successful</v>
      </c>
      <c r="W3825" t="str">
        <f>IF(OR(O3825&lt;Outliers!$B$8,Data!O3825&gt;Outliers!$B$9),"Yes","No")</f>
        <v>No</v>
      </c>
      <c r="X3825">
        <f t="shared" si="539"/>
        <v>5</v>
      </c>
    </row>
    <row r="3826" spans="1:24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531"/>
        <v>1</v>
      </c>
      <c r="P3826" s="9">
        <f t="shared" si="532"/>
        <v>38.57</v>
      </c>
      <c r="Q3826" t="str">
        <f t="shared" si="533"/>
        <v>theater</v>
      </c>
      <c r="R3826" t="str">
        <f t="shared" si="534"/>
        <v>plays</v>
      </c>
      <c r="S3826" s="22">
        <f t="shared" si="535"/>
        <v>42571.626192129625</v>
      </c>
      <c r="T3826" s="22">
        <f t="shared" si="536"/>
        <v>42583.570138888885</v>
      </c>
      <c r="U3826">
        <f t="shared" si="537"/>
        <v>2016</v>
      </c>
      <c r="V3826" t="str">
        <f t="shared" si="538"/>
        <v>successful</v>
      </c>
      <c r="W3826" t="str">
        <f>IF(OR(O3826&lt;Outliers!$B$8,Data!O3826&gt;Outliers!$B$9),"Yes","No")</f>
        <v>No</v>
      </c>
      <c r="X3826">
        <f t="shared" si="539"/>
        <v>2</v>
      </c>
    </row>
    <row r="3827" spans="1:24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531"/>
        <v>1</v>
      </c>
      <c r="P3827" s="9">
        <f t="shared" si="532"/>
        <v>107.57</v>
      </c>
      <c r="Q3827" t="str">
        <f t="shared" si="533"/>
        <v>theater</v>
      </c>
      <c r="R3827" t="str">
        <f t="shared" si="534"/>
        <v>plays</v>
      </c>
      <c r="S3827" s="22">
        <f t="shared" si="535"/>
        <v>42151.069606481484</v>
      </c>
      <c r="T3827" s="22">
        <f t="shared" si="536"/>
        <v>42172.069606481484</v>
      </c>
      <c r="U3827">
        <f t="shared" si="537"/>
        <v>2015</v>
      </c>
      <c r="V3827" t="str">
        <f t="shared" si="538"/>
        <v>successful</v>
      </c>
      <c r="W3827" t="str">
        <f>IF(OR(O3827&lt;Outliers!$B$8,Data!O3827&gt;Outliers!$B$9),"Yes","No")</f>
        <v>No</v>
      </c>
      <c r="X3827">
        <f t="shared" si="539"/>
        <v>3</v>
      </c>
    </row>
    <row r="3828" spans="1:24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531"/>
        <v>1</v>
      </c>
      <c r="P3828" s="9">
        <f t="shared" si="532"/>
        <v>27.5</v>
      </c>
      <c r="Q3828" t="str">
        <f t="shared" si="533"/>
        <v>theater</v>
      </c>
      <c r="R3828" t="str">
        <f t="shared" si="534"/>
        <v>plays</v>
      </c>
      <c r="S3828" s="22">
        <f t="shared" si="535"/>
        <v>42101.423541666663</v>
      </c>
      <c r="T3828" s="22">
        <f t="shared" si="536"/>
        <v>42131.423541666663</v>
      </c>
      <c r="U3828">
        <f t="shared" si="537"/>
        <v>2015</v>
      </c>
      <c r="V3828" t="str">
        <f t="shared" si="538"/>
        <v>successful</v>
      </c>
      <c r="W3828" t="str">
        <f>IF(OR(O3828&lt;Outliers!$B$8,Data!O3828&gt;Outliers!$B$9),"Yes","No")</f>
        <v>No</v>
      </c>
      <c r="X3828">
        <f t="shared" si="539"/>
        <v>4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531"/>
        <v>2</v>
      </c>
      <c r="P3829" s="9">
        <f t="shared" si="532"/>
        <v>70.459999999999994</v>
      </c>
      <c r="Q3829" t="str">
        <f t="shared" si="533"/>
        <v>theater</v>
      </c>
      <c r="R3829" t="str">
        <f t="shared" si="534"/>
        <v>plays</v>
      </c>
      <c r="S3829" s="22">
        <f t="shared" si="535"/>
        <v>42034.928252314814</v>
      </c>
      <c r="T3829" s="22">
        <f t="shared" si="536"/>
        <v>42090</v>
      </c>
      <c r="U3829">
        <f t="shared" si="537"/>
        <v>2015</v>
      </c>
      <c r="V3829" t="str">
        <f t="shared" si="538"/>
        <v>successful</v>
      </c>
      <c r="W3829" t="str">
        <f>IF(OR(O3829&lt;Outliers!$B$8,Data!O3829&gt;Outliers!$B$9),"Yes","No")</f>
        <v>No</v>
      </c>
      <c r="X3829">
        <f t="shared" si="539"/>
        <v>8</v>
      </c>
    </row>
    <row r="3830" spans="1:24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531"/>
        <v>1</v>
      </c>
      <c r="P3830" s="9">
        <f t="shared" si="532"/>
        <v>178.57</v>
      </c>
      <c r="Q3830" t="str">
        <f t="shared" si="533"/>
        <v>theater</v>
      </c>
      <c r="R3830" t="str">
        <f t="shared" si="534"/>
        <v>plays</v>
      </c>
      <c r="S3830" s="22">
        <f t="shared" si="535"/>
        <v>41944.527627314819</v>
      </c>
      <c r="T3830" s="22">
        <f t="shared" si="536"/>
        <v>42004.569293981483</v>
      </c>
      <c r="U3830">
        <f t="shared" si="537"/>
        <v>2014</v>
      </c>
      <c r="V3830" t="str">
        <f t="shared" si="538"/>
        <v>successful</v>
      </c>
      <c r="W3830" t="str">
        <f>IF(OR(O3830&lt;Outliers!$B$8,Data!O3830&gt;Outliers!$B$9),"Yes","No")</f>
        <v>No</v>
      </c>
      <c r="X3830">
        <f t="shared" si="539"/>
        <v>9</v>
      </c>
    </row>
    <row r="3831" spans="1:24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531"/>
        <v>1</v>
      </c>
      <c r="P3831" s="9">
        <f t="shared" si="532"/>
        <v>62.63</v>
      </c>
      <c r="Q3831" t="str">
        <f t="shared" si="533"/>
        <v>theater</v>
      </c>
      <c r="R3831" t="str">
        <f t="shared" si="534"/>
        <v>plays</v>
      </c>
      <c r="S3831" s="22">
        <f t="shared" si="535"/>
        <v>42593.865405092598</v>
      </c>
      <c r="T3831" s="22">
        <f t="shared" si="536"/>
        <v>42613.865405092598</v>
      </c>
      <c r="U3831">
        <f t="shared" si="537"/>
        <v>2016</v>
      </c>
      <c r="V3831" t="str">
        <f t="shared" si="538"/>
        <v>successful</v>
      </c>
      <c r="W3831" t="str">
        <f>IF(OR(O3831&lt;Outliers!$B$8,Data!O3831&gt;Outliers!$B$9),"Yes","No")</f>
        <v>No</v>
      </c>
      <c r="X3831">
        <f t="shared" si="539"/>
        <v>3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531"/>
        <v>2</v>
      </c>
      <c r="P3832" s="9">
        <f t="shared" si="532"/>
        <v>75</v>
      </c>
      <c r="Q3832" t="str">
        <f t="shared" si="533"/>
        <v>theater</v>
      </c>
      <c r="R3832" t="str">
        <f t="shared" si="534"/>
        <v>plays</v>
      </c>
      <c r="S3832" s="22">
        <f t="shared" si="535"/>
        <v>42503.740868055553</v>
      </c>
      <c r="T3832" s="22">
        <f t="shared" si="536"/>
        <v>42517.740868055553</v>
      </c>
      <c r="U3832">
        <f t="shared" si="537"/>
        <v>2016</v>
      </c>
      <c r="V3832" t="str">
        <f t="shared" si="538"/>
        <v>successful</v>
      </c>
      <c r="W3832" t="str">
        <f>IF(OR(O3832&lt;Outliers!$B$8,Data!O3832&gt;Outliers!$B$9),"Yes","No")</f>
        <v>No</v>
      </c>
      <c r="X3832">
        <f t="shared" si="539"/>
        <v>2</v>
      </c>
    </row>
    <row r="3833" spans="1:24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531"/>
        <v>1</v>
      </c>
      <c r="P3833" s="9">
        <f t="shared" si="532"/>
        <v>58.9</v>
      </c>
      <c r="Q3833" t="str">
        <f t="shared" si="533"/>
        <v>theater</v>
      </c>
      <c r="R3833" t="str">
        <f t="shared" si="534"/>
        <v>plays</v>
      </c>
      <c r="S3833" s="22">
        <f t="shared" si="535"/>
        <v>41927.848900462966</v>
      </c>
      <c r="T3833" s="22">
        <f t="shared" si="536"/>
        <v>41948.890567129631</v>
      </c>
      <c r="U3833">
        <f t="shared" si="537"/>
        <v>2014</v>
      </c>
      <c r="V3833" t="str">
        <f t="shared" si="538"/>
        <v>successful</v>
      </c>
      <c r="W3833" t="str">
        <f>IF(OR(O3833&lt;Outliers!$B$8,Data!O3833&gt;Outliers!$B$9),"Yes","No")</f>
        <v>No</v>
      </c>
      <c r="X3833">
        <f t="shared" si="539"/>
        <v>3</v>
      </c>
    </row>
    <row r="3834" spans="1:24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531"/>
        <v>1</v>
      </c>
      <c r="P3834" s="9">
        <f t="shared" si="532"/>
        <v>139.56</v>
      </c>
      <c r="Q3834" t="str">
        <f t="shared" si="533"/>
        <v>theater</v>
      </c>
      <c r="R3834" t="str">
        <f t="shared" si="534"/>
        <v>plays</v>
      </c>
      <c r="S3834" s="22">
        <f t="shared" si="535"/>
        <v>42375.114988425921</v>
      </c>
      <c r="T3834" s="22">
        <f t="shared" si="536"/>
        <v>42420.114988425921</v>
      </c>
      <c r="U3834">
        <f t="shared" si="537"/>
        <v>2016</v>
      </c>
      <c r="V3834" t="str">
        <f t="shared" si="538"/>
        <v>successful</v>
      </c>
      <c r="W3834" t="str">
        <f>IF(OR(O3834&lt;Outliers!$B$8,Data!O3834&gt;Outliers!$B$9),"Yes","No")</f>
        <v>No</v>
      </c>
      <c r="X3834">
        <f t="shared" si="539"/>
        <v>6</v>
      </c>
    </row>
    <row r="3835" spans="1:24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531"/>
        <v>1</v>
      </c>
      <c r="P3835" s="9">
        <f t="shared" si="532"/>
        <v>70</v>
      </c>
      <c r="Q3835" t="str">
        <f t="shared" si="533"/>
        <v>theater</v>
      </c>
      <c r="R3835" t="str">
        <f t="shared" si="534"/>
        <v>plays</v>
      </c>
      <c r="S3835" s="22">
        <f t="shared" si="535"/>
        <v>41963.872361111105</v>
      </c>
      <c r="T3835" s="22">
        <f t="shared" si="536"/>
        <v>41974.797916666663</v>
      </c>
      <c r="U3835">
        <f t="shared" si="537"/>
        <v>2014</v>
      </c>
      <c r="V3835" t="str">
        <f t="shared" si="538"/>
        <v>successful</v>
      </c>
      <c r="W3835" t="str">
        <f>IF(OR(O3835&lt;Outliers!$B$8,Data!O3835&gt;Outliers!$B$9),"Yes","No")</f>
        <v>No</v>
      </c>
      <c r="X3835">
        <f t="shared" si="539"/>
        <v>2</v>
      </c>
    </row>
    <row r="3836" spans="1:24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531"/>
        <v>1</v>
      </c>
      <c r="P3836" s="9">
        <f t="shared" si="532"/>
        <v>57.39</v>
      </c>
      <c r="Q3836" t="str">
        <f t="shared" si="533"/>
        <v>theater</v>
      </c>
      <c r="R3836" t="str">
        <f t="shared" si="534"/>
        <v>plays</v>
      </c>
      <c r="S3836" s="22">
        <f t="shared" si="535"/>
        <v>42143.445219907408</v>
      </c>
      <c r="T3836" s="22">
        <f t="shared" si="536"/>
        <v>42173.445219907408</v>
      </c>
      <c r="U3836">
        <f t="shared" si="537"/>
        <v>2015</v>
      </c>
      <c r="V3836" t="str">
        <f t="shared" si="538"/>
        <v>successful</v>
      </c>
      <c r="W3836" t="str">
        <f>IF(OR(O3836&lt;Outliers!$B$8,Data!O3836&gt;Outliers!$B$9),"Yes","No")</f>
        <v>No</v>
      </c>
      <c r="X3836">
        <f t="shared" si="539"/>
        <v>4</v>
      </c>
    </row>
    <row r="3837" spans="1:24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531"/>
        <v>2</v>
      </c>
      <c r="P3837" s="9">
        <f t="shared" si="532"/>
        <v>40</v>
      </c>
      <c r="Q3837" t="str">
        <f t="shared" si="533"/>
        <v>theater</v>
      </c>
      <c r="R3837" t="str">
        <f t="shared" si="534"/>
        <v>plays</v>
      </c>
      <c r="S3837" s="22">
        <f t="shared" si="535"/>
        <v>42460.94222222222</v>
      </c>
      <c r="T3837" s="22">
        <f t="shared" si="536"/>
        <v>42481.94222222222</v>
      </c>
      <c r="U3837">
        <f t="shared" si="537"/>
        <v>2016</v>
      </c>
      <c r="V3837" t="str">
        <f t="shared" si="538"/>
        <v>successful</v>
      </c>
      <c r="W3837" t="str">
        <f>IF(OR(O3837&lt;Outliers!$B$8,Data!O3837&gt;Outliers!$B$9),"Yes","No")</f>
        <v>No</v>
      </c>
      <c r="X3837">
        <f t="shared" si="539"/>
        <v>3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531"/>
        <v>1</v>
      </c>
      <c r="P3838" s="9">
        <f t="shared" si="532"/>
        <v>64.290000000000006</v>
      </c>
      <c r="Q3838" t="str">
        <f t="shared" si="533"/>
        <v>theater</v>
      </c>
      <c r="R3838" t="str">
        <f t="shared" si="534"/>
        <v>plays</v>
      </c>
      <c r="S3838" s="22">
        <f t="shared" si="535"/>
        <v>42553.926527777774</v>
      </c>
      <c r="T3838" s="22">
        <f t="shared" si="536"/>
        <v>42585.172916666663</v>
      </c>
      <c r="U3838">
        <f t="shared" si="537"/>
        <v>2016</v>
      </c>
      <c r="V3838" t="str">
        <f t="shared" si="538"/>
        <v>successful</v>
      </c>
      <c r="W3838" t="str">
        <f>IF(OR(O3838&lt;Outliers!$B$8,Data!O3838&gt;Outliers!$B$9),"Yes","No")</f>
        <v>No</v>
      </c>
      <c r="X3838">
        <f t="shared" si="539"/>
        <v>5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531"/>
        <v>1</v>
      </c>
      <c r="P3839" s="9">
        <f t="shared" si="532"/>
        <v>120.12</v>
      </c>
      <c r="Q3839" t="str">
        <f t="shared" si="533"/>
        <v>theater</v>
      </c>
      <c r="R3839" t="str">
        <f t="shared" si="534"/>
        <v>plays</v>
      </c>
      <c r="S3839" s="22">
        <f t="shared" si="535"/>
        <v>42152.765717592592</v>
      </c>
      <c r="T3839" s="22">
        <f t="shared" si="536"/>
        <v>42188.765717592592</v>
      </c>
      <c r="U3839">
        <f t="shared" si="537"/>
        <v>2015</v>
      </c>
      <c r="V3839" t="str">
        <f t="shared" si="538"/>
        <v>successful</v>
      </c>
      <c r="W3839" t="str">
        <f>IF(OR(O3839&lt;Outliers!$B$8,Data!O3839&gt;Outliers!$B$9),"Yes","No")</f>
        <v>No</v>
      </c>
      <c r="X3839">
        <f t="shared" si="539"/>
        <v>5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531"/>
        <v>1</v>
      </c>
      <c r="P3840" s="9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22">
        <f t="shared" si="535"/>
        <v>42116.710752314815</v>
      </c>
      <c r="T3840" s="22">
        <f t="shared" si="536"/>
        <v>42146.710752314815</v>
      </c>
      <c r="U3840">
        <f t="shared" si="537"/>
        <v>2015</v>
      </c>
      <c r="V3840" t="str">
        <f t="shared" si="538"/>
        <v>successful</v>
      </c>
      <c r="W3840" t="str">
        <f>IF(OR(O3840&lt;Outliers!$B$8,Data!O3840&gt;Outliers!$B$9),"Yes","No")</f>
        <v>No</v>
      </c>
      <c r="X3840">
        <f t="shared" si="539"/>
        <v>4</v>
      </c>
    </row>
    <row r="3841" spans="1:24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531"/>
        <v>1</v>
      </c>
      <c r="P3841" s="9">
        <f t="shared" si="532"/>
        <v>63.28</v>
      </c>
      <c r="Q3841" t="str">
        <f t="shared" si="533"/>
        <v>theater</v>
      </c>
      <c r="R3841" t="str">
        <f t="shared" si="534"/>
        <v>plays</v>
      </c>
      <c r="S3841" s="22">
        <f t="shared" si="535"/>
        <v>42155.142638888887</v>
      </c>
      <c r="T3841" s="22">
        <f t="shared" si="536"/>
        <v>42215.142638888887</v>
      </c>
      <c r="U3841">
        <f t="shared" si="537"/>
        <v>2015</v>
      </c>
      <c r="V3841" t="str">
        <f t="shared" si="538"/>
        <v>successful</v>
      </c>
      <c r="W3841" t="str">
        <f>IF(OR(O3841&lt;Outliers!$B$8,Data!O3841&gt;Outliers!$B$9),"Yes","No")</f>
        <v>No</v>
      </c>
      <c r="X3841">
        <f t="shared" si="539"/>
        <v>9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531"/>
        <v>65</v>
      </c>
      <c r="P3842" s="9">
        <f t="shared" si="532"/>
        <v>21.67</v>
      </c>
      <c r="Q3842" t="str">
        <f t="shared" si="533"/>
        <v>theater</v>
      </c>
      <c r="R3842" t="str">
        <f t="shared" si="534"/>
        <v>plays</v>
      </c>
      <c r="S3842" s="22">
        <f t="shared" si="535"/>
        <v>42432.701724537037</v>
      </c>
      <c r="T3842" s="22">
        <f t="shared" si="536"/>
        <v>42457.660057870366</v>
      </c>
      <c r="U3842">
        <f t="shared" si="537"/>
        <v>2016</v>
      </c>
      <c r="V3842" t="str">
        <f t="shared" si="538"/>
        <v>successful</v>
      </c>
      <c r="W3842" t="str">
        <f>IF(OR(O3842&lt;Outliers!$B$8,Data!O3842&gt;Outliers!$B$9),"Yes","No")</f>
        <v>Yes</v>
      </c>
      <c r="X3842">
        <f t="shared" si="539"/>
        <v>4</v>
      </c>
    </row>
    <row r="3843" spans="1:24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540">ROUND(E3843/D3843,0)</f>
        <v>0</v>
      </c>
      <c r="P3843" s="9">
        <f t="shared" ref="P3843:P3906" si="541">ROUND(IFERROR(E3843/L3843,0),2)</f>
        <v>25.65</v>
      </c>
      <c r="Q3843" t="str">
        <f t="shared" ref="Q3843:Q3906" si="542">LEFT(N3843,FIND("/",N3843)-1)</f>
        <v>theater</v>
      </c>
      <c r="R3843" t="str">
        <f t="shared" ref="R3843:R3906" si="543">RIGHT(N3843,LEN(N3843)-FIND("/",N3843))</f>
        <v>plays</v>
      </c>
      <c r="S3843" s="22">
        <f t="shared" ref="S3843:S3906" si="544">(((J3843/60)/60)/24)+DATE(1970,1,1)</f>
        <v>41780.785729166666</v>
      </c>
      <c r="T3843" s="22">
        <f t="shared" ref="T3843:T3906" si="545">(((I3843/60)/60)/24)+DATE(1970,1,1)</f>
        <v>41840.785729166666</v>
      </c>
      <c r="U3843">
        <f t="shared" ref="U3843:U3906" si="546">YEAR(S3843)</f>
        <v>2014</v>
      </c>
      <c r="V3843" t="str">
        <f t="shared" ref="V3843:V3906" si="547">IF(OR(F3843="live",F3843="successful"),"successful","unsuccessful")</f>
        <v>unsuccessful</v>
      </c>
      <c r="W3843" t="str">
        <f>IF(OR(O3843&lt;Outliers!$B$8,Data!O3843&gt;Outliers!$B$9),"Yes","No")</f>
        <v>No</v>
      </c>
      <c r="X3843">
        <f t="shared" ref="X3843:X3906" si="548">ROUND(_xlfn.DAYS(T3843,S3843)/7,0)</f>
        <v>9</v>
      </c>
    </row>
    <row r="3844" spans="1:24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540"/>
        <v>0</v>
      </c>
      <c r="P3844" s="9">
        <f t="shared" si="541"/>
        <v>47.7</v>
      </c>
      <c r="Q3844" t="str">
        <f t="shared" si="542"/>
        <v>theater</v>
      </c>
      <c r="R3844" t="str">
        <f t="shared" si="543"/>
        <v>plays</v>
      </c>
      <c r="S3844" s="22">
        <f t="shared" si="544"/>
        <v>41740.493657407409</v>
      </c>
      <c r="T3844" s="22">
        <f t="shared" si="545"/>
        <v>41770.493657407409</v>
      </c>
      <c r="U3844">
        <f t="shared" si="546"/>
        <v>2014</v>
      </c>
      <c r="V3844" t="str">
        <f t="shared" si="547"/>
        <v>unsuccessful</v>
      </c>
      <c r="W3844" t="str">
        <f>IF(OR(O3844&lt;Outliers!$B$8,Data!O3844&gt;Outliers!$B$9),"Yes","No")</f>
        <v>No</v>
      </c>
      <c r="X3844">
        <f t="shared" si="548"/>
        <v>4</v>
      </c>
    </row>
    <row r="3845" spans="1:24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540"/>
        <v>0</v>
      </c>
      <c r="P3845" s="9">
        <f t="shared" si="541"/>
        <v>56.05</v>
      </c>
      <c r="Q3845" t="str">
        <f t="shared" si="542"/>
        <v>theater</v>
      </c>
      <c r="R3845" t="str">
        <f t="shared" si="543"/>
        <v>plays</v>
      </c>
      <c r="S3845" s="22">
        <f t="shared" si="544"/>
        <v>41766.072500000002</v>
      </c>
      <c r="T3845" s="22">
        <f t="shared" si="545"/>
        <v>41791.072500000002</v>
      </c>
      <c r="U3845">
        <f t="shared" si="546"/>
        <v>2014</v>
      </c>
      <c r="V3845" t="str">
        <f t="shared" si="547"/>
        <v>unsuccessful</v>
      </c>
      <c r="W3845" t="str">
        <f>IF(OR(O3845&lt;Outliers!$B$8,Data!O3845&gt;Outliers!$B$9),"Yes","No")</f>
        <v>No</v>
      </c>
      <c r="X3845">
        <f t="shared" si="548"/>
        <v>4</v>
      </c>
    </row>
    <row r="3846" spans="1:24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540"/>
        <v>0</v>
      </c>
      <c r="P3846" s="9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22">
        <f t="shared" si="544"/>
        <v>41766.617291666669</v>
      </c>
      <c r="T3846" s="22">
        <f t="shared" si="545"/>
        <v>41793.290972222225</v>
      </c>
      <c r="U3846">
        <f t="shared" si="546"/>
        <v>2014</v>
      </c>
      <c r="V3846" t="str">
        <f t="shared" si="547"/>
        <v>unsuccessful</v>
      </c>
      <c r="W3846" t="str">
        <f>IF(OR(O3846&lt;Outliers!$B$8,Data!O3846&gt;Outliers!$B$9),"Yes","No")</f>
        <v>No</v>
      </c>
      <c r="X3846">
        <f t="shared" si="548"/>
        <v>4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540"/>
        <v>0</v>
      </c>
      <c r="P3847" s="9">
        <f t="shared" si="541"/>
        <v>70.17</v>
      </c>
      <c r="Q3847" t="str">
        <f t="shared" si="542"/>
        <v>theater</v>
      </c>
      <c r="R3847" t="str">
        <f t="shared" si="543"/>
        <v>plays</v>
      </c>
      <c r="S3847" s="22">
        <f t="shared" si="544"/>
        <v>42248.627013888887</v>
      </c>
      <c r="T3847" s="22">
        <f t="shared" si="545"/>
        <v>42278.627013888887</v>
      </c>
      <c r="U3847">
        <f t="shared" si="546"/>
        <v>2015</v>
      </c>
      <c r="V3847" t="str">
        <f t="shared" si="547"/>
        <v>unsuccessful</v>
      </c>
      <c r="W3847" t="str">
        <f>IF(OR(O3847&lt;Outliers!$B$8,Data!O3847&gt;Outliers!$B$9),"Yes","No")</f>
        <v>No</v>
      </c>
      <c r="X3847">
        <f t="shared" si="548"/>
        <v>4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540"/>
        <v>0</v>
      </c>
      <c r="P3848" s="9">
        <f t="shared" si="541"/>
        <v>23.63</v>
      </c>
      <c r="Q3848" t="str">
        <f t="shared" si="542"/>
        <v>theater</v>
      </c>
      <c r="R3848" t="str">
        <f t="shared" si="543"/>
        <v>plays</v>
      </c>
      <c r="S3848" s="22">
        <f t="shared" si="544"/>
        <v>41885.221550925926</v>
      </c>
      <c r="T3848" s="22">
        <f t="shared" si="545"/>
        <v>41916.290972222225</v>
      </c>
      <c r="U3848">
        <f t="shared" si="546"/>
        <v>2014</v>
      </c>
      <c r="V3848" t="str">
        <f t="shared" si="547"/>
        <v>unsuccessful</v>
      </c>
      <c r="W3848" t="str">
        <f>IF(OR(O3848&lt;Outliers!$B$8,Data!O3848&gt;Outliers!$B$9),"Yes","No")</f>
        <v>No</v>
      </c>
      <c r="X3848">
        <f t="shared" si="548"/>
        <v>4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540"/>
        <v>0</v>
      </c>
      <c r="P3849" s="9">
        <f t="shared" si="541"/>
        <v>188.56</v>
      </c>
      <c r="Q3849" t="str">
        <f t="shared" si="542"/>
        <v>theater</v>
      </c>
      <c r="R3849" t="str">
        <f t="shared" si="543"/>
        <v>plays</v>
      </c>
      <c r="S3849" s="22">
        <f t="shared" si="544"/>
        <v>42159.224432870367</v>
      </c>
      <c r="T3849" s="22">
        <f t="shared" si="545"/>
        <v>42204.224432870367</v>
      </c>
      <c r="U3849">
        <f t="shared" si="546"/>
        <v>2015</v>
      </c>
      <c r="V3849" t="str">
        <f t="shared" si="547"/>
        <v>unsuccessful</v>
      </c>
      <c r="W3849" t="str">
        <f>IF(OR(O3849&lt;Outliers!$B$8,Data!O3849&gt;Outliers!$B$9),"Yes","No")</f>
        <v>No</v>
      </c>
      <c r="X3849">
        <f t="shared" si="548"/>
        <v>6</v>
      </c>
    </row>
    <row r="3850" spans="1:24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540"/>
        <v>0</v>
      </c>
      <c r="P3850" s="9">
        <f t="shared" si="541"/>
        <v>49.51</v>
      </c>
      <c r="Q3850" t="str">
        <f t="shared" si="542"/>
        <v>theater</v>
      </c>
      <c r="R3850" t="str">
        <f t="shared" si="543"/>
        <v>plays</v>
      </c>
      <c r="S3850" s="22">
        <f t="shared" si="544"/>
        <v>42265.817002314812</v>
      </c>
      <c r="T3850" s="22">
        <f t="shared" si="545"/>
        <v>42295.817002314812</v>
      </c>
      <c r="U3850">
        <f t="shared" si="546"/>
        <v>2015</v>
      </c>
      <c r="V3850" t="str">
        <f t="shared" si="547"/>
        <v>unsuccessful</v>
      </c>
      <c r="W3850" t="str">
        <f>IF(OR(O3850&lt;Outliers!$B$8,Data!O3850&gt;Outliers!$B$9),"Yes","No")</f>
        <v>No</v>
      </c>
      <c r="X3850">
        <f t="shared" si="548"/>
        <v>4</v>
      </c>
    </row>
    <row r="3851" spans="1:24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540"/>
        <v>0</v>
      </c>
      <c r="P3851" s="9">
        <f t="shared" si="541"/>
        <v>75.459999999999994</v>
      </c>
      <c r="Q3851" t="str">
        <f t="shared" si="542"/>
        <v>theater</v>
      </c>
      <c r="R3851" t="str">
        <f t="shared" si="543"/>
        <v>plays</v>
      </c>
      <c r="S3851" s="22">
        <f t="shared" si="544"/>
        <v>42136.767175925925</v>
      </c>
      <c r="T3851" s="22">
        <f t="shared" si="545"/>
        <v>42166.767175925925</v>
      </c>
      <c r="U3851">
        <f t="shared" si="546"/>
        <v>2015</v>
      </c>
      <c r="V3851" t="str">
        <f t="shared" si="547"/>
        <v>unsuccessful</v>
      </c>
      <c r="W3851" t="str">
        <f>IF(OR(O3851&lt;Outliers!$B$8,Data!O3851&gt;Outliers!$B$9),"Yes","No")</f>
        <v>No</v>
      </c>
      <c r="X3851">
        <f t="shared" si="548"/>
        <v>4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540"/>
        <v>0</v>
      </c>
      <c r="P3852" s="9">
        <f t="shared" si="541"/>
        <v>9.5</v>
      </c>
      <c r="Q3852" t="str">
        <f t="shared" si="542"/>
        <v>theater</v>
      </c>
      <c r="R3852" t="str">
        <f t="shared" si="543"/>
        <v>plays</v>
      </c>
      <c r="S3852" s="22">
        <f t="shared" si="544"/>
        <v>41975.124340277776</v>
      </c>
      <c r="T3852" s="22">
        <f t="shared" si="545"/>
        <v>42005.124340277776</v>
      </c>
      <c r="U3852">
        <f t="shared" si="546"/>
        <v>2014</v>
      </c>
      <c r="V3852" t="str">
        <f t="shared" si="547"/>
        <v>unsuccessful</v>
      </c>
      <c r="W3852" t="str">
        <f>IF(OR(O3852&lt;Outliers!$B$8,Data!O3852&gt;Outliers!$B$9),"Yes","No")</f>
        <v>No</v>
      </c>
      <c r="X3852">
        <f t="shared" si="548"/>
        <v>4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540"/>
        <v>0</v>
      </c>
      <c r="P3853" s="9">
        <f t="shared" si="541"/>
        <v>35.5</v>
      </c>
      <c r="Q3853" t="str">
        <f t="shared" si="542"/>
        <v>theater</v>
      </c>
      <c r="R3853" t="str">
        <f t="shared" si="543"/>
        <v>plays</v>
      </c>
      <c r="S3853" s="22">
        <f t="shared" si="544"/>
        <v>42172.439571759256</v>
      </c>
      <c r="T3853" s="22">
        <f t="shared" si="545"/>
        <v>42202.439571759256</v>
      </c>
      <c r="U3853">
        <f t="shared" si="546"/>
        <v>2015</v>
      </c>
      <c r="V3853" t="str">
        <f t="shared" si="547"/>
        <v>unsuccessful</v>
      </c>
      <c r="W3853" t="str">
        <f>IF(OR(O3853&lt;Outliers!$B$8,Data!O3853&gt;Outliers!$B$9),"Yes","No")</f>
        <v>No</v>
      </c>
      <c r="X3853">
        <f t="shared" si="548"/>
        <v>4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540"/>
        <v>0</v>
      </c>
      <c r="P3854" s="9">
        <f t="shared" si="541"/>
        <v>10</v>
      </c>
      <c r="Q3854" t="str">
        <f t="shared" si="542"/>
        <v>theater</v>
      </c>
      <c r="R3854" t="str">
        <f t="shared" si="543"/>
        <v>plays</v>
      </c>
      <c r="S3854" s="22">
        <f t="shared" si="544"/>
        <v>42065.190694444449</v>
      </c>
      <c r="T3854" s="22">
        <f t="shared" si="545"/>
        <v>42090.149027777778</v>
      </c>
      <c r="U3854">
        <f t="shared" si="546"/>
        <v>2015</v>
      </c>
      <c r="V3854" t="str">
        <f t="shared" si="547"/>
        <v>unsuccessful</v>
      </c>
      <c r="W3854" t="str">
        <f>IF(OR(O3854&lt;Outliers!$B$8,Data!O3854&gt;Outliers!$B$9),"Yes","No")</f>
        <v>No</v>
      </c>
      <c r="X3854">
        <f t="shared" si="548"/>
        <v>4</v>
      </c>
    </row>
    <row r="3855" spans="1:24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540"/>
        <v>0</v>
      </c>
      <c r="P3855" s="9">
        <f t="shared" si="541"/>
        <v>13</v>
      </c>
      <c r="Q3855" t="str">
        <f t="shared" si="542"/>
        <v>theater</v>
      </c>
      <c r="R3855" t="str">
        <f t="shared" si="543"/>
        <v>plays</v>
      </c>
      <c r="S3855" s="22">
        <f t="shared" si="544"/>
        <v>41848.84002314815</v>
      </c>
      <c r="T3855" s="22">
        <f t="shared" si="545"/>
        <v>41883.84002314815</v>
      </c>
      <c r="U3855">
        <f t="shared" si="546"/>
        <v>2014</v>
      </c>
      <c r="V3855" t="str">
        <f t="shared" si="547"/>
        <v>unsuccessful</v>
      </c>
      <c r="W3855" t="str">
        <f>IF(OR(O3855&lt;Outliers!$B$8,Data!O3855&gt;Outliers!$B$9),"Yes","No")</f>
        <v>No</v>
      </c>
      <c r="X3855">
        <f t="shared" si="548"/>
        <v>5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540"/>
        <v>0</v>
      </c>
      <c r="P3856" s="9">
        <f t="shared" si="541"/>
        <v>89.4</v>
      </c>
      <c r="Q3856" t="str">
        <f t="shared" si="542"/>
        <v>theater</v>
      </c>
      <c r="R3856" t="str">
        <f t="shared" si="543"/>
        <v>plays</v>
      </c>
      <c r="S3856" s="22">
        <f t="shared" si="544"/>
        <v>42103.884930555556</v>
      </c>
      <c r="T3856" s="22">
        <f t="shared" si="545"/>
        <v>42133.884930555556</v>
      </c>
      <c r="U3856">
        <f t="shared" si="546"/>
        <v>2015</v>
      </c>
      <c r="V3856" t="str">
        <f t="shared" si="547"/>
        <v>unsuccessful</v>
      </c>
      <c r="W3856" t="str">
        <f>IF(OR(O3856&lt;Outliers!$B$8,Data!O3856&gt;Outliers!$B$9),"Yes","No")</f>
        <v>No</v>
      </c>
      <c r="X3856">
        <f t="shared" si="548"/>
        <v>4</v>
      </c>
    </row>
    <row r="3857" spans="1:24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540"/>
        <v>0</v>
      </c>
      <c r="P3857" s="9">
        <f t="shared" si="541"/>
        <v>25</v>
      </c>
      <c r="Q3857" t="str">
        <f t="shared" si="542"/>
        <v>theater</v>
      </c>
      <c r="R3857" t="str">
        <f t="shared" si="543"/>
        <v>plays</v>
      </c>
      <c r="S3857" s="22">
        <f t="shared" si="544"/>
        <v>42059.970729166671</v>
      </c>
      <c r="T3857" s="22">
        <f t="shared" si="545"/>
        <v>42089.929062499999</v>
      </c>
      <c r="U3857">
        <f t="shared" si="546"/>
        <v>2015</v>
      </c>
      <c r="V3857" t="str">
        <f t="shared" si="547"/>
        <v>unsuccessful</v>
      </c>
      <c r="W3857" t="str">
        <f>IF(OR(O3857&lt;Outliers!$B$8,Data!O3857&gt;Outliers!$B$9),"Yes","No")</f>
        <v>No</v>
      </c>
      <c r="X3857">
        <f t="shared" si="548"/>
        <v>4</v>
      </c>
    </row>
    <row r="3858" spans="1:24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540"/>
        <v>0</v>
      </c>
      <c r="P3858" s="9">
        <f t="shared" si="541"/>
        <v>1</v>
      </c>
      <c r="Q3858" t="str">
        <f t="shared" si="542"/>
        <v>theater</v>
      </c>
      <c r="R3858" t="str">
        <f t="shared" si="543"/>
        <v>plays</v>
      </c>
      <c r="S3858" s="22">
        <f t="shared" si="544"/>
        <v>42041.743090277778</v>
      </c>
      <c r="T3858" s="22">
        <f t="shared" si="545"/>
        <v>42071.701423611114</v>
      </c>
      <c r="U3858">
        <f t="shared" si="546"/>
        <v>2015</v>
      </c>
      <c r="V3858" t="str">
        <f t="shared" si="547"/>
        <v>unsuccessful</v>
      </c>
      <c r="W3858" t="str">
        <f>IF(OR(O3858&lt;Outliers!$B$8,Data!O3858&gt;Outliers!$B$9),"Yes","No")</f>
        <v>No</v>
      </c>
      <c r="X3858">
        <f t="shared" si="548"/>
        <v>4</v>
      </c>
    </row>
    <row r="3859" spans="1:24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540"/>
        <v>0</v>
      </c>
      <c r="P3859" s="9">
        <f t="shared" si="541"/>
        <v>65</v>
      </c>
      <c r="Q3859" t="str">
        <f t="shared" si="542"/>
        <v>theater</v>
      </c>
      <c r="R3859" t="str">
        <f t="shared" si="543"/>
        <v>plays</v>
      </c>
      <c r="S3859" s="22">
        <f t="shared" si="544"/>
        <v>41829.73715277778</v>
      </c>
      <c r="T3859" s="22">
        <f t="shared" si="545"/>
        <v>41852.716666666667</v>
      </c>
      <c r="U3859">
        <f t="shared" si="546"/>
        <v>2014</v>
      </c>
      <c r="V3859" t="str">
        <f t="shared" si="547"/>
        <v>unsuccessful</v>
      </c>
      <c r="W3859" t="str">
        <f>IF(OR(O3859&lt;Outliers!$B$8,Data!O3859&gt;Outliers!$B$9),"Yes","No")</f>
        <v>No</v>
      </c>
      <c r="X3859">
        <f t="shared" si="548"/>
        <v>3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540"/>
        <v>0</v>
      </c>
      <c r="P3860" s="9">
        <f t="shared" si="541"/>
        <v>10</v>
      </c>
      <c r="Q3860" t="str">
        <f t="shared" si="542"/>
        <v>theater</v>
      </c>
      <c r="R3860" t="str">
        <f t="shared" si="543"/>
        <v>plays</v>
      </c>
      <c r="S3860" s="22">
        <f t="shared" si="544"/>
        <v>42128.431064814817</v>
      </c>
      <c r="T3860" s="22">
        <f t="shared" si="545"/>
        <v>42146.875</v>
      </c>
      <c r="U3860">
        <f t="shared" si="546"/>
        <v>2015</v>
      </c>
      <c r="V3860" t="str">
        <f t="shared" si="547"/>
        <v>unsuccessful</v>
      </c>
      <c r="W3860" t="str">
        <f>IF(OR(O3860&lt;Outliers!$B$8,Data!O3860&gt;Outliers!$B$9),"Yes","No")</f>
        <v>No</v>
      </c>
      <c r="X3860">
        <f t="shared" si="548"/>
        <v>3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540"/>
        <v>0</v>
      </c>
      <c r="P3861" s="9">
        <f t="shared" si="541"/>
        <v>1</v>
      </c>
      <c r="Q3861" t="str">
        <f t="shared" si="542"/>
        <v>theater</v>
      </c>
      <c r="R3861" t="str">
        <f t="shared" si="543"/>
        <v>plays</v>
      </c>
      <c r="S3861" s="22">
        <f t="shared" si="544"/>
        <v>41789.893599537041</v>
      </c>
      <c r="T3861" s="22">
        <f t="shared" si="545"/>
        <v>41815.875</v>
      </c>
      <c r="U3861">
        <f t="shared" si="546"/>
        <v>2014</v>
      </c>
      <c r="V3861" t="str">
        <f t="shared" si="547"/>
        <v>unsuccessful</v>
      </c>
      <c r="W3861" t="str">
        <f>IF(OR(O3861&lt;Outliers!$B$8,Data!O3861&gt;Outliers!$B$9),"Yes","No")</f>
        <v>No</v>
      </c>
      <c r="X3861">
        <f t="shared" si="548"/>
        <v>4</v>
      </c>
    </row>
    <row r="3862" spans="1:24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540"/>
        <v>0</v>
      </c>
      <c r="P3862" s="9">
        <f t="shared" si="541"/>
        <v>81.540000000000006</v>
      </c>
      <c r="Q3862" t="str">
        <f t="shared" si="542"/>
        <v>theater</v>
      </c>
      <c r="R3862" t="str">
        <f t="shared" si="543"/>
        <v>plays</v>
      </c>
      <c r="S3862" s="22">
        <f t="shared" si="544"/>
        <v>41833.660995370366</v>
      </c>
      <c r="T3862" s="22">
        <f t="shared" si="545"/>
        <v>41863.660995370366</v>
      </c>
      <c r="U3862">
        <f t="shared" si="546"/>
        <v>2014</v>
      </c>
      <c r="V3862" t="str">
        <f t="shared" si="547"/>
        <v>unsuccessful</v>
      </c>
      <c r="W3862" t="str">
        <f>IF(OR(O3862&lt;Outliers!$B$8,Data!O3862&gt;Outliers!$B$9),"Yes","No")</f>
        <v>No</v>
      </c>
      <c r="X3862">
        <f t="shared" si="548"/>
        <v>4</v>
      </c>
    </row>
    <row r="3863" spans="1:2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540"/>
        <v>0</v>
      </c>
      <c r="P3863" s="9">
        <f t="shared" si="541"/>
        <v>100</v>
      </c>
      <c r="Q3863" t="str">
        <f t="shared" si="542"/>
        <v>theater</v>
      </c>
      <c r="R3863" t="str">
        <f t="shared" si="543"/>
        <v>plays</v>
      </c>
      <c r="S3863" s="22">
        <f t="shared" si="544"/>
        <v>41914.590011574073</v>
      </c>
      <c r="T3863" s="22">
        <f t="shared" si="545"/>
        <v>41955.907638888893</v>
      </c>
      <c r="U3863">
        <f t="shared" si="546"/>
        <v>2014</v>
      </c>
      <c r="V3863" t="str">
        <f t="shared" si="547"/>
        <v>unsuccessful</v>
      </c>
      <c r="W3863" t="str">
        <f>IF(OR(O3863&lt;Outliers!$B$8,Data!O3863&gt;Outliers!$B$9),"Yes","No")</f>
        <v>No</v>
      </c>
      <c r="X3863">
        <f t="shared" si="548"/>
        <v>6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540"/>
        <v>0</v>
      </c>
      <c r="P3864" s="9">
        <f t="shared" si="541"/>
        <v>1</v>
      </c>
      <c r="Q3864" t="str">
        <f t="shared" si="542"/>
        <v>theater</v>
      </c>
      <c r="R3864" t="str">
        <f t="shared" si="543"/>
        <v>plays</v>
      </c>
      <c r="S3864" s="22">
        <f t="shared" si="544"/>
        <v>42611.261064814811</v>
      </c>
      <c r="T3864" s="22">
        <f t="shared" si="545"/>
        <v>42625.707638888889</v>
      </c>
      <c r="U3864">
        <f t="shared" si="546"/>
        <v>2016</v>
      </c>
      <c r="V3864" t="str">
        <f t="shared" si="547"/>
        <v>unsuccessful</v>
      </c>
      <c r="W3864" t="str">
        <f>IF(OR(O3864&lt;Outliers!$B$8,Data!O3864&gt;Outliers!$B$9),"Yes","No")</f>
        <v>No</v>
      </c>
      <c r="X3864">
        <f t="shared" si="548"/>
        <v>2</v>
      </c>
    </row>
    <row r="3865" spans="1:24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540"/>
        <v>0</v>
      </c>
      <c r="P3865" s="9">
        <f t="shared" si="541"/>
        <v>0</v>
      </c>
      <c r="Q3865" t="str">
        <f t="shared" si="542"/>
        <v>theater</v>
      </c>
      <c r="R3865" t="str">
        <f t="shared" si="543"/>
        <v>plays</v>
      </c>
      <c r="S3865" s="22">
        <f t="shared" si="544"/>
        <v>42253.633159722223</v>
      </c>
      <c r="T3865" s="22">
        <f t="shared" si="545"/>
        <v>42313.674826388888</v>
      </c>
      <c r="U3865">
        <f t="shared" si="546"/>
        <v>2015</v>
      </c>
      <c r="V3865" t="str">
        <f t="shared" si="547"/>
        <v>unsuccessful</v>
      </c>
      <c r="W3865" t="str">
        <f>IF(OR(O3865&lt;Outliers!$B$8,Data!O3865&gt;Outliers!$B$9),"Yes","No")</f>
        <v>No</v>
      </c>
      <c r="X3865">
        <f t="shared" si="548"/>
        <v>9</v>
      </c>
    </row>
    <row r="3866" spans="1:24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540"/>
        <v>0</v>
      </c>
      <c r="P3866" s="9">
        <f t="shared" si="541"/>
        <v>20</v>
      </c>
      <c r="Q3866" t="str">
        <f t="shared" si="542"/>
        <v>theater</v>
      </c>
      <c r="R3866" t="str">
        <f t="shared" si="543"/>
        <v>plays</v>
      </c>
      <c r="S3866" s="22">
        <f t="shared" si="544"/>
        <v>42295.891828703709</v>
      </c>
      <c r="T3866" s="22">
        <f t="shared" si="545"/>
        <v>42325.933495370366</v>
      </c>
      <c r="U3866">
        <f t="shared" si="546"/>
        <v>2015</v>
      </c>
      <c r="V3866" t="str">
        <f t="shared" si="547"/>
        <v>unsuccessful</v>
      </c>
      <c r="W3866" t="str">
        <f>IF(OR(O3866&lt;Outliers!$B$8,Data!O3866&gt;Outliers!$B$9),"Yes","No")</f>
        <v>No</v>
      </c>
      <c r="X3866">
        <f t="shared" si="548"/>
        <v>4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540"/>
        <v>0</v>
      </c>
      <c r="P3867" s="9">
        <f t="shared" si="541"/>
        <v>46.43</v>
      </c>
      <c r="Q3867" t="str">
        <f t="shared" si="542"/>
        <v>theater</v>
      </c>
      <c r="R3867" t="str">
        <f t="shared" si="543"/>
        <v>plays</v>
      </c>
      <c r="S3867" s="22">
        <f t="shared" si="544"/>
        <v>41841.651597222226</v>
      </c>
      <c r="T3867" s="22">
        <f t="shared" si="545"/>
        <v>41881.229166666664</v>
      </c>
      <c r="U3867">
        <f t="shared" si="546"/>
        <v>2014</v>
      </c>
      <c r="V3867" t="str">
        <f t="shared" si="547"/>
        <v>unsuccessful</v>
      </c>
      <c r="W3867" t="str">
        <f>IF(OR(O3867&lt;Outliers!$B$8,Data!O3867&gt;Outliers!$B$9),"Yes","No")</f>
        <v>No</v>
      </c>
      <c r="X3867">
        <f t="shared" si="548"/>
        <v>6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540"/>
        <v>0</v>
      </c>
      <c r="P3868" s="9">
        <f t="shared" si="541"/>
        <v>5.5</v>
      </c>
      <c r="Q3868" t="str">
        <f t="shared" si="542"/>
        <v>theater</v>
      </c>
      <c r="R3868" t="str">
        <f t="shared" si="543"/>
        <v>plays</v>
      </c>
      <c r="S3868" s="22">
        <f t="shared" si="544"/>
        <v>42402.947002314817</v>
      </c>
      <c r="T3868" s="22">
        <f t="shared" si="545"/>
        <v>42452.145138888889</v>
      </c>
      <c r="U3868">
        <f t="shared" si="546"/>
        <v>2016</v>
      </c>
      <c r="V3868" t="str">
        <f t="shared" si="547"/>
        <v>unsuccessful</v>
      </c>
      <c r="W3868" t="str">
        <f>IF(OR(O3868&lt;Outliers!$B$8,Data!O3868&gt;Outliers!$B$9),"Yes","No")</f>
        <v>No</v>
      </c>
      <c r="X3868">
        <f t="shared" si="548"/>
        <v>7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540"/>
        <v>0</v>
      </c>
      <c r="P3869" s="9">
        <f t="shared" si="541"/>
        <v>50.2</v>
      </c>
      <c r="Q3869" t="str">
        <f t="shared" si="542"/>
        <v>theater</v>
      </c>
      <c r="R3869" t="str">
        <f t="shared" si="543"/>
        <v>plays</v>
      </c>
      <c r="S3869" s="22">
        <f t="shared" si="544"/>
        <v>42509.814108796301</v>
      </c>
      <c r="T3869" s="22">
        <f t="shared" si="545"/>
        <v>42539.814108796301</v>
      </c>
      <c r="U3869">
        <f t="shared" si="546"/>
        <v>2016</v>
      </c>
      <c r="V3869" t="str">
        <f t="shared" si="547"/>
        <v>unsuccessful</v>
      </c>
      <c r="W3869" t="str">
        <f>IF(OR(O3869&lt;Outliers!$B$8,Data!O3869&gt;Outliers!$B$9),"Yes","No")</f>
        <v>No</v>
      </c>
      <c r="X3869">
        <f t="shared" si="548"/>
        <v>4</v>
      </c>
    </row>
    <row r="3870" spans="1:24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540"/>
        <v>0</v>
      </c>
      <c r="P3870" s="9">
        <f t="shared" si="541"/>
        <v>10</v>
      </c>
      <c r="Q3870" t="str">
        <f t="shared" si="542"/>
        <v>theater</v>
      </c>
      <c r="R3870" t="str">
        <f t="shared" si="543"/>
        <v>musical</v>
      </c>
      <c r="S3870" s="22">
        <f t="shared" si="544"/>
        <v>41865.659780092588</v>
      </c>
      <c r="T3870" s="22">
        <f t="shared" si="545"/>
        <v>41890.659780092588</v>
      </c>
      <c r="U3870">
        <f t="shared" si="546"/>
        <v>2014</v>
      </c>
      <c r="V3870" t="str">
        <f t="shared" si="547"/>
        <v>unsuccessful</v>
      </c>
      <c r="W3870" t="str">
        <f>IF(OR(O3870&lt;Outliers!$B$8,Data!O3870&gt;Outliers!$B$9),"Yes","No")</f>
        <v>No</v>
      </c>
      <c r="X3870">
        <f t="shared" si="548"/>
        <v>4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540"/>
        <v>0</v>
      </c>
      <c r="P3871" s="9">
        <f t="shared" si="541"/>
        <v>30.13</v>
      </c>
      <c r="Q3871" t="str">
        <f t="shared" si="542"/>
        <v>theater</v>
      </c>
      <c r="R3871" t="str">
        <f t="shared" si="543"/>
        <v>musical</v>
      </c>
      <c r="S3871" s="22">
        <f t="shared" si="544"/>
        <v>42047.724444444444</v>
      </c>
      <c r="T3871" s="22">
        <f t="shared" si="545"/>
        <v>42077.132638888885</v>
      </c>
      <c r="U3871">
        <f t="shared" si="546"/>
        <v>2015</v>
      </c>
      <c r="V3871" t="str">
        <f t="shared" si="547"/>
        <v>unsuccessful</v>
      </c>
      <c r="W3871" t="str">
        <f>IF(OR(O3871&lt;Outliers!$B$8,Data!O3871&gt;Outliers!$B$9),"Yes","No")</f>
        <v>No</v>
      </c>
      <c r="X3871">
        <f t="shared" si="548"/>
        <v>4</v>
      </c>
    </row>
    <row r="3872" spans="1:24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540"/>
        <v>0</v>
      </c>
      <c r="P3872" s="9">
        <f t="shared" si="541"/>
        <v>150</v>
      </c>
      <c r="Q3872" t="str">
        <f t="shared" si="542"/>
        <v>theater</v>
      </c>
      <c r="R3872" t="str">
        <f t="shared" si="543"/>
        <v>musical</v>
      </c>
      <c r="S3872" s="22">
        <f t="shared" si="544"/>
        <v>41793.17219907407</v>
      </c>
      <c r="T3872" s="22">
        <f t="shared" si="545"/>
        <v>41823.17219907407</v>
      </c>
      <c r="U3872">
        <f t="shared" si="546"/>
        <v>2014</v>
      </c>
      <c r="V3872" t="str">
        <f t="shared" si="547"/>
        <v>unsuccessful</v>
      </c>
      <c r="W3872" t="str">
        <f>IF(OR(O3872&lt;Outliers!$B$8,Data!O3872&gt;Outliers!$B$9),"Yes","No")</f>
        <v>No</v>
      </c>
      <c r="X3872">
        <f t="shared" si="548"/>
        <v>4</v>
      </c>
    </row>
    <row r="3873" spans="1:24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540"/>
        <v>0</v>
      </c>
      <c r="P3873" s="9">
        <f t="shared" si="541"/>
        <v>13.33</v>
      </c>
      <c r="Q3873" t="str">
        <f t="shared" si="542"/>
        <v>theater</v>
      </c>
      <c r="R3873" t="str">
        <f t="shared" si="543"/>
        <v>musical</v>
      </c>
      <c r="S3873" s="22">
        <f t="shared" si="544"/>
        <v>42763.780671296292</v>
      </c>
      <c r="T3873" s="22">
        <f t="shared" si="545"/>
        <v>42823.739004629635</v>
      </c>
      <c r="U3873">
        <f t="shared" si="546"/>
        <v>2017</v>
      </c>
      <c r="V3873" t="str">
        <f t="shared" si="547"/>
        <v>unsuccessful</v>
      </c>
      <c r="W3873" t="str">
        <f>IF(OR(O3873&lt;Outliers!$B$8,Data!O3873&gt;Outliers!$B$9),"Yes","No")</f>
        <v>No</v>
      </c>
      <c r="X3873">
        <f t="shared" si="548"/>
        <v>9</v>
      </c>
    </row>
    <row r="3874" spans="1:24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540"/>
        <v>0</v>
      </c>
      <c r="P3874" s="9">
        <f t="shared" si="541"/>
        <v>0</v>
      </c>
      <c r="Q3874" t="str">
        <f t="shared" si="542"/>
        <v>theater</v>
      </c>
      <c r="R3874" t="str">
        <f t="shared" si="543"/>
        <v>musical</v>
      </c>
      <c r="S3874" s="22">
        <f t="shared" si="544"/>
        <v>42180.145787037036</v>
      </c>
      <c r="T3874" s="22">
        <f t="shared" si="545"/>
        <v>42230.145787037036</v>
      </c>
      <c r="U3874">
        <f t="shared" si="546"/>
        <v>2015</v>
      </c>
      <c r="V3874" t="str">
        <f t="shared" si="547"/>
        <v>unsuccessful</v>
      </c>
      <c r="W3874" t="str">
        <f>IF(OR(O3874&lt;Outliers!$B$8,Data!O3874&gt;Outliers!$B$9),"Yes","No")</f>
        <v>No</v>
      </c>
      <c r="X3874">
        <f t="shared" si="548"/>
        <v>7</v>
      </c>
    </row>
    <row r="3875" spans="1:24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540"/>
        <v>0</v>
      </c>
      <c r="P3875" s="9">
        <f t="shared" si="541"/>
        <v>0</v>
      </c>
      <c r="Q3875" t="str">
        <f t="shared" si="542"/>
        <v>theater</v>
      </c>
      <c r="R3875" t="str">
        <f t="shared" si="543"/>
        <v>musical</v>
      </c>
      <c r="S3875" s="22">
        <f t="shared" si="544"/>
        <v>42255.696006944447</v>
      </c>
      <c r="T3875" s="22">
        <f t="shared" si="545"/>
        <v>42285.696006944447</v>
      </c>
      <c r="U3875">
        <f t="shared" si="546"/>
        <v>2015</v>
      </c>
      <c r="V3875" t="str">
        <f t="shared" si="547"/>
        <v>unsuccessful</v>
      </c>
      <c r="W3875" t="str">
        <f>IF(OR(O3875&lt;Outliers!$B$8,Data!O3875&gt;Outliers!$B$9),"Yes","No")</f>
        <v>No</v>
      </c>
      <c r="X3875">
        <f t="shared" si="548"/>
        <v>4</v>
      </c>
    </row>
    <row r="3876" spans="1:24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540"/>
        <v>0</v>
      </c>
      <c r="P3876" s="9">
        <f t="shared" si="541"/>
        <v>0</v>
      </c>
      <c r="Q3876" t="str">
        <f t="shared" si="542"/>
        <v>theater</v>
      </c>
      <c r="R3876" t="str">
        <f t="shared" si="543"/>
        <v>musical</v>
      </c>
      <c r="S3876" s="22">
        <f t="shared" si="544"/>
        <v>42007.016458333332</v>
      </c>
      <c r="T3876" s="22">
        <f t="shared" si="545"/>
        <v>42028.041666666672</v>
      </c>
      <c r="U3876">
        <f t="shared" si="546"/>
        <v>2015</v>
      </c>
      <c r="V3876" t="str">
        <f t="shared" si="547"/>
        <v>unsuccessful</v>
      </c>
      <c r="W3876" t="str">
        <f>IF(OR(O3876&lt;Outliers!$B$8,Data!O3876&gt;Outliers!$B$9),"Yes","No")</f>
        <v>No</v>
      </c>
      <c r="X3876">
        <f t="shared" si="548"/>
        <v>3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540"/>
        <v>0</v>
      </c>
      <c r="P3877" s="9">
        <f t="shared" si="541"/>
        <v>0</v>
      </c>
      <c r="Q3877" t="str">
        <f t="shared" si="542"/>
        <v>theater</v>
      </c>
      <c r="R3877" t="str">
        <f t="shared" si="543"/>
        <v>musical</v>
      </c>
      <c r="S3877" s="22">
        <f t="shared" si="544"/>
        <v>42615.346817129626</v>
      </c>
      <c r="T3877" s="22">
        <f t="shared" si="545"/>
        <v>42616.416666666672</v>
      </c>
      <c r="U3877">
        <f t="shared" si="546"/>
        <v>2016</v>
      </c>
      <c r="V3877" t="str">
        <f t="shared" si="547"/>
        <v>unsuccessful</v>
      </c>
      <c r="W3877" t="str">
        <f>IF(OR(O3877&lt;Outliers!$B$8,Data!O3877&gt;Outliers!$B$9),"Yes","No")</f>
        <v>No</v>
      </c>
      <c r="X3877">
        <f t="shared" si="548"/>
        <v>0</v>
      </c>
    </row>
    <row r="3878" spans="1:24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540"/>
        <v>1</v>
      </c>
      <c r="P3878" s="9">
        <f t="shared" si="541"/>
        <v>44.76</v>
      </c>
      <c r="Q3878" t="str">
        <f t="shared" si="542"/>
        <v>theater</v>
      </c>
      <c r="R3878" t="str">
        <f t="shared" si="543"/>
        <v>musical</v>
      </c>
      <c r="S3878" s="22">
        <f t="shared" si="544"/>
        <v>42372.624166666668</v>
      </c>
      <c r="T3878" s="22">
        <f t="shared" si="545"/>
        <v>42402.624166666668</v>
      </c>
      <c r="U3878">
        <f t="shared" si="546"/>
        <v>2016</v>
      </c>
      <c r="V3878" t="str">
        <f t="shared" si="547"/>
        <v>unsuccessful</v>
      </c>
      <c r="W3878" t="str">
        <f>IF(OR(O3878&lt;Outliers!$B$8,Data!O3878&gt;Outliers!$B$9),"Yes","No")</f>
        <v>No</v>
      </c>
      <c r="X3878">
        <f t="shared" si="548"/>
        <v>4</v>
      </c>
    </row>
    <row r="3879" spans="1:24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540"/>
        <v>0</v>
      </c>
      <c r="P3879" s="9">
        <f t="shared" si="541"/>
        <v>88.64</v>
      </c>
      <c r="Q3879" t="str">
        <f t="shared" si="542"/>
        <v>theater</v>
      </c>
      <c r="R3879" t="str">
        <f t="shared" si="543"/>
        <v>musical</v>
      </c>
      <c r="S3879" s="22">
        <f t="shared" si="544"/>
        <v>42682.67768518519</v>
      </c>
      <c r="T3879" s="22">
        <f t="shared" si="545"/>
        <v>42712.67768518519</v>
      </c>
      <c r="U3879">
        <f t="shared" si="546"/>
        <v>2016</v>
      </c>
      <c r="V3879" t="str">
        <f t="shared" si="547"/>
        <v>unsuccessful</v>
      </c>
      <c r="W3879" t="str">
        <f>IF(OR(O3879&lt;Outliers!$B$8,Data!O3879&gt;Outliers!$B$9),"Yes","No")</f>
        <v>No</v>
      </c>
      <c r="X3879">
        <f t="shared" si="548"/>
        <v>4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540"/>
        <v>0</v>
      </c>
      <c r="P3880" s="9">
        <f t="shared" si="541"/>
        <v>10</v>
      </c>
      <c r="Q3880" t="str">
        <f t="shared" si="542"/>
        <v>theater</v>
      </c>
      <c r="R3880" t="str">
        <f t="shared" si="543"/>
        <v>musical</v>
      </c>
      <c r="S3880" s="22">
        <f t="shared" si="544"/>
        <v>42154.818819444445</v>
      </c>
      <c r="T3880" s="22">
        <f t="shared" si="545"/>
        <v>42185.165972222225</v>
      </c>
      <c r="U3880">
        <f t="shared" si="546"/>
        <v>2015</v>
      </c>
      <c r="V3880" t="str">
        <f t="shared" si="547"/>
        <v>unsuccessful</v>
      </c>
      <c r="W3880" t="str">
        <f>IF(OR(O3880&lt;Outliers!$B$8,Data!O3880&gt;Outliers!$B$9),"Yes","No")</f>
        <v>No</v>
      </c>
      <c r="X3880">
        <f t="shared" si="548"/>
        <v>4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540"/>
        <v>0</v>
      </c>
      <c r="P3881" s="9">
        <f t="shared" si="541"/>
        <v>0</v>
      </c>
      <c r="Q3881" t="str">
        <f t="shared" si="542"/>
        <v>theater</v>
      </c>
      <c r="R3881" t="str">
        <f t="shared" si="543"/>
        <v>musical</v>
      </c>
      <c r="S3881" s="22">
        <f t="shared" si="544"/>
        <v>41999.861064814817</v>
      </c>
      <c r="T3881" s="22">
        <f t="shared" si="545"/>
        <v>42029.861064814817</v>
      </c>
      <c r="U3881">
        <f t="shared" si="546"/>
        <v>2014</v>
      </c>
      <c r="V3881" t="str">
        <f t="shared" si="547"/>
        <v>unsuccessful</v>
      </c>
      <c r="W3881" t="str">
        <f>IF(OR(O3881&lt;Outliers!$B$8,Data!O3881&gt;Outliers!$B$9),"Yes","No")</f>
        <v>No</v>
      </c>
      <c r="X3881">
        <f t="shared" si="548"/>
        <v>4</v>
      </c>
    </row>
    <row r="3882" spans="1:24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540"/>
        <v>0</v>
      </c>
      <c r="P3882" s="9">
        <f t="shared" si="541"/>
        <v>57.65</v>
      </c>
      <c r="Q3882" t="str">
        <f t="shared" si="542"/>
        <v>theater</v>
      </c>
      <c r="R3882" t="str">
        <f t="shared" si="543"/>
        <v>musical</v>
      </c>
      <c r="S3882" s="22">
        <f t="shared" si="544"/>
        <v>41815.815046296295</v>
      </c>
      <c r="T3882" s="22">
        <f t="shared" si="545"/>
        <v>41850.958333333336</v>
      </c>
      <c r="U3882">
        <f t="shared" si="546"/>
        <v>2014</v>
      </c>
      <c r="V3882" t="str">
        <f t="shared" si="547"/>
        <v>unsuccessful</v>
      </c>
      <c r="W3882" t="str">
        <f>IF(OR(O3882&lt;Outliers!$B$8,Data!O3882&gt;Outliers!$B$9),"Yes","No")</f>
        <v>No</v>
      </c>
      <c r="X3882">
        <f t="shared" si="548"/>
        <v>5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540"/>
        <v>0</v>
      </c>
      <c r="P3883" s="9">
        <f t="shared" si="541"/>
        <v>25</v>
      </c>
      <c r="Q3883" t="str">
        <f t="shared" si="542"/>
        <v>theater</v>
      </c>
      <c r="R3883" t="str">
        <f t="shared" si="543"/>
        <v>musical</v>
      </c>
      <c r="S3883" s="22">
        <f t="shared" si="544"/>
        <v>42756.018506944441</v>
      </c>
      <c r="T3883" s="22">
        <f t="shared" si="545"/>
        <v>42786.018506944441</v>
      </c>
      <c r="U3883">
        <f t="shared" si="546"/>
        <v>2017</v>
      </c>
      <c r="V3883" t="str">
        <f t="shared" si="547"/>
        <v>unsuccessful</v>
      </c>
      <c r="W3883" t="str">
        <f>IF(OR(O3883&lt;Outliers!$B$8,Data!O3883&gt;Outliers!$B$9),"Yes","No")</f>
        <v>No</v>
      </c>
      <c r="X3883">
        <f t="shared" si="548"/>
        <v>4</v>
      </c>
    </row>
    <row r="3884" spans="1:24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540"/>
        <v>0</v>
      </c>
      <c r="P3884" s="9">
        <f t="shared" si="541"/>
        <v>0</v>
      </c>
      <c r="Q3884" t="str">
        <f t="shared" si="542"/>
        <v>theater</v>
      </c>
      <c r="R3884" t="str">
        <f t="shared" si="543"/>
        <v>musical</v>
      </c>
      <c r="S3884" s="22">
        <f t="shared" si="544"/>
        <v>42373.983449074076</v>
      </c>
      <c r="T3884" s="22">
        <f t="shared" si="545"/>
        <v>42400.960416666669</v>
      </c>
      <c r="U3884">
        <f t="shared" si="546"/>
        <v>2016</v>
      </c>
      <c r="V3884" t="str">
        <f t="shared" si="547"/>
        <v>unsuccessful</v>
      </c>
      <c r="W3884" t="str">
        <f>IF(OR(O3884&lt;Outliers!$B$8,Data!O3884&gt;Outliers!$B$9),"Yes","No")</f>
        <v>No</v>
      </c>
      <c r="X3884">
        <f t="shared" si="548"/>
        <v>4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540"/>
        <v>0</v>
      </c>
      <c r="P3885" s="9">
        <f t="shared" si="541"/>
        <v>0</v>
      </c>
      <c r="Q3885" t="str">
        <f t="shared" si="542"/>
        <v>theater</v>
      </c>
      <c r="R3885" t="str">
        <f t="shared" si="543"/>
        <v>musical</v>
      </c>
      <c r="S3885" s="22">
        <f t="shared" si="544"/>
        <v>41854.602650462963</v>
      </c>
      <c r="T3885" s="22">
        <f t="shared" si="545"/>
        <v>41884.602650462963</v>
      </c>
      <c r="U3885">
        <f t="shared" si="546"/>
        <v>2014</v>
      </c>
      <c r="V3885" t="str">
        <f t="shared" si="547"/>
        <v>unsuccessful</v>
      </c>
      <c r="W3885" t="str">
        <f>IF(OR(O3885&lt;Outliers!$B$8,Data!O3885&gt;Outliers!$B$9),"Yes","No")</f>
        <v>No</v>
      </c>
      <c r="X3885">
        <f t="shared" si="548"/>
        <v>4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540"/>
        <v>0</v>
      </c>
      <c r="P3886" s="9">
        <f t="shared" si="541"/>
        <v>0</v>
      </c>
      <c r="Q3886" t="str">
        <f t="shared" si="542"/>
        <v>theater</v>
      </c>
      <c r="R3886" t="str">
        <f t="shared" si="543"/>
        <v>musical</v>
      </c>
      <c r="S3886" s="22">
        <f t="shared" si="544"/>
        <v>42065.791574074072</v>
      </c>
      <c r="T3886" s="22">
        <f t="shared" si="545"/>
        <v>42090.749907407408</v>
      </c>
      <c r="U3886">
        <f t="shared" si="546"/>
        <v>2015</v>
      </c>
      <c r="V3886" t="str">
        <f t="shared" si="547"/>
        <v>unsuccessful</v>
      </c>
      <c r="W3886" t="str">
        <f>IF(OR(O3886&lt;Outliers!$B$8,Data!O3886&gt;Outliers!$B$9),"Yes","No")</f>
        <v>No</v>
      </c>
      <c r="X3886">
        <f t="shared" si="548"/>
        <v>4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540"/>
        <v>0</v>
      </c>
      <c r="P3887" s="9">
        <f t="shared" si="541"/>
        <v>0</v>
      </c>
      <c r="Q3887" t="str">
        <f t="shared" si="542"/>
        <v>theater</v>
      </c>
      <c r="R3887" t="str">
        <f t="shared" si="543"/>
        <v>musical</v>
      </c>
      <c r="S3887" s="22">
        <f t="shared" si="544"/>
        <v>42469.951284722221</v>
      </c>
      <c r="T3887" s="22">
        <f t="shared" si="545"/>
        <v>42499.951284722221</v>
      </c>
      <c r="U3887">
        <f t="shared" si="546"/>
        <v>2016</v>
      </c>
      <c r="V3887" t="str">
        <f t="shared" si="547"/>
        <v>unsuccessful</v>
      </c>
      <c r="W3887" t="str">
        <f>IF(OR(O3887&lt;Outliers!$B$8,Data!O3887&gt;Outliers!$B$9),"Yes","No")</f>
        <v>No</v>
      </c>
      <c r="X3887">
        <f t="shared" si="548"/>
        <v>4</v>
      </c>
    </row>
    <row r="3888" spans="1:24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540"/>
        <v>0</v>
      </c>
      <c r="P3888" s="9">
        <f t="shared" si="541"/>
        <v>0</v>
      </c>
      <c r="Q3888" t="str">
        <f t="shared" si="542"/>
        <v>theater</v>
      </c>
      <c r="R3888" t="str">
        <f t="shared" si="543"/>
        <v>musical</v>
      </c>
      <c r="S3888" s="22">
        <f t="shared" si="544"/>
        <v>41954.228032407409</v>
      </c>
      <c r="T3888" s="22">
        <f t="shared" si="545"/>
        <v>41984.228032407409</v>
      </c>
      <c r="U3888">
        <f t="shared" si="546"/>
        <v>2014</v>
      </c>
      <c r="V3888" t="str">
        <f t="shared" si="547"/>
        <v>unsuccessful</v>
      </c>
      <c r="W3888" t="str">
        <f>IF(OR(O3888&lt;Outliers!$B$8,Data!O3888&gt;Outliers!$B$9),"Yes","No")</f>
        <v>No</v>
      </c>
      <c r="X3888">
        <f t="shared" si="548"/>
        <v>4</v>
      </c>
    </row>
    <row r="3889" spans="1:24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540"/>
        <v>0</v>
      </c>
      <c r="P3889" s="9">
        <f t="shared" si="541"/>
        <v>17.5</v>
      </c>
      <c r="Q3889" t="str">
        <f t="shared" si="542"/>
        <v>theater</v>
      </c>
      <c r="R3889" t="str">
        <f t="shared" si="543"/>
        <v>musical</v>
      </c>
      <c r="S3889" s="22">
        <f t="shared" si="544"/>
        <v>42079.857974537037</v>
      </c>
      <c r="T3889" s="22">
        <f t="shared" si="545"/>
        <v>42125.916666666672</v>
      </c>
      <c r="U3889">
        <f t="shared" si="546"/>
        <v>2015</v>
      </c>
      <c r="V3889" t="str">
        <f t="shared" si="547"/>
        <v>unsuccessful</v>
      </c>
      <c r="W3889" t="str">
        <f>IF(OR(O3889&lt;Outliers!$B$8,Data!O3889&gt;Outliers!$B$9),"Yes","No")</f>
        <v>No</v>
      </c>
      <c r="X3889">
        <f t="shared" si="548"/>
        <v>7</v>
      </c>
    </row>
    <row r="3890" spans="1:24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540"/>
        <v>0</v>
      </c>
      <c r="P3890" s="9">
        <f t="shared" si="541"/>
        <v>38.71</v>
      </c>
      <c r="Q3890" t="str">
        <f t="shared" si="542"/>
        <v>theater</v>
      </c>
      <c r="R3890" t="str">
        <f t="shared" si="543"/>
        <v>plays</v>
      </c>
      <c r="S3890" s="22">
        <f t="shared" si="544"/>
        <v>42762.545810185184</v>
      </c>
      <c r="T3890" s="22">
        <f t="shared" si="545"/>
        <v>42792.545810185184</v>
      </c>
      <c r="U3890">
        <f t="shared" si="546"/>
        <v>2017</v>
      </c>
      <c r="V3890" t="str">
        <f t="shared" si="547"/>
        <v>unsuccessful</v>
      </c>
      <c r="W3890" t="str">
        <f>IF(OR(O3890&lt;Outliers!$B$8,Data!O3890&gt;Outliers!$B$9),"Yes","No")</f>
        <v>No</v>
      </c>
      <c r="X3890">
        <f t="shared" si="548"/>
        <v>4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540"/>
        <v>0</v>
      </c>
      <c r="P3891" s="9">
        <f t="shared" si="541"/>
        <v>13.11</v>
      </c>
      <c r="Q3891" t="str">
        <f t="shared" si="542"/>
        <v>theater</v>
      </c>
      <c r="R3891" t="str">
        <f t="shared" si="543"/>
        <v>plays</v>
      </c>
      <c r="S3891" s="22">
        <f t="shared" si="544"/>
        <v>41977.004976851851</v>
      </c>
      <c r="T3891" s="22">
        <f t="shared" si="545"/>
        <v>42008.976388888885</v>
      </c>
      <c r="U3891">
        <f t="shared" si="546"/>
        <v>2014</v>
      </c>
      <c r="V3891" t="str">
        <f t="shared" si="547"/>
        <v>unsuccessful</v>
      </c>
      <c r="W3891" t="str">
        <f>IF(OR(O3891&lt;Outliers!$B$8,Data!O3891&gt;Outliers!$B$9),"Yes","No")</f>
        <v>No</v>
      </c>
      <c r="X3891">
        <f t="shared" si="548"/>
        <v>4</v>
      </c>
    </row>
    <row r="3892" spans="1:24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540"/>
        <v>0</v>
      </c>
      <c r="P3892" s="9">
        <f t="shared" si="541"/>
        <v>315.5</v>
      </c>
      <c r="Q3892" t="str">
        <f t="shared" si="542"/>
        <v>theater</v>
      </c>
      <c r="R3892" t="str">
        <f t="shared" si="543"/>
        <v>plays</v>
      </c>
      <c r="S3892" s="22">
        <f t="shared" si="544"/>
        <v>42171.758611111116</v>
      </c>
      <c r="T3892" s="22">
        <f t="shared" si="545"/>
        <v>42231.758611111116</v>
      </c>
      <c r="U3892">
        <f t="shared" si="546"/>
        <v>2015</v>
      </c>
      <c r="V3892" t="str">
        <f t="shared" si="547"/>
        <v>unsuccessful</v>
      </c>
      <c r="W3892" t="str">
        <f>IF(OR(O3892&lt;Outliers!$B$8,Data!O3892&gt;Outliers!$B$9),"Yes","No")</f>
        <v>No</v>
      </c>
      <c r="X3892">
        <f t="shared" si="548"/>
        <v>9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540"/>
        <v>0</v>
      </c>
      <c r="P3893" s="9">
        <f t="shared" si="541"/>
        <v>37.14</v>
      </c>
      <c r="Q3893" t="str">
        <f t="shared" si="542"/>
        <v>theater</v>
      </c>
      <c r="R3893" t="str">
        <f t="shared" si="543"/>
        <v>plays</v>
      </c>
      <c r="S3893" s="22">
        <f t="shared" si="544"/>
        <v>42056.1324537037</v>
      </c>
      <c r="T3893" s="22">
        <f t="shared" si="545"/>
        <v>42086.207638888889</v>
      </c>
      <c r="U3893">
        <f t="shared" si="546"/>
        <v>2015</v>
      </c>
      <c r="V3893" t="str">
        <f t="shared" si="547"/>
        <v>unsuccessful</v>
      </c>
      <c r="W3893" t="str">
        <f>IF(OR(O3893&lt;Outliers!$B$8,Data!O3893&gt;Outliers!$B$9),"Yes","No")</f>
        <v>No</v>
      </c>
      <c r="X3893">
        <f t="shared" si="548"/>
        <v>4</v>
      </c>
    </row>
    <row r="3894" spans="1:24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540"/>
        <v>0</v>
      </c>
      <c r="P3894" s="9">
        <f t="shared" si="541"/>
        <v>0</v>
      </c>
      <c r="Q3894" t="str">
        <f t="shared" si="542"/>
        <v>theater</v>
      </c>
      <c r="R3894" t="str">
        <f t="shared" si="543"/>
        <v>plays</v>
      </c>
      <c r="S3894" s="22">
        <f t="shared" si="544"/>
        <v>41867.652280092596</v>
      </c>
      <c r="T3894" s="22">
        <f t="shared" si="545"/>
        <v>41875.291666666664</v>
      </c>
      <c r="U3894">
        <f t="shared" si="546"/>
        <v>2014</v>
      </c>
      <c r="V3894" t="str">
        <f t="shared" si="547"/>
        <v>unsuccessful</v>
      </c>
      <c r="W3894" t="str">
        <f>IF(OR(O3894&lt;Outliers!$B$8,Data!O3894&gt;Outliers!$B$9),"Yes","No")</f>
        <v>No</v>
      </c>
      <c r="X3894">
        <f t="shared" si="548"/>
        <v>1</v>
      </c>
    </row>
    <row r="3895" spans="1:24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540"/>
        <v>0</v>
      </c>
      <c r="P3895" s="9">
        <f t="shared" si="541"/>
        <v>128.27000000000001</v>
      </c>
      <c r="Q3895" t="str">
        <f t="shared" si="542"/>
        <v>theater</v>
      </c>
      <c r="R3895" t="str">
        <f t="shared" si="543"/>
        <v>plays</v>
      </c>
      <c r="S3895" s="22">
        <f t="shared" si="544"/>
        <v>41779.657870370371</v>
      </c>
      <c r="T3895" s="22">
        <f t="shared" si="545"/>
        <v>41821.25</v>
      </c>
      <c r="U3895">
        <f t="shared" si="546"/>
        <v>2014</v>
      </c>
      <c r="V3895" t="str">
        <f t="shared" si="547"/>
        <v>unsuccessful</v>
      </c>
      <c r="W3895" t="str">
        <f>IF(OR(O3895&lt;Outliers!$B$8,Data!O3895&gt;Outliers!$B$9),"Yes","No")</f>
        <v>No</v>
      </c>
      <c r="X3895">
        <f t="shared" si="548"/>
        <v>6</v>
      </c>
    </row>
    <row r="3896" spans="1:24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540"/>
        <v>0</v>
      </c>
      <c r="P3896" s="9">
        <f t="shared" si="541"/>
        <v>47.27</v>
      </c>
      <c r="Q3896" t="str">
        <f t="shared" si="542"/>
        <v>theater</v>
      </c>
      <c r="R3896" t="str">
        <f t="shared" si="543"/>
        <v>plays</v>
      </c>
      <c r="S3896" s="22">
        <f t="shared" si="544"/>
        <v>42679.958472222221</v>
      </c>
      <c r="T3896" s="22">
        <f t="shared" si="545"/>
        <v>42710.207638888889</v>
      </c>
      <c r="U3896">
        <f t="shared" si="546"/>
        <v>2016</v>
      </c>
      <c r="V3896" t="str">
        <f t="shared" si="547"/>
        <v>unsuccessful</v>
      </c>
      <c r="W3896" t="str">
        <f>IF(OR(O3896&lt;Outliers!$B$8,Data!O3896&gt;Outliers!$B$9),"Yes","No")</f>
        <v>No</v>
      </c>
      <c r="X3896">
        <f t="shared" si="548"/>
        <v>4</v>
      </c>
    </row>
    <row r="3897" spans="1:24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540"/>
        <v>0</v>
      </c>
      <c r="P3897" s="9">
        <f t="shared" si="541"/>
        <v>50</v>
      </c>
      <c r="Q3897" t="str">
        <f t="shared" si="542"/>
        <v>theater</v>
      </c>
      <c r="R3897" t="str">
        <f t="shared" si="543"/>
        <v>plays</v>
      </c>
      <c r="S3897" s="22">
        <f t="shared" si="544"/>
        <v>42032.250208333338</v>
      </c>
      <c r="T3897" s="22">
        <f t="shared" si="545"/>
        <v>42063.250208333338</v>
      </c>
      <c r="U3897">
        <f t="shared" si="546"/>
        <v>2015</v>
      </c>
      <c r="V3897" t="str">
        <f t="shared" si="547"/>
        <v>unsuccessful</v>
      </c>
      <c r="W3897" t="str">
        <f>IF(OR(O3897&lt;Outliers!$B$8,Data!O3897&gt;Outliers!$B$9),"Yes","No")</f>
        <v>No</v>
      </c>
      <c r="X3897">
        <f t="shared" si="548"/>
        <v>4</v>
      </c>
    </row>
    <row r="3898" spans="1:24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540"/>
        <v>0</v>
      </c>
      <c r="P3898" s="9">
        <f t="shared" si="541"/>
        <v>42.5</v>
      </c>
      <c r="Q3898" t="str">
        <f t="shared" si="542"/>
        <v>theater</v>
      </c>
      <c r="R3898" t="str">
        <f t="shared" si="543"/>
        <v>plays</v>
      </c>
      <c r="S3898" s="22">
        <f t="shared" si="544"/>
        <v>41793.191875000004</v>
      </c>
      <c r="T3898" s="22">
        <f t="shared" si="545"/>
        <v>41807.191875000004</v>
      </c>
      <c r="U3898">
        <f t="shared" si="546"/>
        <v>2014</v>
      </c>
      <c r="V3898" t="str">
        <f t="shared" si="547"/>
        <v>unsuccessful</v>
      </c>
      <c r="W3898" t="str">
        <f>IF(OR(O3898&lt;Outliers!$B$8,Data!O3898&gt;Outliers!$B$9),"Yes","No")</f>
        <v>No</v>
      </c>
      <c r="X3898">
        <f t="shared" si="548"/>
        <v>2</v>
      </c>
    </row>
    <row r="3899" spans="1:24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540"/>
        <v>0</v>
      </c>
      <c r="P3899" s="9">
        <f t="shared" si="541"/>
        <v>44</v>
      </c>
      <c r="Q3899" t="str">
        <f t="shared" si="542"/>
        <v>theater</v>
      </c>
      <c r="R3899" t="str">
        <f t="shared" si="543"/>
        <v>plays</v>
      </c>
      <c r="S3899" s="22">
        <f t="shared" si="544"/>
        <v>41982.87364583333</v>
      </c>
      <c r="T3899" s="22">
        <f t="shared" si="545"/>
        <v>42012.87364583333</v>
      </c>
      <c r="U3899">
        <f t="shared" si="546"/>
        <v>2014</v>
      </c>
      <c r="V3899" t="str">
        <f t="shared" si="547"/>
        <v>unsuccessful</v>
      </c>
      <c r="W3899" t="str">
        <f>IF(OR(O3899&lt;Outliers!$B$8,Data!O3899&gt;Outliers!$B$9),"Yes","No")</f>
        <v>No</v>
      </c>
      <c r="X3899">
        <f t="shared" si="548"/>
        <v>4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540"/>
        <v>0</v>
      </c>
      <c r="P3900" s="9">
        <f t="shared" si="541"/>
        <v>50.88</v>
      </c>
      <c r="Q3900" t="str">
        <f t="shared" si="542"/>
        <v>theater</v>
      </c>
      <c r="R3900" t="str">
        <f t="shared" si="543"/>
        <v>plays</v>
      </c>
      <c r="S3900" s="22">
        <f t="shared" si="544"/>
        <v>42193.482291666667</v>
      </c>
      <c r="T3900" s="22">
        <f t="shared" si="545"/>
        <v>42233.666666666672</v>
      </c>
      <c r="U3900">
        <f t="shared" si="546"/>
        <v>2015</v>
      </c>
      <c r="V3900" t="str">
        <f t="shared" si="547"/>
        <v>unsuccessful</v>
      </c>
      <c r="W3900" t="str">
        <f>IF(OR(O3900&lt;Outliers!$B$8,Data!O3900&gt;Outliers!$B$9),"Yes","No")</f>
        <v>No</v>
      </c>
      <c r="X3900">
        <f t="shared" si="548"/>
        <v>6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540"/>
        <v>0</v>
      </c>
      <c r="P3901" s="9">
        <f t="shared" si="541"/>
        <v>62.5</v>
      </c>
      <c r="Q3901" t="str">
        <f t="shared" si="542"/>
        <v>theater</v>
      </c>
      <c r="R3901" t="str">
        <f t="shared" si="543"/>
        <v>plays</v>
      </c>
      <c r="S3901" s="22">
        <f t="shared" si="544"/>
        <v>41843.775011574071</v>
      </c>
      <c r="T3901" s="22">
        <f t="shared" si="545"/>
        <v>41863.775011574071</v>
      </c>
      <c r="U3901">
        <f t="shared" si="546"/>
        <v>2014</v>
      </c>
      <c r="V3901" t="str">
        <f t="shared" si="547"/>
        <v>unsuccessful</v>
      </c>
      <c r="W3901" t="str">
        <f>IF(OR(O3901&lt;Outliers!$B$8,Data!O3901&gt;Outliers!$B$9),"Yes","No")</f>
        <v>No</v>
      </c>
      <c r="X3901">
        <f t="shared" si="548"/>
        <v>3</v>
      </c>
    </row>
    <row r="3902" spans="1:24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540"/>
        <v>0</v>
      </c>
      <c r="P3902" s="9">
        <f t="shared" si="541"/>
        <v>27</v>
      </c>
      <c r="Q3902" t="str">
        <f t="shared" si="542"/>
        <v>theater</v>
      </c>
      <c r="R3902" t="str">
        <f t="shared" si="543"/>
        <v>plays</v>
      </c>
      <c r="S3902" s="22">
        <f t="shared" si="544"/>
        <v>42136.092488425929</v>
      </c>
      <c r="T3902" s="22">
        <f t="shared" si="545"/>
        <v>42166.092488425929</v>
      </c>
      <c r="U3902">
        <f t="shared" si="546"/>
        <v>2015</v>
      </c>
      <c r="V3902" t="str">
        <f t="shared" si="547"/>
        <v>unsuccessful</v>
      </c>
      <c r="W3902" t="str">
        <f>IF(OR(O3902&lt;Outliers!$B$8,Data!O3902&gt;Outliers!$B$9),"Yes","No")</f>
        <v>No</v>
      </c>
      <c r="X3902">
        <f t="shared" si="548"/>
        <v>4</v>
      </c>
    </row>
    <row r="3903" spans="1:24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540"/>
        <v>0</v>
      </c>
      <c r="P3903" s="9">
        <f t="shared" si="541"/>
        <v>25</v>
      </c>
      <c r="Q3903" t="str">
        <f t="shared" si="542"/>
        <v>theater</v>
      </c>
      <c r="R3903" t="str">
        <f t="shared" si="543"/>
        <v>plays</v>
      </c>
      <c r="S3903" s="22">
        <f t="shared" si="544"/>
        <v>42317.826377314821</v>
      </c>
      <c r="T3903" s="22">
        <f t="shared" si="545"/>
        <v>42357.826377314821</v>
      </c>
      <c r="U3903">
        <f t="shared" si="546"/>
        <v>2015</v>
      </c>
      <c r="V3903" t="str">
        <f t="shared" si="547"/>
        <v>unsuccessful</v>
      </c>
      <c r="W3903" t="str">
        <f>IF(OR(O3903&lt;Outliers!$B$8,Data!O3903&gt;Outliers!$B$9),"Yes","No")</f>
        <v>No</v>
      </c>
      <c r="X3903">
        <f t="shared" si="548"/>
        <v>6</v>
      </c>
    </row>
    <row r="3904" spans="1:24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540"/>
        <v>0</v>
      </c>
      <c r="P3904" s="9">
        <f t="shared" si="541"/>
        <v>47.26</v>
      </c>
      <c r="Q3904" t="str">
        <f t="shared" si="542"/>
        <v>theater</v>
      </c>
      <c r="R3904" t="str">
        <f t="shared" si="543"/>
        <v>plays</v>
      </c>
      <c r="S3904" s="22">
        <f t="shared" si="544"/>
        <v>42663.468078703707</v>
      </c>
      <c r="T3904" s="22">
        <f t="shared" si="545"/>
        <v>42688.509745370371</v>
      </c>
      <c r="U3904">
        <f t="shared" si="546"/>
        <v>2016</v>
      </c>
      <c r="V3904" t="str">
        <f t="shared" si="547"/>
        <v>unsuccessful</v>
      </c>
      <c r="W3904" t="str">
        <f>IF(OR(O3904&lt;Outliers!$B$8,Data!O3904&gt;Outliers!$B$9),"Yes","No")</f>
        <v>No</v>
      </c>
      <c r="X3904">
        <f t="shared" si="548"/>
        <v>4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540"/>
        <v>0</v>
      </c>
      <c r="P3905" s="9">
        <f t="shared" si="541"/>
        <v>0</v>
      </c>
      <c r="Q3905" t="str">
        <f t="shared" si="542"/>
        <v>theater</v>
      </c>
      <c r="R3905" t="str">
        <f t="shared" si="543"/>
        <v>plays</v>
      </c>
      <c r="S3905" s="22">
        <f t="shared" si="544"/>
        <v>42186.01116898148</v>
      </c>
      <c r="T3905" s="22">
        <f t="shared" si="545"/>
        <v>42230.818055555559</v>
      </c>
      <c r="U3905">
        <f t="shared" si="546"/>
        <v>2015</v>
      </c>
      <c r="V3905" t="str">
        <f t="shared" si="547"/>
        <v>unsuccessful</v>
      </c>
      <c r="W3905" t="str">
        <f>IF(OR(O3905&lt;Outliers!$B$8,Data!O3905&gt;Outliers!$B$9),"Yes","No")</f>
        <v>No</v>
      </c>
      <c r="X3905">
        <f t="shared" si="548"/>
        <v>6</v>
      </c>
    </row>
    <row r="3906" spans="1:24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540"/>
        <v>0</v>
      </c>
      <c r="P3906" s="9">
        <f t="shared" si="541"/>
        <v>1.5</v>
      </c>
      <c r="Q3906" t="str">
        <f t="shared" si="542"/>
        <v>theater</v>
      </c>
      <c r="R3906" t="str">
        <f t="shared" si="543"/>
        <v>plays</v>
      </c>
      <c r="S3906" s="22">
        <f t="shared" si="544"/>
        <v>42095.229166666672</v>
      </c>
      <c r="T3906" s="22">
        <f t="shared" si="545"/>
        <v>42109.211111111115</v>
      </c>
      <c r="U3906">
        <f t="shared" si="546"/>
        <v>2015</v>
      </c>
      <c r="V3906" t="str">
        <f t="shared" si="547"/>
        <v>unsuccessful</v>
      </c>
      <c r="W3906" t="str">
        <f>IF(OR(O3906&lt;Outliers!$B$8,Data!O3906&gt;Outliers!$B$9),"Yes","No")</f>
        <v>No</v>
      </c>
      <c r="X3906">
        <f t="shared" si="548"/>
        <v>2</v>
      </c>
    </row>
    <row r="3907" spans="1:24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549">ROUND(E3907/D3907,0)</f>
        <v>0</v>
      </c>
      <c r="P3907" s="9">
        <f t="shared" ref="P3907:P3970" si="550">ROUND(IFERROR(E3907/L3907,0),2)</f>
        <v>24.71</v>
      </c>
      <c r="Q3907" t="str">
        <f t="shared" ref="Q3907:Q3970" si="551">LEFT(N3907,FIND("/",N3907)-1)</f>
        <v>theater</v>
      </c>
      <c r="R3907" t="str">
        <f t="shared" ref="R3907:R3970" si="552">RIGHT(N3907,LEN(N3907)-FIND("/",N3907))</f>
        <v>plays</v>
      </c>
      <c r="S3907" s="22">
        <f t="shared" ref="S3907:S3970" si="553">(((J3907/60)/60)/24)+DATE(1970,1,1)</f>
        <v>42124.623877314814</v>
      </c>
      <c r="T3907" s="22">
        <f t="shared" ref="T3907:T3970" si="554">(((I3907/60)/60)/24)+DATE(1970,1,1)</f>
        <v>42166.958333333328</v>
      </c>
      <c r="U3907">
        <f t="shared" ref="U3907:U3970" si="555">YEAR(S3907)</f>
        <v>2015</v>
      </c>
      <c r="V3907" t="str">
        <f t="shared" ref="V3907:V3970" si="556">IF(OR(F3907="live",F3907="successful"),"successful","unsuccessful")</f>
        <v>unsuccessful</v>
      </c>
      <c r="W3907" t="str">
        <f>IF(OR(O3907&lt;Outliers!$B$8,Data!O3907&gt;Outliers!$B$9),"Yes","No")</f>
        <v>No</v>
      </c>
      <c r="X3907">
        <f t="shared" ref="X3907:X3970" si="557">ROUND(_xlfn.DAYS(T3907,S3907)/7,0)</f>
        <v>6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549"/>
        <v>1</v>
      </c>
      <c r="P3908" s="9">
        <f t="shared" si="550"/>
        <v>63.13</v>
      </c>
      <c r="Q3908" t="str">
        <f t="shared" si="551"/>
        <v>theater</v>
      </c>
      <c r="R3908" t="str">
        <f t="shared" si="552"/>
        <v>plays</v>
      </c>
      <c r="S3908" s="22">
        <f t="shared" si="553"/>
        <v>42143.917743055557</v>
      </c>
      <c r="T3908" s="22">
        <f t="shared" si="554"/>
        <v>42181.559027777781</v>
      </c>
      <c r="U3908">
        <f t="shared" si="555"/>
        <v>2015</v>
      </c>
      <c r="V3908" t="str">
        <f t="shared" si="556"/>
        <v>unsuccessful</v>
      </c>
      <c r="W3908" t="str">
        <f>IF(OR(O3908&lt;Outliers!$B$8,Data!O3908&gt;Outliers!$B$9),"Yes","No")</f>
        <v>No</v>
      </c>
      <c r="X3908">
        <f t="shared" si="557"/>
        <v>5</v>
      </c>
    </row>
    <row r="3909" spans="1:24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549"/>
        <v>0</v>
      </c>
      <c r="P3909" s="9">
        <f t="shared" si="550"/>
        <v>38.25</v>
      </c>
      <c r="Q3909" t="str">
        <f t="shared" si="551"/>
        <v>theater</v>
      </c>
      <c r="R3909" t="str">
        <f t="shared" si="552"/>
        <v>plays</v>
      </c>
      <c r="S3909" s="22">
        <f t="shared" si="553"/>
        <v>41906.819513888891</v>
      </c>
      <c r="T3909" s="22">
        <f t="shared" si="554"/>
        <v>41938.838888888888</v>
      </c>
      <c r="U3909">
        <f t="shared" si="555"/>
        <v>2014</v>
      </c>
      <c r="V3909" t="str">
        <f t="shared" si="556"/>
        <v>unsuccessful</v>
      </c>
      <c r="W3909" t="str">
        <f>IF(OR(O3909&lt;Outliers!$B$8,Data!O3909&gt;Outliers!$B$9),"Yes","No")</f>
        <v>No</v>
      </c>
      <c r="X3909">
        <f t="shared" si="557"/>
        <v>5</v>
      </c>
    </row>
    <row r="3910" spans="1:24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549"/>
        <v>0</v>
      </c>
      <c r="P3910" s="9">
        <f t="shared" si="550"/>
        <v>16.25</v>
      </c>
      <c r="Q3910" t="str">
        <f t="shared" si="551"/>
        <v>theater</v>
      </c>
      <c r="R3910" t="str">
        <f t="shared" si="552"/>
        <v>plays</v>
      </c>
      <c r="S3910" s="22">
        <f t="shared" si="553"/>
        <v>41834.135370370372</v>
      </c>
      <c r="T3910" s="22">
        <f t="shared" si="554"/>
        <v>41849.135370370372</v>
      </c>
      <c r="U3910">
        <f t="shared" si="555"/>
        <v>2014</v>
      </c>
      <c r="V3910" t="str">
        <f t="shared" si="556"/>
        <v>unsuccessful</v>
      </c>
      <c r="W3910" t="str">
        <f>IF(OR(O3910&lt;Outliers!$B$8,Data!O3910&gt;Outliers!$B$9),"Yes","No")</f>
        <v>No</v>
      </c>
      <c r="X3910">
        <f t="shared" si="557"/>
        <v>2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549"/>
        <v>0</v>
      </c>
      <c r="P3911" s="9">
        <f t="shared" si="550"/>
        <v>33.75</v>
      </c>
      <c r="Q3911" t="str">
        <f t="shared" si="551"/>
        <v>theater</v>
      </c>
      <c r="R3911" t="str">
        <f t="shared" si="552"/>
        <v>plays</v>
      </c>
      <c r="S3911" s="22">
        <f t="shared" si="553"/>
        <v>41863.359282407408</v>
      </c>
      <c r="T3911" s="22">
        <f t="shared" si="554"/>
        <v>41893.359282407408</v>
      </c>
      <c r="U3911">
        <f t="shared" si="555"/>
        <v>2014</v>
      </c>
      <c r="V3911" t="str">
        <f t="shared" si="556"/>
        <v>unsuccessful</v>
      </c>
      <c r="W3911" t="str">
        <f>IF(OR(O3911&lt;Outliers!$B$8,Data!O3911&gt;Outliers!$B$9),"Yes","No")</f>
        <v>No</v>
      </c>
      <c r="X3911">
        <f t="shared" si="557"/>
        <v>4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549"/>
        <v>0</v>
      </c>
      <c r="P3912" s="9">
        <f t="shared" si="550"/>
        <v>61.67</v>
      </c>
      <c r="Q3912" t="str">
        <f t="shared" si="551"/>
        <v>theater</v>
      </c>
      <c r="R3912" t="str">
        <f t="shared" si="552"/>
        <v>plays</v>
      </c>
      <c r="S3912" s="22">
        <f t="shared" si="553"/>
        <v>42224.756909722222</v>
      </c>
      <c r="T3912" s="22">
        <f t="shared" si="554"/>
        <v>42254.756909722222</v>
      </c>
      <c r="U3912">
        <f t="shared" si="555"/>
        <v>2015</v>
      </c>
      <c r="V3912" t="str">
        <f t="shared" si="556"/>
        <v>unsuccessful</v>
      </c>
      <c r="W3912" t="str">
        <f>IF(OR(O3912&lt;Outliers!$B$8,Data!O3912&gt;Outliers!$B$9),"Yes","No")</f>
        <v>No</v>
      </c>
      <c r="X3912">
        <f t="shared" si="557"/>
        <v>4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549"/>
        <v>0</v>
      </c>
      <c r="P3913" s="9">
        <f t="shared" si="550"/>
        <v>83.14</v>
      </c>
      <c r="Q3913" t="str">
        <f t="shared" si="551"/>
        <v>theater</v>
      </c>
      <c r="R3913" t="str">
        <f t="shared" si="552"/>
        <v>plays</v>
      </c>
      <c r="S3913" s="22">
        <f t="shared" si="553"/>
        <v>41939.8122337963</v>
      </c>
      <c r="T3913" s="22">
        <f t="shared" si="554"/>
        <v>41969.853900462964</v>
      </c>
      <c r="U3913">
        <f t="shared" si="555"/>
        <v>2014</v>
      </c>
      <c r="V3913" t="str">
        <f t="shared" si="556"/>
        <v>unsuccessful</v>
      </c>
      <c r="W3913" t="str">
        <f>IF(OR(O3913&lt;Outliers!$B$8,Data!O3913&gt;Outliers!$B$9),"Yes","No")</f>
        <v>No</v>
      </c>
      <c r="X3913">
        <f t="shared" si="557"/>
        <v>4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549"/>
        <v>0</v>
      </c>
      <c r="P3914" s="9">
        <f t="shared" si="550"/>
        <v>1</v>
      </c>
      <c r="Q3914" t="str">
        <f t="shared" si="551"/>
        <v>theater</v>
      </c>
      <c r="R3914" t="str">
        <f t="shared" si="552"/>
        <v>plays</v>
      </c>
      <c r="S3914" s="22">
        <f t="shared" si="553"/>
        <v>42059.270023148143</v>
      </c>
      <c r="T3914" s="22">
        <f t="shared" si="554"/>
        <v>42119.190972222219</v>
      </c>
      <c r="U3914">
        <f t="shared" si="555"/>
        <v>2015</v>
      </c>
      <c r="V3914" t="str">
        <f t="shared" si="556"/>
        <v>unsuccessful</v>
      </c>
      <c r="W3914" t="str">
        <f>IF(OR(O3914&lt;Outliers!$B$8,Data!O3914&gt;Outliers!$B$9),"Yes","No")</f>
        <v>No</v>
      </c>
      <c r="X3914">
        <f t="shared" si="557"/>
        <v>9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549"/>
        <v>0</v>
      </c>
      <c r="P3915" s="9">
        <f t="shared" si="550"/>
        <v>142.86000000000001</v>
      </c>
      <c r="Q3915" t="str">
        <f t="shared" si="551"/>
        <v>theater</v>
      </c>
      <c r="R3915" t="str">
        <f t="shared" si="552"/>
        <v>plays</v>
      </c>
      <c r="S3915" s="22">
        <f t="shared" si="553"/>
        <v>42308.211215277777</v>
      </c>
      <c r="T3915" s="22">
        <f t="shared" si="554"/>
        <v>42338.252881944441</v>
      </c>
      <c r="U3915">
        <f t="shared" si="555"/>
        <v>2015</v>
      </c>
      <c r="V3915" t="str">
        <f t="shared" si="556"/>
        <v>unsuccessful</v>
      </c>
      <c r="W3915" t="str">
        <f>IF(OR(O3915&lt;Outliers!$B$8,Data!O3915&gt;Outliers!$B$9),"Yes","No")</f>
        <v>No</v>
      </c>
      <c r="X3915">
        <f t="shared" si="557"/>
        <v>4</v>
      </c>
    </row>
    <row r="3916" spans="1:24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549"/>
        <v>0</v>
      </c>
      <c r="P3916" s="9">
        <f t="shared" si="550"/>
        <v>33.67</v>
      </c>
      <c r="Q3916" t="str">
        <f t="shared" si="551"/>
        <v>theater</v>
      </c>
      <c r="R3916" t="str">
        <f t="shared" si="552"/>
        <v>plays</v>
      </c>
      <c r="S3916" s="22">
        <f t="shared" si="553"/>
        <v>42114.818935185183</v>
      </c>
      <c r="T3916" s="22">
        <f t="shared" si="554"/>
        <v>42134.957638888889</v>
      </c>
      <c r="U3916">
        <f t="shared" si="555"/>
        <v>2015</v>
      </c>
      <c r="V3916" t="str">
        <f t="shared" si="556"/>
        <v>unsuccessful</v>
      </c>
      <c r="W3916" t="str">
        <f>IF(OR(O3916&lt;Outliers!$B$8,Data!O3916&gt;Outliers!$B$9),"Yes","No")</f>
        <v>No</v>
      </c>
      <c r="X3916">
        <f t="shared" si="557"/>
        <v>3</v>
      </c>
    </row>
    <row r="3917" spans="1:24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549"/>
        <v>0</v>
      </c>
      <c r="P3917" s="9">
        <f t="shared" si="550"/>
        <v>5</v>
      </c>
      <c r="Q3917" t="str">
        <f t="shared" si="551"/>
        <v>theater</v>
      </c>
      <c r="R3917" t="str">
        <f t="shared" si="552"/>
        <v>plays</v>
      </c>
      <c r="S3917" s="22">
        <f t="shared" si="553"/>
        <v>42492.98505787037</v>
      </c>
      <c r="T3917" s="22">
        <f t="shared" si="554"/>
        <v>42522.98505787037</v>
      </c>
      <c r="U3917">
        <f t="shared" si="555"/>
        <v>2016</v>
      </c>
      <c r="V3917" t="str">
        <f t="shared" si="556"/>
        <v>unsuccessful</v>
      </c>
      <c r="W3917" t="str">
        <f>IF(OR(O3917&lt;Outliers!$B$8,Data!O3917&gt;Outliers!$B$9),"Yes","No")</f>
        <v>No</v>
      </c>
      <c r="X3917">
        <f t="shared" si="557"/>
        <v>4</v>
      </c>
    </row>
    <row r="3918" spans="1:24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549"/>
        <v>0</v>
      </c>
      <c r="P3918" s="9">
        <f t="shared" si="550"/>
        <v>0</v>
      </c>
      <c r="Q3918" t="str">
        <f t="shared" si="551"/>
        <v>theater</v>
      </c>
      <c r="R3918" t="str">
        <f t="shared" si="552"/>
        <v>plays</v>
      </c>
      <c r="S3918" s="22">
        <f t="shared" si="553"/>
        <v>42494.471666666665</v>
      </c>
      <c r="T3918" s="22">
        <f t="shared" si="554"/>
        <v>42524.471666666665</v>
      </c>
      <c r="U3918">
        <f t="shared" si="555"/>
        <v>2016</v>
      </c>
      <c r="V3918" t="str">
        <f t="shared" si="556"/>
        <v>unsuccessful</v>
      </c>
      <c r="W3918" t="str">
        <f>IF(OR(O3918&lt;Outliers!$B$8,Data!O3918&gt;Outliers!$B$9),"Yes","No")</f>
        <v>No</v>
      </c>
      <c r="X3918">
        <f t="shared" si="557"/>
        <v>4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549"/>
        <v>0</v>
      </c>
      <c r="P3919" s="9">
        <f t="shared" si="550"/>
        <v>10</v>
      </c>
      <c r="Q3919" t="str">
        <f t="shared" si="551"/>
        <v>theater</v>
      </c>
      <c r="R3919" t="str">
        <f t="shared" si="552"/>
        <v>plays</v>
      </c>
      <c r="S3919" s="22">
        <f t="shared" si="553"/>
        <v>41863.527326388888</v>
      </c>
      <c r="T3919" s="22">
        <f t="shared" si="554"/>
        <v>41893.527326388888</v>
      </c>
      <c r="U3919">
        <f t="shared" si="555"/>
        <v>2014</v>
      </c>
      <c r="V3919" t="str">
        <f t="shared" si="556"/>
        <v>unsuccessful</v>
      </c>
      <c r="W3919" t="str">
        <f>IF(OR(O3919&lt;Outliers!$B$8,Data!O3919&gt;Outliers!$B$9),"Yes","No")</f>
        <v>No</v>
      </c>
      <c r="X3919">
        <f t="shared" si="557"/>
        <v>4</v>
      </c>
    </row>
    <row r="3920" spans="1:24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549"/>
        <v>0</v>
      </c>
      <c r="P3920" s="9">
        <f t="shared" si="550"/>
        <v>40</v>
      </c>
      <c r="Q3920" t="str">
        <f t="shared" si="551"/>
        <v>theater</v>
      </c>
      <c r="R3920" t="str">
        <f t="shared" si="552"/>
        <v>plays</v>
      </c>
      <c r="S3920" s="22">
        <f t="shared" si="553"/>
        <v>41843.664618055554</v>
      </c>
      <c r="T3920" s="22">
        <f t="shared" si="554"/>
        <v>41855.666666666664</v>
      </c>
      <c r="U3920">
        <f t="shared" si="555"/>
        <v>2014</v>
      </c>
      <c r="V3920" t="str">
        <f t="shared" si="556"/>
        <v>unsuccessful</v>
      </c>
      <c r="W3920" t="str">
        <f>IF(OR(O3920&lt;Outliers!$B$8,Data!O3920&gt;Outliers!$B$9),"Yes","No")</f>
        <v>No</v>
      </c>
      <c r="X3920">
        <f t="shared" si="557"/>
        <v>2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549"/>
        <v>0</v>
      </c>
      <c r="P3921" s="9">
        <f t="shared" si="550"/>
        <v>30</v>
      </c>
      <c r="Q3921" t="str">
        <f t="shared" si="551"/>
        <v>theater</v>
      </c>
      <c r="R3921" t="str">
        <f t="shared" si="552"/>
        <v>plays</v>
      </c>
      <c r="S3921" s="22">
        <f t="shared" si="553"/>
        <v>42358.684872685189</v>
      </c>
      <c r="T3921" s="22">
        <f t="shared" si="554"/>
        <v>42387</v>
      </c>
      <c r="U3921">
        <f t="shared" si="555"/>
        <v>2015</v>
      </c>
      <c r="V3921" t="str">
        <f t="shared" si="556"/>
        <v>unsuccessful</v>
      </c>
      <c r="W3921" t="str">
        <f>IF(OR(O3921&lt;Outliers!$B$8,Data!O3921&gt;Outliers!$B$9),"Yes","No")</f>
        <v>No</v>
      </c>
      <c r="X3921">
        <f t="shared" si="557"/>
        <v>4</v>
      </c>
    </row>
    <row r="3922" spans="1:24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549"/>
        <v>0</v>
      </c>
      <c r="P3922" s="9">
        <f t="shared" si="550"/>
        <v>45</v>
      </c>
      <c r="Q3922" t="str">
        <f t="shared" si="551"/>
        <v>theater</v>
      </c>
      <c r="R3922" t="str">
        <f t="shared" si="552"/>
        <v>plays</v>
      </c>
      <c r="S3922" s="22">
        <f t="shared" si="553"/>
        <v>42657.38726851852</v>
      </c>
      <c r="T3922" s="22">
        <f t="shared" si="554"/>
        <v>42687.428935185191</v>
      </c>
      <c r="U3922">
        <f t="shared" si="555"/>
        <v>2016</v>
      </c>
      <c r="V3922" t="str">
        <f t="shared" si="556"/>
        <v>unsuccessful</v>
      </c>
      <c r="W3922" t="str">
        <f>IF(OR(O3922&lt;Outliers!$B$8,Data!O3922&gt;Outliers!$B$9),"Yes","No")</f>
        <v>No</v>
      </c>
      <c r="X3922">
        <f t="shared" si="557"/>
        <v>4</v>
      </c>
    </row>
    <row r="3923" spans="1:24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549"/>
        <v>0</v>
      </c>
      <c r="P3923" s="9">
        <f t="shared" si="550"/>
        <v>0</v>
      </c>
      <c r="Q3923" t="str">
        <f t="shared" si="551"/>
        <v>theater</v>
      </c>
      <c r="R3923" t="str">
        <f t="shared" si="552"/>
        <v>plays</v>
      </c>
      <c r="S3923" s="22">
        <f t="shared" si="553"/>
        <v>41926.542303240742</v>
      </c>
      <c r="T3923" s="22">
        <f t="shared" si="554"/>
        <v>41938.75</v>
      </c>
      <c r="U3923">
        <f t="shared" si="555"/>
        <v>2014</v>
      </c>
      <c r="V3923" t="str">
        <f t="shared" si="556"/>
        <v>unsuccessful</v>
      </c>
      <c r="W3923" t="str">
        <f>IF(OR(O3923&lt;Outliers!$B$8,Data!O3923&gt;Outliers!$B$9),"Yes","No")</f>
        <v>No</v>
      </c>
      <c r="X3923">
        <f t="shared" si="557"/>
        <v>2</v>
      </c>
    </row>
    <row r="3924" spans="1:24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549"/>
        <v>0</v>
      </c>
      <c r="P3924" s="9">
        <f t="shared" si="550"/>
        <v>10.17</v>
      </c>
      <c r="Q3924" t="str">
        <f t="shared" si="551"/>
        <v>theater</v>
      </c>
      <c r="R3924" t="str">
        <f t="shared" si="552"/>
        <v>plays</v>
      </c>
      <c r="S3924" s="22">
        <f t="shared" si="553"/>
        <v>42020.768634259264</v>
      </c>
      <c r="T3924" s="22">
        <f t="shared" si="554"/>
        <v>42065.958333333328</v>
      </c>
      <c r="U3924">
        <f t="shared" si="555"/>
        <v>2015</v>
      </c>
      <c r="V3924" t="str">
        <f t="shared" si="556"/>
        <v>unsuccessful</v>
      </c>
      <c r="W3924" t="str">
        <f>IF(OR(O3924&lt;Outliers!$B$8,Data!O3924&gt;Outliers!$B$9),"Yes","No")</f>
        <v>No</v>
      </c>
      <c r="X3924">
        <f t="shared" si="557"/>
        <v>6</v>
      </c>
    </row>
    <row r="3925" spans="1:24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549"/>
        <v>0</v>
      </c>
      <c r="P3925" s="9">
        <f t="shared" si="550"/>
        <v>81.41</v>
      </c>
      <c r="Q3925" t="str">
        <f t="shared" si="551"/>
        <v>theater</v>
      </c>
      <c r="R3925" t="str">
        <f t="shared" si="552"/>
        <v>plays</v>
      </c>
      <c r="S3925" s="22">
        <f t="shared" si="553"/>
        <v>42075.979988425926</v>
      </c>
      <c r="T3925" s="22">
        <f t="shared" si="554"/>
        <v>42103.979988425926</v>
      </c>
      <c r="U3925">
        <f t="shared" si="555"/>
        <v>2015</v>
      </c>
      <c r="V3925" t="str">
        <f t="shared" si="556"/>
        <v>unsuccessful</v>
      </c>
      <c r="W3925" t="str">
        <f>IF(OR(O3925&lt;Outliers!$B$8,Data!O3925&gt;Outliers!$B$9),"Yes","No")</f>
        <v>No</v>
      </c>
      <c r="X3925">
        <f t="shared" si="557"/>
        <v>4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549"/>
        <v>0</v>
      </c>
      <c r="P3926" s="9">
        <f t="shared" si="550"/>
        <v>57.25</v>
      </c>
      <c r="Q3926" t="str">
        <f t="shared" si="551"/>
        <v>theater</v>
      </c>
      <c r="R3926" t="str">
        <f t="shared" si="552"/>
        <v>plays</v>
      </c>
      <c r="S3926" s="22">
        <f t="shared" si="553"/>
        <v>41786.959745370368</v>
      </c>
      <c r="T3926" s="22">
        <f t="shared" si="554"/>
        <v>41816.959745370368</v>
      </c>
      <c r="U3926">
        <f t="shared" si="555"/>
        <v>2014</v>
      </c>
      <c r="V3926" t="str">
        <f t="shared" si="556"/>
        <v>unsuccessful</v>
      </c>
      <c r="W3926" t="str">
        <f>IF(OR(O3926&lt;Outliers!$B$8,Data!O3926&gt;Outliers!$B$9),"Yes","No")</f>
        <v>No</v>
      </c>
      <c r="X3926">
        <f t="shared" si="557"/>
        <v>4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549"/>
        <v>0</v>
      </c>
      <c r="P3927" s="9">
        <f t="shared" si="550"/>
        <v>5</v>
      </c>
      <c r="Q3927" t="str">
        <f t="shared" si="551"/>
        <v>theater</v>
      </c>
      <c r="R3927" t="str">
        <f t="shared" si="552"/>
        <v>plays</v>
      </c>
      <c r="S3927" s="22">
        <f t="shared" si="553"/>
        <v>41820.870821759258</v>
      </c>
      <c r="T3927" s="22">
        <f t="shared" si="554"/>
        <v>41850.870821759258</v>
      </c>
      <c r="U3927">
        <f t="shared" si="555"/>
        <v>2014</v>
      </c>
      <c r="V3927" t="str">
        <f t="shared" si="556"/>
        <v>unsuccessful</v>
      </c>
      <c r="W3927" t="str">
        <f>IF(OR(O3927&lt;Outliers!$B$8,Data!O3927&gt;Outliers!$B$9),"Yes","No")</f>
        <v>No</v>
      </c>
      <c r="X3927">
        <f t="shared" si="557"/>
        <v>4</v>
      </c>
    </row>
    <row r="3928" spans="1:24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549"/>
        <v>0</v>
      </c>
      <c r="P3928" s="9">
        <f t="shared" si="550"/>
        <v>15</v>
      </c>
      <c r="Q3928" t="str">
        <f t="shared" si="551"/>
        <v>theater</v>
      </c>
      <c r="R3928" t="str">
        <f t="shared" si="552"/>
        <v>plays</v>
      </c>
      <c r="S3928" s="22">
        <f t="shared" si="553"/>
        <v>41970.085046296299</v>
      </c>
      <c r="T3928" s="22">
        <f t="shared" si="554"/>
        <v>42000.085046296299</v>
      </c>
      <c r="U3928">
        <f t="shared" si="555"/>
        <v>2014</v>
      </c>
      <c r="V3928" t="str">
        <f t="shared" si="556"/>
        <v>unsuccessful</v>
      </c>
      <c r="W3928" t="str">
        <f>IF(OR(O3928&lt;Outliers!$B$8,Data!O3928&gt;Outliers!$B$9),"Yes","No")</f>
        <v>No</v>
      </c>
      <c r="X3928">
        <f t="shared" si="557"/>
        <v>4</v>
      </c>
    </row>
    <row r="3929" spans="1:24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549"/>
        <v>0</v>
      </c>
      <c r="P3929" s="9">
        <f t="shared" si="550"/>
        <v>12.5</v>
      </c>
      <c r="Q3929" t="str">
        <f t="shared" si="551"/>
        <v>theater</v>
      </c>
      <c r="R3929" t="str">
        <f t="shared" si="552"/>
        <v>plays</v>
      </c>
      <c r="S3929" s="22">
        <f t="shared" si="553"/>
        <v>41830.267407407409</v>
      </c>
      <c r="T3929" s="22">
        <f t="shared" si="554"/>
        <v>41860.267407407409</v>
      </c>
      <c r="U3929">
        <f t="shared" si="555"/>
        <v>2014</v>
      </c>
      <c r="V3929" t="str">
        <f t="shared" si="556"/>
        <v>unsuccessful</v>
      </c>
      <c r="W3929" t="str">
        <f>IF(OR(O3929&lt;Outliers!$B$8,Data!O3929&gt;Outliers!$B$9),"Yes","No")</f>
        <v>No</v>
      </c>
      <c r="X3929">
        <f t="shared" si="557"/>
        <v>4</v>
      </c>
    </row>
    <row r="3930" spans="1:24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549"/>
        <v>0</v>
      </c>
      <c r="P3930" s="9">
        <f t="shared" si="550"/>
        <v>93</v>
      </c>
      <c r="Q3930" t="str">
        <f t="shared" si="551"/>
        <v>theater</v>
      </c>
      <c r="R3930" t="str">
        <f t="shared" si="552"/>
        <v>plays</v>
      </c>
      <c r="S3930" s="22">
        <f t="shared" si="553"/>
        <v>42265.683182870373</v>
      </c>
      <c r="T3930" s="22">
        <f t="shared" si="554"/>
        <v>42293.207638888889</v>
      </c>
      <c r="U3930">
        <f t="shared" si="555"/>
        <v>2015</v>
      </c>
      <c r="V3930" t="str">
        <f t="shared" si="556"/>
        <v>unsuccessful</v>
      </c>
      <c r="W3930" t="str">
        <f>IF(OR(O3930&lt;Outliers!$B$8,Data!O3930&gt;Outliers!$B$9),"Yes","No")</f>
        <v>No</v>
      </c>
      <c r="X3930">
        <f t="shared" si="557"/>
        <v>4</v>
      </c>
    </row>
    <row r="3931" spans="1:24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549"/>
        <v>0</v>
      </c>
      <c r="P3931" s="9">
        <f t="shared" si="550"/>
        <v>32.36</v>
      </c>
      <c r="Q3931" t="str">
        <f t="shared" si="551"/>
        <v>theater</v>
      </c>
      <c r="R3931" t="str">
        <f t="shared" si="552"/>
        <v>plays</v>
      </c>
      <c r="S3931" s="22">
        <f t="shared" si="553"/>
        <v>42601.827141203699</v>
      </c>
      <c r="T3931" s="22">
        <f t="shared" si="554"/>
        <v>42631.827141203699</v>
      </c>
      <c r="U3931">
        <f t="shared" si="555"/>
        <v>2016</v>
      </c>
      <c r="V3931" t="str">
        <f t="shared" si="556"/>
        <v>unsuccessful</v>
      </c>
      <c r="W3931" t="str">
        <f>IF(OR(O3931&lt;Outliers!$B$8,Data!O3931&gt;Outliers!$B$9),"Yes","No")</f>
        <v>No</v>
      </c>
      <c r="X3931">
        <f t="shared" si="557"/>
        <v>4</v>
      </c>
    </row>
    <row r="3932" spans="1:24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549"/>
        <v>0</v>
      </c>
      <c r="P3932" s="9">
        <f t="shared" si="550"/>
        <v>0</v>
      </c>
      <c r="Q3932" t="str">
        <f t="shared" si="551"/>
        <v>theater</v>
      </c>
      <c r="R3932" t="str">
        <f t="shared" si="552"/>
        <v>plays</v>
      </c>
      <c r="S3932" s="22">
        <f t="shared" si="553"/>
        <v>42433.338749999995</v>
      </c>
      <c r="T3932" s="22">
        <f t="shared" si="554"/>
        <v>42461.25</v>
      </c>
      <c r="U3932">
        <f t="shared" si="555"/>
        <v>2016</v>
      </c>
      <c r="V3932" t="str">
        <f t="shared" si="556"/>
        <v>unsuccessful</v>
      </c>
      <c r="W3932" t="str">
        <f>IF(OR(O3932&lt;Outliers!$B$8,Data!O3932&gt;Outliers!$B$9),"Yes","No")</f>
        <v>No</v>
      </c>
      <c r="X3932">
        <f t="shared" si="557"/>
        <v>4</v>
      </c>
    </row>
    <row r="3933" spans="1:24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549"/>
        <v>0</v>
      </c>
      <c r="P3933" s="9">
        <f t="shared" si="550"/>
        <v>0</v>
      </c>
      <c r="Q3933" t="str">
        <f t="shared" si="551"/>
        <v>theater</v>
      </c>
      <c r="R3933" t="str">
        <f t="shared" si="552"/>
        <v>plays</v>
      </c>
      <c r="S3933" s="22">
        <f t="shared" si="553"/>
        <v>42228.151701388888</v>
      </c>
      <c r="T3933" s="22">
        <f t="shared" si="554"/>
        <v>42253.151701388888</v>
      </c>
      <c r="U3933">
        <f t="shared" si="555"/>
        <v>2015</v>
      </c>
      <c r="V3933" t="str">
        <f t="shared" si="556"/>
        <v>unsuccessful</v>
      </c>
      <c r="W3933" t="str">
        <f>IF(OR(O3933&lt;Outliers!$B$8,Data!O3933&gt;Outliers!$B$9),"Yes","No")</f>
        <v>No</v>
      </c>
      <c r="X3933">
        <f t="shared" si="557"/>
        <v>4</v>
      </c>
    </row>
    <row r="3934" spans="1:24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549"/>
        <v>0</v>
      </c>
      <c r="P3934" s="9">
        <f t="shared" si="550"/>
        <v>1</v>
      </c>
      <c r="Q3934" t="str">
        <f t="shared" si="551"/>
        <v>theater</v>
      </c>
      <c r="R3934" t="str">
        <f t="shared" si="552"/>
        <v>plays</v>
      </c>
      <c r="S3934" s="22">
        <f t="shared" si="553"/>
        <v>42415.168564814812</v>
      </c>
      <c r="T3934" s="22">
        <f t="shared" si="554"/>
        <v>42445.126898148148</v>
      </c>
      <c r="U3934">
        <f t="shared" si="555"/>
        <v>2016</v>
      </c>
      <c r="V3934" t="str">
        <f t="shared" si="556"/>
        <v>unsuccessful</v>
      </c>
      <c r="W3934" t="str">
        <f>IF(OR(O3934&lt;Outliers!$B$8,Data!O3934&gt;Outliers!$B$9),"Yes","No")</f>
        <v>No</v>
      </c>
      <c r="X3934">
        <f t="shared" si="557"/>
        <v>4</v>
      </c>
    </row>
    <row r="3935" spans="1:24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549"/>
        <v>0</v>
      </c>
      <c r="P3935" s="9">
        <f t="shared" si="550"/>
        <v>91.83</v>
      </c>
      <c r="Q3935" t="str">
        <f t="shared" si="551"/>
        <v>theater</v>
      </c>
      <c r="R3935" t="str">
        <f t="shared" si="552"/>
        <v>plays</v>
      </c>
      <c r="S3935" s="22">
        <f t="shared" si="553"/>
        <v>42538.968310185184</v>
      </c>
      <c r="T3935" s="22">
        <f t="shared" si="554"/>
        <v>42568.029861111107</v>
      </c>
      <c r="U3935">
        <f t="shared" si="555"/>
        <v>2016</v>
      </c>
      <c r="V3935" t="str">
        <f t="shared" si="556"/>
        <v>unsuccessful</v>
      </c>
      <c r="W3935" t="str">
        <f>IF(OR(O3935&lt;Outliers!$B$8,Data!O3935&gt;Outliers!$B$9),"Yes","No")</f>
        <v>No</v>
      </c>
      <c r="X3935">
        <f t="shared" si="557"/>
        <v>4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549"/>
        <v>0</v>
      </c>
      <c r="P3936" s="9">
        <f t="shared" si="550"/>
        <v>45.83</v>
      </c>
      <c r="Q3936" t="str">
        <f t="shared" si="551"/>
        <v>theater</v>
      </c>
      <c r="R3936" t="str">
        <f t="shared" si="552"/>
        <v>plays</v>
      </c>
      <c r="S3936" s="22">
        <f t="shared" si="553"/>
        <v>42233.671747685185</v>
      </c>
      <c r="T3936" s="22">
        <f t="shared" si="554"/>
        <v>42278.541666666672</v>
      </c>
      <c r="U3936">
        <f t="shared" si="555"/>
        <v>2015</v>
      </c>
      <c r="V3936" t="str">
        <f t="shared" si="556"/>
        <v>unsuccessful</v>
      </c>
      <c r="W3936" t="str">
        <f>IF(OR(O3936&lt;Outliers!$B$8,Data!O3936&gt;Outliers!$B$9),"Yes","No")</f>
        <v>No</v>
      </c>
      <c r="X3936">
        <f t="shared" si="557"/>
        <v>6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549"/>
        <v>0</v>
      </c>
      <c r="P3937" s="9">
        <f t="shared" si="550"/>
        <v>57.17</v>
      </c>
      <c r="Q3937" t="str">
        <f t="shared" si="551"/>
        <v>theater</v>
      </c>
      <c r="R3937" t="str">
        <f t="shared" si="552"/>
        <v>plays</v>
      </c>
      <c r="S3937" s="22">
        <f t="shared" si="553"/>
        <v>42221.656782407401</v>
      </c>
      <c r="T3937" s="22">
        <f t="shared" si="554"/>
        <v>42281.656782407401</v>
      </c>
      <c r="U3937">
        <f t="shared" si="555"/>
        <v>2015</v>
      </c>
      <c r="V3937" t="str">
        <f t="shared" si="556"/>
        <v>unsuccessful</v>
      </c>
      <c r="W3937" t="str">
        <f>IF(OR(O3937&lt;Outliers!$B$8,Data!O3937&gt;Outliers!$B$9),"Yes","No")</f>
        <v>No</v>
      </c>
      <c r="X3937">
        <f t="shared" si="557"/>
        <v>9</v>
      </c>
    </row>
    <row r="3938" spans="1:24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549"/>
        <v>0</v>
      </c>
      <c r="P3938" s="9">
        <f t="shared" si="550"/>
        <v>0</v>
      </c>
      <c r="Q3938" t="str">
        <f t="shared" si="551"/>
        <v>theater</v>
      </c>
      <c r="R3938" t="str">
        <f t="shared" si="552"/>
        <v>plays</v>
      </c>
      <c r="S3938" s="22">
        <f t="shared" si="553"/>
        <v>42675.262962962966</v>
      </c>
      <c r="T3938" s="22">
        <f t="shared" si="554"/>
        <v>42705.304629629631</v>
      </c>
      <c r="U3938">
        <f t="shared" si="555"/>
        <v>2016</v>
      </c>
      <c r="V3938" t="str">
        <f t="shared" si="556"/>
        <v>unsuccessful</v>
      </c>
      <c r="W3938" t="str">
        <f>IF(OR(O3938&lt;Outliers!$B$8,Data!O3938&gt;Outliers!$B$9),"Yes","No")</f>
        <v>No</v>
      </c>
      <c r="X3938">
        <f t="shared" si="557"/>
        <v>4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549"/>
        <v>1</v>
      </c>
      <c r="P3939" s="9">
        <f t="shared" si="550"/>
        <v>248.5</v>
      </c>
      <c r="Q3939" t="str">
        <f t="shared" si="551"/>
        <v>theater</v>
      </c>
      <c r="R3939" t="str">
        <f t="shared" si="552"/>
        <v>plays</v>
      </c>
      <c r="S3939" s="22">
        <f t="shared" si="553"/>
        <v>42534.631481481483</v>
      </c>
      <c r="T3939" s="22">
        <f t="shared" si="554"/>
        <v>42562.631481481483</v>
      </c>
      <c r="U3939">
        <f t="shared" si="555"/>
        <v>2016</v>
      </c>
      <c r="V3939" t="str">
        <f t="shared" si="556"/>
        <v>unsuccessful</v>
      </c>
      <c r="W3939" t="str">
        <f>IF(OR(O3939&lt;Outliers!$B$8,Data!O3939&gt;Outliers!$B$9),"Yes","No")</f>
        <v>No</v>
      </c>
      <c r="X3939">
        <f t="shared" si="557"/>
        <v>4</v>
      </c>
    </row>
    <row r="3940" spans="1:24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549"/>
        <v>0</v>
      </c>
      <c r="P3940" s="9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22">
        <f t="shared" si="553"/>
        <v>42151.905717592599</v>
      </c>
      <c r="T3940" s="22">
        <f t="shared" si="554"/>
        <v>42182.905717592599</v>
      </c>
      <c r="U3940">
        <f t="shared" si="555"/>
        <v>2015</v>
      </c>
      <c r="V3940" t="str">
        <f t="shared" si="556"/>
        <v>unsuccessful</v>
      </c>
      <c r="W3940" t="str">
        <f>IF(OR(O3940&lt;Outliers!$B$8,Data!O3940&gt;Outliers!$B$9),"Yes","No")</f>
        <v>No</v>
      </c>
      <c r="X3940">
        <f t="shared" si="557"/>
        <v>4</v>
      </c>
    </row>
    <row r="3941" spans="1:24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549"/>
        <v>0</v>
      </c>
      <c r="P3941" s="9">
        <f t="shared" si="550"/>
        <v>5</v>
      </c>
      <c r="Q3941" t="str">
        <f t="shared" si="551"/>
        <v>theater</v>
      </c>
      <c r="R3941" t="str">
        <f t="shared" si="552"/>
        <v>plays</v>
      </c>
      <c r="S3941" s="22">
        <f t="shared" si="553"/>
        <v>41915.400219907409</v>
      </c>
      <c r="T3941" s="22">
        <f t="shared" si="554"/>
        <v>41919.1875</v>
      </c>
      <c r="U3941">
        <f t="shared" si="555"/>
        <v>2014</v>
      </c>
      <c r="V3941" t="str">
        <f t="shared" si="556"/>
        <v>unsuccessful</v>
      </c>
      <c r="W3941" t="str">
        <f>IF(OR(O3941&lt;Outliers!$B$8,Data!O3941&gt;Outliers!$B$9),"Yes","No")</f>
        <v>No</v>
      </c>
      <c r="X3941">
        <f t="shared" si="557"/>
        <v>1</v>
      </c>
    </row>
    <row r="3942" spans="1:24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549"/>
        <v>0</v>
      </c>
      <c r="P3942" s="9">
        <f t="shared" si="550"/>
        <v>5.5</v>
      </c>
      <c r="Q3942" t="str">
        <f t="shared" si="551"/>
        <v>theater</v>
      </c>
      <c r="R3942" t="str">
        <f t="shared" si="552"/>
        <v>plays</v>
      </c>
      <c r="S3942" s="22">
        <f t="shared" si="553"/>
        <v>41961.492488425924</v>
      </c>
      <c r="T3942" s="22">
        <f t="shared" si="554"/>
        <v>42006.492488425924</v>
      </c>
      <c r="U3942">
        <f t="shared" si="555"/>
        <v>2014</v>
      </c>
      <c r="V3942" t="str">
        <f t="shared" si="556"/>
        <v>unsuccessful</v>
      </c>
      <c r="W3942" t="str">
        <f>IF(OR(O3942&lt;Outliers!$B$8,Data!O3942&gt;Outliers!$B$9),"Yes","No")</f>
        <v>No</v>
      </c>
      <c r="X3942">
        <f t="shared" si="557"/>
        <v>6</v>
      </c>
    </row>
    <row r="3943" spans="1:24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549"/>
        <v>0</v>
      </c>
      <c r="P3943" s="9">
        <f t="shared" si="550"/>
        <v>25</v>
      </c>
      <c r="Q3943" t="str">
        <f t="shared" si="551"/>
        <v>theater</v>
      </c>
      <c r="R3943" t="str">
        <f t="shared" si="552"/>
        <v>plays</v>
      </c>
      <c r="S3943" s="22">
        <f t="shared" si="553"/>
        <v>41940.587233796294</v>
      </c>
      <c r="T3943" s="22">
        <f t="shared" si="554"/>
        <v>41968.041666666672</v>
      </c>
      <c r="U3943">
        <f t="shared" si="555"/>
        <v>2014</v>
      </c>
      <c r="V3943" t="str">
        <f t="shared" si="556"/>
        <v>unsuccessful</v>
      </c>
      <c r="W3943" t="str">
        <f>IF(OR(O3943&lt;Outliers!$B$8,Data!O3943&gt;Outliers!$B$9),"Yes","No")</f>
        <v>No</v>
      </c>
      <c r="X3943">
        <f t="shared" si="557"/>
        <v>4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549"/>
        <v>0</v>
      </c>
      <c r="P3944" s="9">
        <f t="shared" si="550"/>
        <v>0</v>
      </c>
      <c r="Q3944" t="str">
        <f t="shared" si="551"/>
        <v>theater</v>
      </c>
      <c r="R3944" t="str">
        <f t="shared" si="552"/>
        <v>plays</v>
      </c>
      <c r="S3944" s="22">
        <f t="shared" si="553"/>
        <v>42111.904097222221</v>
      </c>
      <c r="T3944" s="22">
        <f t="shared" si="554"/>
        <v>42171.904097222221</v>
      </c>
      <c r="U3944">
        <f t="shared" si="555"/>
        <v>2015</v>
      </c>
      <c r="V3944" t="str">
        <f t="shared" si="556"/>
        <v>unsuccessful</v>
      </c>
      <c r="W3944" t="str">
        <f>IF(OR(O3944&lt;Outliers!$B$8,Data!O3944&gt;Outliers!$B$9),"Yes","No")</f>
        <v>No</v>
      </c>
      <c r="X3944">
        <f t="shared" si="557"/>
        <v>9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549"/>
        <v>0</v>
      </c>
      <c r="P3945" s="9">
        <f t="shared" si="550"/>
        <v>137.08000000000001</v>
      </c>
      <c r="Q3945" t="str">
        <f t="shared" si="551"/>
        <v>theater</v>
      </c>
      <c r="R3945" t="str">
        <f t="shared" si="552"/>
        <v>plays</v>
      </c>
      <c r="S3945" s="22">
        <f t="shared" si="553"/>
        <v>42279.778564814813</v>
      </c>
      <c r="T3945" s="22">
        <f t="shared" si="554"/>
        <v>42310.701388888891</v>
      </c>
      <c r="U3945">
        <f t="shared" si="555"/>
        <v>2015</v>
      </c>
      <c r="V3945" t="str">
        <f t="shared" si="556"/>
        <v>unsuccessful</v>
      </c>
      <c r="W3945" t="str">
        <f>IF(OR(O3945&lt;Outliers!$B$8,Data!O3945&gt;Outliers!$B$9),"Yes","No")</f>
        <v>No</v>
      </c>
      <c r="X3945">
        <f t="shared" si="557"/>
        <v>4</v>
      </c>
    </row>
    <row r="3946" spans="1:24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549"/>
        <v>0</v>
      </c>
      <c r="P3946" s="9">
        <f t="shared" si="550"/>
        <v>0</v>
      </c>
      <c r="Q3946" t="str">
        <f t="shared" si="551"/>
        <v>theater</v>
      </c>
      <c r="R3946" t="str">
        <f t="shared" si="552"/>
        <v>plays</v>
      </c>
      <c r="S3946" s="22">
        <f t="shared" si="553"/>
        <v>42213.662905092591</v>
      </c>
      <c r="T3946" s="22">
        <f t="shared" si="554"/>
        <v>42243.662905092591</v>
      </c>
      <c r="U3946">
        <f t="shared" si="555"/>
        <v>2015</v>
      </c>
      <c r="V3946" t="str">
        <f t="shared" si="556"/>
        <v>unsuccessful</v>
      </c>
      <c r="W3946" t="str">
        <f>IF(OR(O3946&lt;Outliers!$B$8,Data!O3946&gt;Outliers!$B$9),"Yes","No")</f>
        <v>No</v>
      </c>
      <c r="X3946">
        <f t="shared" si="557"/>
        <v>4</v>
      </c>
    </row>
    <row r="3947" spans="1:24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549"/>
        <v>0</v>
      </c>
      <c r="P3947" s="9">
        <f t="shared" si="550"/>
        <v>5</v>
      </c>
      <c r="Q3947" t="str">
        <f t="shared" si="551"/>
        <v>theater</v>
      </c>
      <c r="R3947" t="str">
        <f t="shared" si="552"/>
        <v>plays</v>
      </c>
      <c r="S3947" s="22">
        <f t="shared" si="553"/>
        <v>42109.801712962959</v>
      </c>
      <c r="T3947" s="22">
        <f t="shared" si="554"/>
        <v>42139.801712962959</v>
      </c>
      <c r="U3947">
        <f t="shared" si="555"/>
        <v>2015</v>
      </c>
      <c r="V3947" t="str">
        <f t="shared" si="556"/>
        <v>unsuccessful</v>
      </c>
      <c r="W3947" t="str">
        <f>IF(OR(O3947&lt;Outliers!$B$8,Data!O3947&gt;Outliers!$B$9),"Yes","No")</f>
        <v>No</v>
      </c>
      <c r="X3947">
        <f t="shared" si="557"/>
        <v>4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549"/>
        <v>0</v>
      </c>
      <c r="P3948" s="9">
        <f t="shared" si="550"/>
        <v>39</v>
      </c>
      <c r="Q3948" t="str">
        <f t="shared" si="551"/>
        <v>theater</v>
      </c>
      <c r="R3948" t="str">
        <f t="shared" si="552"/>
        <v>plays</v>
      </c>
      <c r="S3948" s="22">
        <f t="shared" si="553"/>
        <v>42031.833587962959</v>
      </c>
      <c r="T3948" s="22">
        <f t="shared" si="554"/>
        <v>42063.333333333328</v>
      </c>
      <c r="U3948">
        <f t="shared" si="555"/>
        <v>2015</v>
      </c>
      <c r="V3948" t="str">
        <f t="shared" si="556"/>
        <v>unsuccessful</v>
      </c>
      <c r="W3948" t="str">
        <f>IF(OR(O3948&lt;Outliers!$B$8,Data!O3948&gt;Outliers!$B$9),"Yes","No")</f>
        <v>No</v>
      </c>
      <c r="X3948">
        <f t="shared" si="557"/>
        <v>5</v>
      </c>
    </row>
    <row r="3949" spans="1:24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549"/>
        <v>0</v>
      </c>
      <c r="P3949" s="9">
        <f t="shared" si="550"/>
        <v>50.5</v>
      </c>
      <c r="Q3949" t="str">
        <f t="shared" si="551"/>
        <v>theater</v>
      </c>
      <c r="R3949" t="str">
        <f t="shared" si="552"/>
        <v>plays</v>
      </c>
      <c r="S3949" s="22">
        <f t="shared" si="553"/>
        <v>42615.142870370371</v>
      </c>
      <c r="T3949" s="22">
        <f t="shared" si="554"/>
        <v>42645.142870370371</v>
      </c>
      <c r="U3949">
        <f t="shared" si="555"/>
        <v>2016</v>
      </c>
      <c r="V3949" t="str">
        <f t="shared" si="556"/>
        <v>unsuccessful</v>
      </c>
      <c r="W3949" t="str">
        <f>IF(OR(O3949&lt;Outliers!$B$8,Data!O3949&gt;Outliers!$B$9),"Yes","No")</f>
        <v>No</v>
      </c>
      <c r="X3949">
        <f t="shared" si="557"/>
        <v>4</v>
      </c>
    </row>
    <row r="3950" spans="1:24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549"/>
        <v>0</v>
      </c>
      <c r="P3950" s="9">
        <f t="shared" si="550"/>
        <v>0</v>
      </c>
      <c r="Q3950" t="str">
        <f t="shared" si="551"/>
        <v>theater</v>
      </c>
      <c r="R3950" t="str">
        <f t="shared" si="552"/>
        <v>plays</v>
      </c>
      <c r="S3950" s="22">
        <f t="shared" si="553"/>
        <v>41829.325497685182</v>
      </c>
      <c r="T3950" s="22">
        <f t="shared" si="554"/>
        <v>41889.325497685182</v>
      </c>
      <c r="U3950">
        <f t="shared" si="555"/>
        <v>2014</v>
      </c>
      <c r="V3950" t="str">
        <f t="shared" si="556"/>
        <v>unsuccessful</v>
      </c>
      <c r="W3950" t="str">
        <f>IF(OR(O3950&lt;Outliers!$B$8,Data!O3950&gt;Outliers!$B$9),"Yes","No")</f>
        <v>No</v>
      </c>
      <c r="X3950">
        <f t="shared" si="557"/>
        <v>9</v>
      </c>
    </row>
    <row r="3951" spans="1:24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549"/>
        <v>0</v>
      </c>
      <c r="P3951" s="9">
        <f t="shared" si="550"/>
        <v>49.28</v>
      </c>
      <c r="Q3951" t="str">
        <f t="shared" si="551"/>
        <v>theater</v>
      </c>
      <c r="R3951" t="str">
        <f t="shared" si="552"/>
        <v>plays</v>
      </c>
      <c r="S3951" s="22">
        <f t="shared" si="553"/>
        <v>42016.120613425926</v>
      </c>
      <c r="T3951" s="22">
        <f t="shared" si="554"/>
        <v>42046.120613425926</v>
      </c>
      <c r="U3951">
        <f t="shared" si="555"/>
        <v>2015</v>
      </c>
      <c r="V3951" t="str">
        <f t="shared" si="556"/>
        <v>unsuccessful</v>
      </c>
      <c r="W3951" t="str">
        <f>IF(OR(O3951&lt;Outliers!$B$8,Data!O3951&gt;Outliers!$B$9),"Yes","No")</f>
        <v>No</v>
      </c>
      <c r="X3951">
        <f t="shared" si="557"/>
        <v>4</v>
      </c>
    </row>
    <row r="3952" spans="1:24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549"/>
        <v>0</v>
      </c>
      <c r="P3952" s="9">
        <f t="shared" si="550"/>
        <v>25</v>
      </c>
      <c r="Q3952" t="str">
        <f t="shared" si="551"/>
        <v>theater</v>
      </c>
      <c r="R3952" t="str">
        <f t="shared" si="552"/>
        <v>plays</v>
      </c>
      <c r="S3952" s="22">
        <f t="shared" si="553"/>
        <v>42439.702314814815</v>
      </c>
      <c r="T3952" s="22">
        <f t="shared" si="554"/>
        <v>42468.774305555555</v>
      </c>
      <c r="U3952">
        <f t="shared" si="555"/>
        <v>2016</v>
      </c>
      <c r="V3952" t="str">
        <f t="shared" si="556"/>
        <v>unsuccessful</v>
      </c>
      <c r="W3952" t="str">
        <f>IF(OR(O3952&lt;Outliers!$B$8,Data!O3952&gt;Outliers!$B$9),"Yes","No")</f>
        <v>No</v>
      </c>
      <c r="X3952">
        <f t="shared" si="557"/>
        <v>4</v>
      </c>
    </row>
    <row r="3953" spans="1:24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549"/>
        <v>0</v>
      </c>
      <c r="P3953" s="9">
        <f t="shared" si="550"/>
        <v>1</v>
      </c>
      <c r="Q3953" t="str">
        <f t="shared" si="551"/>
        <v>theater</v>
      </c>
      <c r="R3953" t="str">
        <f t="shared" si="552"/>
        <v>plays</v>
      </c>
      <c r="S3953" s="22">
        <f t="shared" si="553"/>
        <v>42433.825717592597</v>
      </c>
      <c r="T3953" s="22">
        <f t="shared" si="554"/>
        <v>42493.784050925926</v>
      </c>
      <c r="U3953">
        <f t="shared" si="555"/>
        <v>2016</v>
      </c>
      <c r="V3953" t="str">
        <f t="shared" si="556"/>
        <v>unsuccessful</v>
      </c>
      <c r="W3953" t="str">
        <f>IF(OR(O3953&lt;Outliers!$B$8,Data!O3953&gt;Outliers!$B$9),"Yes","No")</f>
        <v>No</v>
      </c>
      <c r="X3953">
        <f t="shared" si="557"/>
        <v>9</v>
      </c>
    </row>
    <row r="3954" spans="1:24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549"/>
        <v>0</v>
      </c>
      <c r="P3954" s="9">
        <f t="shared" si="550"/>
        <v>25</v>
      </c>
      <c r="Q3954" t="str">
        <f t="shared" si="551"/>
        <v>theater</v>
      </c>
      <c r="R3954" t="str">
        <f t="shared" si="552"/>
        <v>plays</v>
      </c>
      <c r="S3954" s="22">
        <f t="shared" si="553"/>
        <v>42243.790393518517</v>
      </c>
      <c r="T3954" s="22">
        <f t="shared" si="554"/>
        <v>42303.790393518517</v>
      </c>
      <c r="U3954">
        <f t="shared" si="555"/>
        <v>2015</v>
      </c>
      <c r="V3954" t="str">
        <f t="shared" si="556"/>
        <v>unsuccessful</v>
      </c>
      <c r="W3954" t="str">
        <f>IF(OR(O3954&lt;Outliers!$B$8,Data!O3954&gt;Outliers!$B$9),"Yes","No")</f>
        <v>No</v>
      </c>
      <c r="X3954">
        <f t="shared" si="557"/>
        <v>9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549"/>
        <v>0</v>
      </c>
      <c r="P3955" s="9">
        <f t="shared" si="550"/>
        <v>0</v>
      </c>
      <c r="Q3955" t="str">
        <f t="shared" si="551"/>
        <v>theater</v>
      </c>
      <c r="R3955" t="str">
        <f t="shared" si="552"/>
        <v>plays</v>
      </c>
      <c r="S3955" s="22">
        <f t="shared" si="553"/>
        <v>42550.048449074078</v>
      </c>
      <c r="T3955" s="22">
        <f t="shared" si="554"/>
        <v>42580.978472222225</v>
      </c>
      <c r="U3955">
        <f t="shared" si="555"/>
        <v>2016</v>
      </c>
      <c r="V3955" t="str">
        <f t="shared" si="556"/>
        <v>unsuccessful</v>
      </c>
      <c r="W3955" t="str">
        <f>IF(OR(O3955&lt;Outliers!$B$8,Data!O3955&gt;Outliers!$B$9),"Yes","No")</f>
        <v>No</v>
      </c>
      <c r="X3955">
        <f t="shared" si="557"/>
        <v>4</v>
      </c>
    </row>
    <row r="3956" spans="1:24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549"/>
        <v>0</v>
      </c>
      <c r="P3956" s="9">
        <f t="shared" si="550"/>
        <v>0</v>
      </c>
      <c r="Q3956" t="str">
        <f t="shared" si="551"/>
        <v>theater</v>
      </c>
      <c r="R3956" t="str">
        <f t="shared" si="552"/>
        <v>plays</v>
      </c>
      <c r="S3956" s="22">
        <f t="shared" si="553"/>
        <v>41774.651203703703</v>
      </c>
      <c r="T3956" s="22">
        <f t="shared" si="554"/>
        <v>41834.651203703703</v>
      </c>
      <c r="U3956">
        <f t="shared" si="555"/>
        <v>2014</v>
      </c>
      <c r="V3956" t="str">
        <f t="shared" si="556"/>
        <v>unsuccessful</v>
      </c>
      <c r="W3956" t="str">
        <f>IF(OR(O3956&lt;Outliers!$B$8,Data!O3956&gt;Outliers!$B$9),"Yes","No")</f>
        <v>No</v>
      </c>
      <c r="X3956">
        <f t="shared" si="557"/>
        <v>9</v>
      </c>
    </row>
    <row r="3957" spans="1:24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549"/>
        <v>0</v>
      </c>
      <c r="P3957" s="9">
        <f t="shared" si="550"/>
        <v>53.13</v>
      </c>
      <c r="Q3957" t="str">
        <f t="shared" si="551"/>
        <v>theater</v>
      </c>
      <c r="R3957" t="str">
        <f t="shared" si="552"/>
        <v>plays</v>
      </c>
      <c r="S3957" s="22">
        <f t="shared" si="553"/>
        <v>42306.848854166667</v>
      </c>
      <c r="T3957" s="22">
        <f t="shared" si="554"/>
        <v>42336.890520833331</v>
      </c>
      <c r="U3957">
        <f t="shared" si="555"/>
        <v>2015</v>
      </c>
      <c r="V3957" t="str">
        <f t="shared" si="556"/>
        <v>unsuccessful</v>
      </c>
      <c r="W3957" t="str">
        <f>IF(OR(O3957&lt;Outliers!$B$8,Data!O3957&gt;Outliers!$B$9),"Yes","No")</f>
        <v>No</v>
      </c>
      <c r="X3957">
        <f t="shared" si="557"/>
        <v>4</v>
      </c>
    </row>
    <row r="3958" spans="1:24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549"/>
        <v>0</v>
      </c>
      <c r="P3958" s="9">
        <f t="shared" si="550"/>
        <v>0</v>
      </c>
      <c r="Q3958" t="str">
        <f t="shared" si="551"/>
        <v>theater</v>
      </c>
      <c r="R3958" t="str">
        <f t="shared" si="552"/>
        <v>plays</v>
      </c>
      <c r="S3958" s="22">
        <f t="shared" si="553"/>
        <v>42457.932025462964</v>
      </c>
      <c r="T3958" s="22">
        <f t="shared" si="554"/>
        <v>42485.013888888891</v>
      </c>
      <c r="U3958">
        <f t="shared" si="555"/>
        <v>2016</v>
      </c>
      <c r="V3958" t="str">
        <f t="shared" si="556"/>
        <v>unsuccessful</v>
      </c>
      <c r="W3958" t="str">
        <f>IF(OR(O3958&lt;Outliers!$B$8,Data!O3958&gt;Outliers!$B$9),"Yes","No")</f>
        <v>No</v>
      </c>
      <c r="X3958">
        <f t="shared" si="557"/>
        <v>4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549"/>
        <v>0</v>
      </c>
      <c r="P3959" s="9">
        <f t="shared" si="550"/>
        <v>7</v>
      </c>
      <c r="Q3959" t="str">
        <f t="shared" si="551"/>
        <v>theater</v>
      </c>
      <c r="R3959" t="str">
        <f t="shared" si="552"/>
        <v>plays</v>
      </c>
      <c r="S3959" s="22">
        <f t="shared" si="553"/>
        <v>42513.976319444439</v>
      </c>
      <c r="T3959" s="22">
        <f t="shared" si="554"/>
        <v>42559.976319444439</v>
      </c>
      <c r="U3959">
        <f t="shared" si="555"/>
        <v>2016</v>
      </c>
      <c r="V3959" t="str">
        <f t="shared" si="556"/>
        <v>unsuccessful</v>
      </c>
      <c r="W3959" t="str">
        <f>IF(OR(O3959&lt;Outliers!$B$8,Data!O3959&gt;Outliers!$B$9),"Yes","No")</f>
        <v>No</v>
      </c>
      <c r="X3959">
        <f t="shared" si="557"/>
        <v>7</v>
      </c>
    </row>
    <row r="3960" spans="1:24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549"/>
        <v>0</v>
      </c>
      <c r="P3960" s="9">
        <f t="shared" si="550"/>
        <v>40.06</v>
      </c>
      <c r="Q3960" t="str">
        <f t="shared" si="551"/>
        <v>theater</v>
      </c>
      <c r="R3960" t="str">
        <f t="shared" si="552"/>
        <v>plays</v>
      </c>
      <c r="S3960" s="22">
        <f t="shared" si="553"/>
        <v>41816.950370370374</v>
      </c>
      <c r="T3960" s="22">
        <f t="shared" si="554"/>
        <v>41853.583333333336</v>
      </c>
      <c r="U3960">
        <f t="shared" si="555"/>
        <v>2014</v>
      </c>
      <c r="V3960" t="str">
        <f t="shared" si="556"/>
        <v>unsuccessful</v>
      </c>
      <c r="W3960" t="str">
        <f>IF(OR(O3960&lt;Outliers!$B$8,Data!O3960&gt;Outliers!$B$9),"Yes","No")</f>
        <v>No</v>
      </c>
      <c r="X3960">
        <f t="shared" si="557"/>
        <v>5</v>
      </c>
    </row>
    <row r="3961" spans="1:24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549"/>
        <v>0</v>
      </c>
      <c r="P3961" s="9">
        <f t="shared" si="550"/>
        <v>24.33</v>
      </c>
      <c r="Q3961" t="str">
        <f t="shared" si="551"/>
        <v>theater</v>
      </c>
      <c r="R3961" t="str">
        <f t="shared" si="552"/>
        <v>plays</v>
      </c>
      <c r="S3961" s="22">
        <f t="shared" si="553"/>
        <v>41880.788842592592</v>
      </c>
      <c r="T3961" s="22">
        <f t="shared" si="554"/>
        <v>41910.788842592592</v>
      </c>
      <c r="U3961">
        <f t="shared" si="555"/>
        <v>2014</v>
      </c>
      <c r="V3961" t="str">
        <f t="shared" si="556"/>
        <v>unsuccessful</v>
      </c>
      <c r="W3961" t="str">
        <f>IF(OR(O3961&lt;Outliers!$B$8,Data!O3961&gt;Outliers!$B$9),"Yes","No")</f>
        <v>No</v>
      </c>
      <c r="X3961">
        <f t="shared" si="557"/>
        <v>4</v>
      </c>
    </row>
    <row r="3962" spans="1:24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549"/>
        <v>0</v>
      </c>
      <c r="P3962" s="9">
        <f t="shared" si="550"/>
        <v>11.25</v>
      </c>
      <c r="Q3962" t="str">
        <f t="shared" si="551"/>
        <v>theater</v>
      </c>
      <c r="R3962" t="str">
        <f t="shared" si="552"/>
        <v>plays</v>
      </c>
      <c r="S3962" s="22">
        <f t="shared" si="553"/>
        <v>42342.845555555556</v>
      </c>
      <c r="T3962" s="22">
        <f t="shared" si="554"/>
        <v>42372.845555555556</v>
      </c>
      <c r="U3962">
        <f t="shared" si="555"/>
        <v>2015</v>
      </c>
      <c r="V3962" t="str">
        <f t="shared" si="556"/>
        <v>unsuccessful</v>
      </c>
      <c r="W3962" t="str">
        <f>IF(OR(O3962&lt;Outliers!$B$8,Data!O3962&gt;Outliers!$B$9),"Yes","No")</f>
        <v>No</v>
      </c>
      <c r="X3962">
        <f t="shared" si="557"/>
        <v>4</v>
      </c>
    </row>
    <row r="3963" spans="1:24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549"/>
        <v>0</v>
      </c>
      <c r="P3963" s="9">
        <f t="shared" si="550"/>
        <v>10.5</v>
      </c>
      <c r="Q3963" t="str">
        <f t="shared" si="551"/>
        <v>theater</v>
      </c>
      <c r="R3963" t="str">
        <f t="shared" si="552"/>
        <v>plays</v>
      </c>
      <c r="S3963" s="22">
        <f t="shared" si="553"/>
        <v>41745.891319444447</v>
      </c>
      <c r="T3963" s="22">
        <f t="shared" si="554"/>
        <v>41767.891319444447</v>
      </c>
      <c r="U3963">
        <f t="shared" si="555"/>
        <v>2014</v>
      </c>
      <c r="V3963" t="str">
        <f t="shared" si="556"/>
        <v>unsuccessful</v>
      </c>
      <c r="W3963" t="str">
        <f>IF(OR(O3963&lt;Outliers!$B$8,Data!O3963&gt;Outliers!$B$9),"Yes","No")</f>
        <v>No</v>
      </c>
      <c r="X3963">
        <f t="shared" si="557"/>
        <v>3</v>
      </c>
    </row>
    <row r="3964" spans="1:24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549"/>
        <v>0</v>
      </c>
      <c r="P3964" s="9">
        <f t="shared" si="550"/>
        <v>15</v>
      </c>
      <c r="Q3964" t="str">
        <f t="shared" si="551"/>
        <v>theater</v>
      </c>
      <c r="R3964" t="str">
        <f t="shared" si="552"/>
        <v>plays</v>
      </c>
      <c r="S3964" s="22">
        <f t="shared" si="553"/>
        <v>42311.621458333335</v>
      </c>
      <c r="T3964" s="22">
        <f t="shared" si="554"/>
        <v>42336.621458333335</v>
      </c>
      <c r="U3964">
        <f t="shared" si="555"/>
        <v>2015</v>
      </c>
      <c r="V3964" t="str">
        <f t="shared" si="556"/>
        <v>unsuccessful</v>
      </c>
      <c r="W3964" t="str">
        <f>IF(OR(O3964&lt;Outliers!$B$8,Data!O3964&gt;Outliers!$B$9),"Yes","No")</f>
        <v>No</v>
      </c>
      <c r="X3964">
        <f t="shared" si="557"/>
        <v>4</v>
      </c>
    </row>
    <row r="3965" spans="1:24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549"/>
        <v>0</v>
      </c>
      <c r="P3965" s="9">
        <f t="shared" si="550"/>
        <v>0</v>
      </c>
      <c r="Q3965" t="str">
        <f t="shared" si="551"/>
        <v>theater</v>
      </c>
      <c r="R3965" t="str">
        <f t="shared" si="552"/>
        <v>plays</v>
      </c>
      <c r="S3965" s="22">
        <f t="shared" si="553"/>
        <v>42296.154131944444</v>
      </c>
      <c r="T3965" s="22">
        <f t="shared" si="554"/>
        <v>42326.195798611108</v>
      </c>
      <c r="U3965">
        <f t="shared" si="555"/>
        <v>2015</v>
      </c>
      <c r="V3965" t="str">
        <f t="shared" si="556"/>
        <v>unsuccessful</v>
      </c>
      <c r="W3965" t="str">
        <f>IF(OR(O3965&lt;Outliers!$B$8,Data!O3965&gt;Outliers!$B$9),"Yes","No")</f>
        <v>No</v>
      </c>
      <c r="X3965">
        <f t="shared" si="557"/>
        <v>4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549"/>
        <v>0</v>
      </c>
      <c r="P3966" s="9">
        <f t="shared" si="550"/>
        <v>42</v>
      </c>
      <c r="Q3966" t="str">
        <f t="shared" si="551"/>
        <v>theater</v>
      </c>
      <c r="R3966" t="str">
        <f t="shared" si="552"/>
        <v>plays</v>
      </c>
      <c r="S3966" s="22">
        <f t="shared" si="553"/>
        <v>42053.722060185188</v>
      </c>
      <c r="T3966" s="22">
        <f t="shared" si="554"/>
        <v>42113.680393518516</v>
      </c>
      <c r="U3966">
        <f t="shared" si="555"/>
        <v>2015</v>
      </c>
      <c r="V3966" t="str">
        <f t="shared" si="556"/>
        <v>unsuccessful</v>
      </c>
      <c r="W3966" t="str">
        <f>IF(OR(O3966&lt;Outliers!$B$8,Data!O3966&gt;Outliers!$B$9),"Yes","No")</f>
        <v>No</v>
      </c>
      <c r="X3966">
        <f t="shared" si="557"/>
        <v>9</v>
      </c>
    </row>
    <row r="3967" spans="1:24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549"/>
        <v>0</v>
      </c>
      <c r="P3967" s="9">
        <f t="shared" si="550"/>
        <v>71.25</v>
      </c>
      <c r="Q3967" t="str">
        <f t="shared" si="551"/>
        <v>theater</v>
      </c>
      <c r="R3967" t="str">
        <f t="shared" si="552"/>
        <v>plays</v>
      </c>
      <c r="S3967" s="22">
        <f t="shared" si="553"/>
        <v>42414.235879629632</v>
      </c>
      <c r="T3967" s="22">
        <f t="shared" si="554"/>
        <v>42474.194212962961</v>
      </c>
      <c r="U3967">
        <f t="shared" si="555"/>
        <v>2016</v>
      </c>
      <c r="V3967" t="str">
        <f t="shared" si="556"/>
        <v>unsuccessful</v>
      </c>
      <c r="W3967" t="str">
        <f>IF(OR(O3967&lt;Outliers!$B$8,Data!O3967&gt;Outliers!$B$9),"Yes","No")</f>
        <v>No</v>
      </c>
      <c r="X3967">
        <f t="shared" si="557"/>
        <v>9</v>
      </c>
    </row>
    <row r="3968" spans="1:24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549"/>
        <v>0</v>
      </c>
      <c r="P3968" s="9">
        <f t="shared" si="550"/>
        <v>22.5</v>
      </c>
      <c r="Q3968" t="str">
        <f t="shared" si="551"/>
        <v>theater</v>
      </c>
      <c r="R3968" t="str">
        <f t="shared" si="552"/>
        <v>plays</v>
      </c>
      <c r="S3968" s="22">
        <f t="shared" si="553"/>
        <v>41801.711550925924</v>
      </c>
      <c r="T3968" s="22">
        <f t="shared" si="554"/>
        <v>41844.124305555553</v>
      </c>
      <c r="U3968">
        <f t="shared" si="555"/>
        <v>2014</v>
      </c>
      <c r="V3968" t="str">
        <f t="shared" si="556"/>
        <v>unsuccessful</v>
      </c>
      <c r="W3968" t="str">
        <f>IF(OR(O3968&lt;Outliers!$B$8,Data!O3968&gt;Outliers!$B$9),"Yes","No")</f>
        <v>No</v>
      </c>
      <c r="X3968">
        <f t="shared" si="557"/>
        <v>6</v>
      </c>
    </row>
    <row r="3969" spans="1:24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549"/>
        <v>0</v>
      </c>
      <c r="P3969" s="9">
        <f t="shared" si="550"/>
        <v>41</v>
      </c>
      <c r="Q3969" t="str">
        <f t="shared" si="551"/>
        <v>theater</v>
      </c>
      <c r="R3969" t="str">
        <f t="shared" si="552"/>
        <v>plays</v>
      </c>
      <c r="S3969" s="22">
        <f t="shared" si="553"/>
        <v>42770.290590277778</v>
      </c>
      <c r="T3969" s="22">
        <f t="shared" si="554"/>
        <v>42800.290590277778</v>
      </c>
      <c r="U3969">
        <f t="shared" si="555"/>
        <v>2017</v>
      </c>
      <c r="V3969" t="str">
        <f t="shared" si="556"/>
        <v>unsuccessful</v>
      </c>
      <c r="W3969" t="str">
        <f>IF(OR(O3969&lt;Outliers!$B$8,Data!O3969&gt;Outliers!$B$9),"Yes","No")</f>
        <v>No</v>
      </c>
      <c r="X3969">
        <f t="shared" si="557"/>
        <v>4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549"/>
        <v>0</v>
      </c>
      <c r="P3970" s="9">
        <f t="shared" si="550"/>
        <v>47.91</v>
      </c>
      <c r="Q3970" t="str">
        <f t="shared" si="551"/>
        <v>theater</v>
      </c>
      <c r="R3970" t="str">
        <f t="shared" si="552"/>
        <v>plays</v>
      </c>
      <c r="S3970" s="22">
        <f t="shared" si="553"/>
        <v>42452.815659722226</v>
      </c>
      <c r="T3970" s="22">
        <f t="shared" si="554"/>
        <v>42512.815659722226</v>
      </c>
      <c r="U3970">
        <f t="shared" si="555"/>
        <v>2016</v>
      </c>
      <c r="V3970" t="str">
        <f t="shared" si="556"/>
        <v>unsuccessful</v>
      </c>
      <c r="W3970" t="str">
        <f>IF(OR(O3970&lt;Outliers!$B$8,Data!O3970&gt;Outliers!$B$9),"Yes","No")</f>
        <v>No</v>
      </c>
      <c r="X3970">
        <f t="shared" si="557"/>
        <v>9</v>
      </c>
    </row>
    <row r="3971" spans="1:24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558">ROUND(E3971/D3971,0)</f>
        <v>0</v>
      </c>
      <c r="P3971" s="9">
        <f t="shared" ref="P3971:P4034" si="559">ROUND(IFERROR(E3971/L3971,0),2)</f>
        <v>35.17</v>
      </c>
      <c r="Q3971" t="str">
        <f t="shared" ref="Q3971:Q4034" si="560">LEFT(N3971,FIND("/",N3971)-1)</f>
        <v>theater</v>
      </c>
      <c r="R3971" t="str">
        <f t="shared" ref="R3971:R4034" si="561">RIGHT(N3971,LEN(N3971)-FIND("/",N3971))</f>
        <v>plays</v>
      </c>
      <c r="S3971" s="22">
        <f t="shared" ref="S3971:S4034" si="562">(((J3971/60)/60)/24)+DATE(1970,1,1)</f>
        <v>42601.854699074072</v>
      </c>
      <c r="T3971" s="22">
        <f t="shared" ref="T3971:T4034" si="563">(((I3971/60)/60)/24)+DATE(1970,1,1)</f>
        <v>42611.163194444445</v>
      </c>
      <c r="U3971">
        <f t="shared" ref="U3971:U4034" si="564">YEAR(S3971)</f>
        <v>2016</v>
      </c>
      <c r="V3971" t="str">
        <f t="shared" ref="V3971:V4034" si="565">IF(OR(F3971="live",F3971="successful"),"successful","unsuccessful")</f>
        <v>unsuccessful</v>
      </c>
      <c r="W3971" t="str">
        <f>IF(OR(O3971&lt;Outliers!$B$8,Data!O3971&gt;Outliers!$B$9),"Yes","No")</f>
        <v>No</v>
      </c>
      <c r="X3971">
        <f t="shared" ref="X3971:X4034" si="566">ROUND(_xlfn.DAYS(T3971,S3971)/7,0)</f>
        <v>1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58"/>
        <v>0</v>
      </c>
      <c r="P3972" s="9">
        <f t="shared" si="559"/>
        <v>5.5</v>
      </c>
      <c r="Q3972" t="str">
        <f t="shared" si="560"/>
        <v>theater</v>
      </c>
      <c r="R3972" t="str">
        <f t="shared" si="561"/>
        <v>plays</v>
      </c>
      <c r="S3972" s="22">
        <f t="shared" si="562"/>
        <v>42447.863553240735</v>
      </c>
      <c r="T3972" s="22">
        <f t="shared" si="563"/>
        <v>42477.863553240735</v>
      </c>
      <c r="U3972">
        <f t="shared" si="564"/>
        <v>2016</v>
      </c>
      <c r="V3972" t="str">
        <f t="shared" si="565"/>
        <v>unsuccessful</v>
      </c>
      <c r="W3972" t="str">
        <f>IF(OR(O3972&lt;Outliers!$B$8,Data!O3972&gt;Outliers!$B$9),"Yes","No")</f>
        <v>No</v>
      </c>
      <c r="X3972">
        <f t="shared" si="566"/>
        <v>4</v>
      </c>
    </row>
    <row r="3973" spans="1:24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58"/>
        <v>0</v>
      </c>
      <c r="P3973" s="9">
        <f t="shared" si="559"/>
        <v>22.67</v>
      </c>
      <c r="Q3973" t="str">
        <f t="shared" si="560"/>
        <v>theater</v>
      </c>
      <c r="R3973" t="str">
        <f t="shared" si="561"/>
        <v>plays</v>
      </c>
      <c r="S3973" s="22">
        <f t="shared" si="562"/>
        <v>41811.536180555559</v>
      </c>
      <c r="T3973" s="22">
        <f t="shared" si="563"/>
        <v>41841.536180555559</v>
      </c>
      <c r="U3973">
        <f t="shared" si="564"/>
        <v>2014</v>
      </c>
      <c r="V3973" t="str">
        <f t="shared" si="565"/>
        <v>unsuccessful</v>
      </c>
      <c r="W3973" t="str">
        <f>IF(OR(O3973&lt;Outliers!$B$8,Data!O3973&gt;Outliers!$B$9),"Yes","No")</f>
        <v>No</v>
      </c>
      <c r="X3973">
        <f t="shared" si="566"/>
        <v>4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58"/>
        <v>0</v>
      </c>
      <c r="P3974" s="9">
        <f t="shared" si="559"/>
        <v>26.38</v>
      </c>
      <c r="Q3974" t="str">
        <f t="shared" si="560"/>
        <v>theater</v>
      </c>
      <c r="R3974" t="str">
        <f t="shared" si="561"/>
        <v>plays</v>
      </c>
      <c r="S3974" s="22">
        <f t="shared" si="562"/>
        <v>41981.067523148144</v>
      </c>
      <c r="T3974" s="22">
        <f t="shared" si="563"/>
        <v>42041.067523148144</v>
      </c>
      <c r="U3974">
        <f t="shared" si="564"/>
        <v>2014</v>
      </c>
      <c r="V3974" t="str">
        <f t="shared" si="565"/>
        <v>unsuccessful</v>
      </c>
      <c r="W3974" t="str">
        <f>IF(OR(O3974&lt;Outliers!$B$8,Data!O3974&gt;Outliers!$B$9),"Yes","No")</f>
        <v>No</v>
      </c>
      <c r="X3974">
        <f t="shared" si="566"/>
        <v>9</v>
      </c>
    </row>
    <row r="3975" spans="1:24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58"/>
        <v>1</v>
      </c>
      <c r="P3975" s="9">
        <f t="shared" si="559"/>
        <v>105.54</v>
      </c>
      <c r="Q3975" t="str">
        <f t="shared" si="560"/>
        <v>theater</v>
      </c>
      <c r="R3975" t="str">
        <f t="shared" si="561"/>
        <v>plays</v>
      </c>
      <c r="S3975" s="22">
        <f t="shared" si="562"/>
        <v>42469.68414351852</v>
      </c>
      <c r="T3975" s="22">
        <f t="shared" si="563"/>
        <v>42499.166666666672</v>
      </c>
      <c r="U3975">
        <f t="shared" si="564"/>
        <v>2016</v>
      </c>
      <c r="V3975" t="str">
        <f t="shared" si="565"/>
        <v>unsuccessful</v>
      </c>
      <c r="W3975" t="str">
        <f>IF(OR(O3975&lt;Outliers!$B$8,Data!O3975&gt;Outliers!$B$9),"Yes","No")</f>
        <v>No</v>
      </c>
      <c r="X3975">
        <f t="shared" si="566"/>
        <v>4</v>
      </c>
    </row>
    <row r="3976" spans="1:24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58"/>
        <v>0</v>
      </c>
      <c r="P3976" s="9">
        <f t="shared" si="559"/>
        <v>29.09</v>
      </c>
      <c r="Q3976" t="str">
        <f t="shared" si="560"/>
        <v>theater</v>
      </c>
      <c r="R3976" t="str">
        <f t="shared" si="561"/>
        <v>plays</v>
      </c>
      <c r="S3976" s="22">
        <f t="shared" si="562"/>
        <v>42493.546851851846</v>
      </c>
      <c r="T3976" s="22">
        <f t="shared" si="563"/>
        <v>42523.546851851846</v>
      </c>
      <c r="U3976">
        <f t="shared" si="564"/>
        <v>2016</v>
      </c>
      <c r="V3976" t="str">
        <f t="shared" si="565"/>
        <v>unsuccessful</v>
      </c>
      <c r="W3976" t="str">
        <f>IF(OR(O3976&lt;Outliers!$B$8,Data!O3976&gt;Outliers!$B$9),"Yes","No")</f>
        <v>No</v>
      </c>
      <c r="X3976">
        <f t="shared" si="566"/>
        <v>4</v>
      </c>
    </row>
    <row r="3977" spans="1:24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58"/>
        <v>0</v>
      </c>
      <c r="P3977" s="9">
        <f t="shared" si="559"/>
        <v>0</v>
      </c>
      <c r="Q3977" t="str">
        <f t="shared" si="560"/>
        <v>theater</v>
      </c>
      <c r="R3977" t="str">
        <f t="shared" si="561"/>
        <v>plays</v>
      </c>
      <c r="S3977" s="22">
        <f t="shared" si="562"/>
        <v>42534.866875</v>
      </c>
      <c r="T3977" s="22">
        <f t="shared" si="563"/>
        <v>42564.866875</v>
      </c>
      <c r="U3977">
        <f t="shared" si="564"/>
        <v>2016</v>
      </c>
      <c r="V3977" t="str">
        <f t="shared" si="565"/>
        <v>unsuccessful</v>
      </c>
      <c r="W3977" t="str">
        <f>IF(OR(O3977&lt;Outliers!$B$8,Data!O3977&gt;Outliers!$B$9),"Yes","No")</f>
        <v>No</v>
      </c>
      <c r="X3977">
        <f t="shared" si="566"/>
        <v>4</v>
      </c>
    </row>
    <row r="3978" spans="1:24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58"/>
        <v>0</v>
      </c>
      <c r="P3978" s="9">
        <f t="shared" si="559"/>
        <v>62</v>
      </c>
      <c r="Q3978" t="str">
        <f t="shared" si="560"/>
        <v>theater</v>
      </c>
      <c r="R3978" t="str">
        <f t="shared" si="561"/>
        <v>plays</v>
      </c>
      <c r="S3978" s="22">
        <f t="shared" si="562"/>
        <v>41830.858344907407</v>
      </c>
      <c r="T3978" s="22">
        <f t="shared" si="563"/>
        <v>41852.291666666664</v>
      </c>
      <c r="U3978">
        <f t="shared" si="564"/>
        <v>2014</v>
      </c>
      <c r="V3978" t="str">
        <f t="shared" si="565"/>
        <v>unsuccessful</v>
      </c>
      <c r="W3978" t="str">
        <f>IF(OR(O3978&lt;Outliers!$B$8,Data!O3978&gt;Outliers!$B$9),"Yes","No")</f>
        <v>No</v>
      </c>
      <c r="X3978">
        <f t="shared" si="566"/>
        <v>3</v>
      </c>
    </row>
    <row r="3979" spans="1:24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58"/>
        <v>0</v>
      </c>
      <c r="P3979" s="9">
        <f t="shared" si="559"/>
        <v>217.5</v>
      </c>
      <c r="Q3979" t="str">
        <f t="shared" si="560"/>
        <v>theater</v>
      </c>
      <c r="R3979" t="str">
        <f t="shared" si="561"/>
        <v>plays</v>
      </c>
      <c r="S3979" s="22">
        <f t="shared" si="562"/>
        <v>42543.788564814815</v>
      </c>
      <c r="T3979" s="22">
        <f t="shared" si="563"/>
        <v>42573.788564814815</v>
      </c>
      <c r="U3979">
        <f t="shared" si="564"/>
        <v>2016</v>
      </c>
      <c r="V3979" t="str">
        <f t="shared" si="565"/>
        <v>unsuccessful</v>
      </c>
      <c r="W3979" t="str">
        <f>IF(OR(O3979&lt;Outliers!$B$8,Data!O3979&gt;Outliers!$B$9),"Yes","No")</f>
        <v>No</v>
      </c>
      <c r="X3979">
        <f t="shared" si="566"/>
        <v>4</v>
      </c>
    </row>
    <row r="3980" spans="1:24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58"/>
        <v>0</v>
      </c>
      <c r="P3980" s="9">
        <f t="shared" si="559"/>
        <v>26.75</v>
      </c>
      <c r="Q3980" t="str">
        <f t="shared" si="560"/>
        <v>theater</v>
      </c>
      <c r="R3980" t="str">
        <f t="shared" si="561"/>
        <v>plays</v>
      </c>
      <c r="S3980" s="22">
        <f t="shared" si="562"/>
        <v>41975.642974537041</v>
      </c>
      <c r="T3980" s="22">
        <f t="shared" si="563"/>
        <v>42035.642974537041</v>
      </c>
      <c r="U3980">
        <f t="shared" si="564"/>
        <v>2014</v>
      </c>
      <c r="V3980" t="str">
        <f t="shared" si="565"/>
        <v>unsuccessful</v>
      </c>
      <c r="W3980" t="str">
        <f>IF(OR(O3980&lt;Outliers!$B$8,Data!O3980&gt;Outliers!$B$9),"Yes","No")</f>
        <v>No</v>
      </c>
      <c r="X3980">
        <f t="shared" si="566"/>
        <v>9</v>
      </c>
    </row>
    <row r="3981" spans="1:24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58"/>
        <v>0</v>
      </c>
      <c r="P3981" s="9">
        <f t="shared" si="559"/>
        <v>18.329999999999998</v>
      </c>
      <c r="Q3981" t="str">
        <f t="shared" si="560"/>
        <v>theater</v>
      </c>
      <c r="R3981" t="str">
        <f t="shared" si="561"/>
        <v>plays</v>
      </c>
      <c r="S3981" s="22">
        <f t="shared" si="562"/>
        <v>42069.903437500005</v>
      </c>
      <c r="T3981" s="22">
        <f t="shared" si="563"/>
        <v>42092.833333333328</v>
      </c>
      <c r="U3981">
        <f t="shared" si="564"/>
        <v>2015</v>
      </c>
      <c r="V3981" t="str">
        <f t="shared" si="565"/>
        <v>unsuccessful</v>
      </c>
      <c r="W3981" t="str">
        <f>IF(OR(O3981&lt;Outliers!$B$8,Data!O3981&gt;Outliers!$B$9),"Yes","No")</f>
        <v>No</v>
      </c>
      <c r="X3981">
        <f t="shared" si="566"/>
        <v>3</v>
      </c>
    </row>
    <row r="3982" spans="1:24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58"/>
        <v>0</v>
      </c>
      <c r="P3982" s="9">
        <f t="shared" si="559"/>
        <v>64.290000000000006</v>
      </c>
      <c r="Q3982" t="str">
        <f t="shared" si="560"/>
        <v>theater</v>
      </c>
      <c r="R3982" t="str">
        <f t="shared" si="561"/>
        <v>plays</v>
      </c>
      <c r="S3982" s="22">
        <f t="shared" si="562"/>
        <v>41795.598923611113</v>
      </c>
      <c r="T3982" s="22">
        <f t="shared" si="563"/>
        <v>41825.598923611113</v>
      </c>
      <c r="U3982">
        <f t="shared" si="564"/>
        <v>2014</v>
      </c>
      <c r="V3982" t="str">
        <f t="shared" si="565"/>
        <v>unsuccessful</v>
      </c>
      <c r="W3982" t="str">
        <f>IF(OR(O3982&lt;Outliers!$B$8,Data!O3982&gt;Outliers!$B$9),"Yes","No")</f>
        <v>No</v>
      </c>
      <c r="X3982">
        <f t="shared" si="566"/>
        <v>4</v>
      </c>
    </row>
    <row r="3983" spans="1:24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58"/>
        <v>0</v>
      </c>
      <c r="P3983" s="9">
        <f t="shared" si="559"/>
        <v>175</v>
      </c>
      <c r="Q3983" t="str">
        <f t="shared" si="560"/>
        <v>theater</v>
      </c>
      <c r="R3983" t="str">
        <f t="shared" si="561"/>
        <v>plays</v>
      </c>
      <c r="S3983" s="22">
        <f t="shared" si="562"/>
        <v>42508.179965277777</v>
      </c>
      <c r="T3983" s="22">
        <f t="shared" si="563"/>
        <v>42568.179965277777</v>
      </c>
      <c r="U3983">
        <f t="shared" si="564"/>
        <v>2016</v>
      </c>
      <c r="V3983" t="str">
        <f t="shared" si="565"/>
        <v>unsuccessful</v>
      </c>
      <c r="W3983" t="str">
        <f>IF(OR(O3983&lt;Outliers!$B$8,Data!O3983&gt;Outliers!$B$9),"Yes","No")</f>
        <v>No</v>
      </c>
      <c r="X3983">
        <f t="shared" si="566"/>
        <v>9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58"/>
        <v>0</v>
      </c>
      <c r="P3984" s="9">
        <f t="shared" si="559"/>
        <v>34</v>
      </c>
      <c r="Q3984" t="str">
        <f t="shared" si="560"/>
        <v>theater</v>
      </c>
      <c r="R3984" t="str">
        <f t="shared" si="561"/>
        <v>plays</v>
      </c>
      <c r="S3984" s="22">
        <f t="shared" si="562"/>
        <v>42132.809953703705</v>
      </c>
      <c r="T3984" s="22">
        <f t="shared" si="563"/>
        <v>42192.809953703705</v>
      </c>
      <c r="U3984">
        <f t="shared" si="564"/>
        <v>2015</v>
      </c>
      <c r="V3984" t="str">
        <f t="shared" si="565"/>
        <v>unsuccessful</v>
      </c>
      <c r="W3984" t="str">
        <f>IF(OR(O3984&lt;Outliers!$B$8,Data!O3984&gt;Outliers!$B$9),"Yes","No")</f>
        <v>No</v>
      </c>
      <c r="X3984">
        <f t="shared" si="566"/>
        <v>9</v>
      </c>
    </row>
    <row r="3985" spans="1:24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58"/>
        <v>0</v>
      </c>
      <c r="P3985" s="9">
        <f t="shared" si="559"/>
        <v>84.28</v>
      </c>
      <c r="Q3985" t="str">
        <f t="shared" si="560"/>
        <v>theater</v>
      </c>
      <c r="R3985" t="str">
        <f t="shared" si="561"/>
        <v>plays</v>
      </c>
      <c r="S3985" s="22">
        <f t="shared" si="562"/>
        <v>41747.86986111111</v>
      </c>
      <c r="T3985" s="22">
        <f t="shared" si="563"/>
        <v>41779.290972222225</v>
      </c>
      <c r="U3985">
        <f t="shared" si="564"/>
        <v>2014</v>
      </c>
      <c r="V3985" t="str">
        <f t="shared" si="565"/>
        <v>unsuccessful</v>
      </c>
      <c r="W3985" t="str">
        <f>IF(OR(O3985&lt;Outliers!$B$8,Data!O3985&gt;Outliers!$B$9),"Yes","No")</f>
        <v>No</v>
      </c>
      <c r="X3985">
        <f t="shared" si="566"/>
        <v>5</v>
      </c>
    </row>
    <row r="3986" spans="1:24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58"/>
        <v>0</v>
      </c>
      <c r="P3986" s="9">
        <f t="shared" si="559"/>
        <v>9.5</v>
      </c>
      <c r="Q3986" t="str">
        <f t="shared" si="560"/>
        <v>theater</v>
      </c>
      <c r="R3986" t="str">
        <f t="shared" si="561"/>
        <v>plays</v>
      </c>
      <c r="S3986" s="22">
        <f t="shared" si="562"/>
        <v>41920.963472222218</v>
      </c>
      <c r="T3986" s="22">
        <f t="shared" si="563"/>
        <v>41951</v>
      </c>
      <c r="U3986">
        <f t="shared" si="564"/>
        <v>2014</v>
      </c>
      <c r="V3986" t="str">
        <f t="shared" si="565"/>
        <v>unsuccessful</v>
      </c>
      <c r="W3986" t="str">
        <f>IF(OR(O3986&lt;Outliers!$B$8,Data!O3986&gt;Outliers!$B$9),"Yes","No")</f>
        <v>No</v>
      </c>
      <c r="X3986">
        <f t="shared" si="566"/>
        <v>4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58"/>
        <v>0</v>
      </c>
      <c r="P3987" s="9">
        <f t="shared" si="559"/>
        <v>33.74</v>
      </c>
      <c r="Q3987" t="str">
        <f t="shared" si="560"/>
        <v>theater</v>
      </c>
      <c r="R3987" t="str">
        <f t="shared" si="561"/>
        <v>plays</v>
      </c>
      <c r="S3987" s="22">
        <f t="shared" si="562"/>
        <v>42399.707407407404</v>
      </c>
      <c r="T3987" s="22">
        <f t="shared" si="563"/>
        <v>42420.878472222219</v>
      </c>
      <c r="U3987">
        <f t="shared" si="564"/>
        <v>2016</v>
      </c>
      <c r="V3987" t="str">
        <f t="shared" si="565"/>
        <v>unsuccessful</v>
      </c>
      <c r="W3987" t="str">
        <f>IF(OR(O3987&lt;Outliers!$B$8,Data!O3987&gt;Outliers!$B$9),"Yes","No")</f>
        <v>No</v>
      </c>
      <c r="X3987">
        <f t="shared" si="566"/>
        <v>3</v>
      </c>
    </row>
    <row r="3988" spans="1:24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58"/>
        <v>0</v>
      </c>
      <c r="P3988" s="9">
        <f t="shared" si="559"/>
        <v>37.54</v>
      </c>
      <c r="Q3988" t="str">
        <f t="shared" si="560"/>
        <v>theater</v>
      </c>
      <c r="R3988" t="str">
        <f t="shared" si="561"/>
        <v>plays</v>
      </c>
      <c r="S3988" s="22">
        <f t="shared" si="562"/>
        <v>42467.548541666663</v>
      </c>
      <c r="T3988" s="22">
        <f t="shared" si="563"/>
        <v>42496.544444444444</v>
      </c>
      <c r="U3988">
        <f t="shared" si="564"/>
        <v>2016</v>
      </c>
      <c r="V3988" t="str">
        <f t="shared" si="565"/>
        <v>unsuccessful</v>
      </c>
      <c r="W3988" t="str">
        <f>IF(OR(O3988&lt;Outliers!$B$8,Data!O3988&gt;Outliers!$B$9),"Yes","No")</f>
        <v>No</v>
      </c>
      <c r="X3988">
        <f t="shared" si="566"/>
        <v>4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58"/>
        <v>0</v>
      </c>
      <c r="P3989" s="9">
        <f t="shared" si="559"/>
        <v>11.62</v>
      </c>
      <c r="Q3989" t="str">
        <f t="shared" si="560"/>
        <v>theater</v>
      </c>
      <c r="R3989" t="str">
        <f t="shared" si="561"/>
        <v>plays</v>
      </c>
      <c r="S3989" s="22">
        <f t="shared" si="562"/>
        <v>41765.92465277778</v>
      </c>
      <c r="T3989" s="22">
        <f t="shared" si="563"/>
        <v>41775.92465277778</v>
      </c>
      <c r="U3989">
        <f t="shared" si="564"/>
        <v>2014</v>
      </c>
      <c r="V3989" t="str">
        <f t="shared" si="565"/>
        <v>unsuccessful</v>
      </c>
      <c r="W3989" t="str">
        <f>IF(OR(O3989&lt;Outliers!$B$8,Data!O3989&gt;Outliers!$B$9),"Yes","No")</f>
        <v>No</v>
      </c>
      <c r="X3989">
        <f t="shared" si="566"/>
        <v>1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58"/>
        <v>0</v>
      </c>
      <c r="P3990" s="9">
        <f t="shared" si="559"/>
        <v>8</v>
      </c>
      <c r="Q3990" t="str">
        <f t="shared" si="560"/>
        <v>theater</v>
      </c>
      <c r="R3990" t="str">
        <f t="shared" si="561"/>
        <v>plays</v>
      </c>
      <c r="S3990" s="22">
        <f t="shared" si="562"/>
        <v>42230.08116898148</v>
      </c>
      <c r="T3990" s="22">
        <f t="shared" si="563"/>
        <v>42245.08116898148</v>
      </c>
      <c r="U3990">
        <f t="shared" si="564"/>
        <v>2015</v>
      </c>
      <c r="V3990" t="str">
        <f t="shared" si="565"/>
        <v>unsuccessful</v>
      </c>
      <c r="W3990" t="str">
        <f>IF(OR(O3990&lt;Outliers!$B$8,Data!O3990&gt;Outliers!$B$9),"Yes","No")</f>
        <v>No</v>
      </c>
      <c r="X3990">
        <f t="shared" si="566"/>
        <v>2</v>
      </c>
    </row>
    <row r="3991" spans="1:24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58"/>
        <v>0</v>
      </c>
      <c r="P3991" s="9">
        <f t="shared" si="559"/>
        <v>0</v>
      </c>
      <c r="Q3991" t="str">
        <f t="shared" si="560"/>
        <v>theater</v>
      </c>
      <c r="R3991" t="str">
        <f t="shared" si="561"/>
        <v>plays</v>
      </c>
      <c r="S3991" s="22">
        <f t="shared" si="562"/>
        <v>42286.749780092592</v>
      </c>
      <c r="T3991" s="22">
        <f t="shared" si="563"/>
        <v>42316.791446759264</v>
      </c>
      <c r="U3991">
        <f t="shared" si="564"/>
        <v>2015</v>
      </c>
      <c r="V3991" t="str">
        <f t="shared" si="565"/>
        <v>unsuccessful</v>
      </c>
      <c r="W3991" t="str">
        <f>IF(OR(O3991&lt;Outliers!$B$8,Data!O3991&gt;Outliers!$B$9),"Yes","No")</f>
        <v>No</v>
      </c>
      <c r="X3991">
        <f t="shared" si="566"/>
        <v>4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58"/>
        <v>0</v>
      </c>
      <c r="P3992" s="9">
        <f t="shared" si="559"/>
        <v>23</v>
      </c>
      <c r="Q3992" t="str">
        <f t="shared" si="560"/>
        <v>theater</v>
      </c>
      <c r="R3992" t="str">
        <f t="shared" si="561"/>
        <v>plays</v>
      </c>
      <c r="S3992" s="22">
        <f t="shared" si="562"/>
        <v>42401.672372685185</v>
      </c>
      <c r="T3992" s="22">
        <f t="shared" si="563"/>
        <v>42431.672372685185</v>
      </c>
      <c r="U3992">
        <f t="shared" si="564"/>
        <v>2016</v>
      </c>
      <c r="V3992" t="str">
        <f t="shared" si="565"/>
        <v>unsuccessful</v>
      </c>
      <c r="W3992" t="str">
        <f>IF(OR(O3992&lt;Outliers!$B$8,Data!O3992&gt;Outliers!$B$9),"Yes","No")</f>
        <v>No</v>
      </c>
      <c r="X3992">
        <f t="shared" si="566"/>
        <v>4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58"/>
        <v>0</v>
      </c>
      <c r="P3993" s="9">
        <f t="shared" si="559"/>
        <v>100</v>
      </c>
      <c r="Q3993" t="str">
        <f t="shared" si="560"/>
        <v>theater</v>
      </c>
      <c r="R3993" t="str">
        <f t="shared" si="561"/>
        <v>plays</v>
      </c>
      <c r="S3993" s="22">
        <f t="shared" si="562"/>
        <v>42125.644467592589</v>
      </c>
      <c r="T3993" s="22">
        <f t="shared" si="563"/>
        <v>42155.644467592589</v>
      </c>
      <c r="U3993">
        <f t="shared" si="564"/>
        <v>2015</v>
      </c>
      <c r="V3993" t="str">
        <f t="shared" si="565"/>
        <v>unsuccessful</v>
      </c>
      <c r="W3993" t="str">
        <f>IF(OR(O3993&lt;Outliers!$B$8,Data!O3993&gt;Outliers!$B$9),"Yes","No")</f>
        <v>No</v>
      </c>
      <c r="X3993">
        <f t="shared" si="566"/>
        <v>4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58"/>
        <v>0</v>
      </c>
      <c r="P3994" s="9">
        <f t="shared" si="559"/>
        <v>60.11</v>
      </c>
      <c r="Q3994" t="str">
        <f t="shared" si="560"/>
        <v>theater</v>
      </c>
      <c r="R3994" t="str">
        <f t="shared" si="561"/>
        <v>plays</v>
      </c>
      <c r="S3994" s="22">
        <f t="shared" si="562"/>
        <v>42289.94049768518</v>
      </c>
      <c r="T3994" s="22">
        <f t="shared" si="563"/>
        <v>42349.982164351852</v>
      </c>
      <c r="U3994">
        <f t="shared" si="564"/>
        <v>2015</v>
      </c>
      <c r="V3994" t="str">
        <f t="shared" si="565"/>
        <v>unsuccessful</v>
      </c>
      <c r="W3994" t="str">
        <f>IF(OR(O3994&lt;Outliers!$B$8,Data!O3994&gt;Outliers!$B$9),"Yes","No")</f>
        <v>No</v>
      </c>
      <c r="X3994">
        <f t="shared" si="566"/>
        <v>9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58"/>
        <v>0</v>
      </c>
      <c r="P3995" s="9">
        <f t="shared" si="559"/>
        <v>3</v>
      </c>
      <c r="Q3995" t="str">
        <f t="shared" si="560"/>
        <v>theater</v>
      </c>
      <c r="R3995" t="str">
        <f t="shared" si="561"/>
        <v>plays</v>
      </c>
      <c r="S3995" s="22">
        <f t="shared" si="562"/>
        <v>42107.864722222221</v>
      </c>
      <c r="T3995" s="22">
        <f t="shared" si="563"/>
        <v>42137.864722222221</v>
      </c>
      <c r="U3995">
        <f t="shared" si="564"/>
        <v>2015</v>
      </c>
      <c r="V3995" t="str">
        <f t="shared" si="565"/>
        <v>unsuccessful</v>
      </c>
      <c r="W3995" t="str">
        <f>IF(OR(O3995&lt;Outliers!$B$8,Data!O3995&gt;Outliers!$B$9),"Yes","No")</f>
        <v>No</v>
      </c>
      <c r="X3995">
        <f t="shared" si="566"/>
        <v>4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58"/>
        <v>0</v>
      </c>
      <c r="P3996" s="9">
        <f t="shared" si="559"/>
        <v>5</v>
      </c>
      <c r="Q3996" t="str">
        <f t="shared" si="560"/>
        <v>theater</v>
      </c>
      <c r="R3996" t="str">
        <f t="shared" si="561"/>
        <v>plays</v>
      </c>
      <c r="S3996" s="22">
        <f t="shared" si="562"/>
        <v>41809.389930555553</v>
      </c>
      <c r="T3996" s="22">
        <f t="shared" si="563"/>
        <v>41839.389930555553</v>
      </c>
      <c r="U3996">
        <f t="shared" si="564"/>
        <v>2014</v>
      </c>
      <c r="V3996" t="str">
        <f t="shared" si="565"/>
        <v>unsuccessful</v>
      </c>
      <c r="W3996" t="str">
        <f>IF(OR(O3996&lt;Outliers!$B$8,Data!O3996&gt;Outliers!$B$9),"Yes","No")</f>
        <v>No</v>
      </c>
      <c r="X3996">
        <f t="shared" si="566"/>
        <v>4</v>
      </c>
    </row>
    <row r="3997" spans="1:24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58"/>
        <v>0</v>
      </c>
      <c r="P3997" s="9">
        <f t="shared" si="559"/>
        <v>17.5</v>
      </c>
      <c r="Q3997" t="str">
        <f t="shared" si="560"/>
        <v>theater</v>
      </c>
      <c r="R3997" t="str">
        <f t="shared" si="561"/>
        <v>plays</v>
      </c>
      <c r="S3997" s="22">
        <f t="shared" si="562"/>
        <v>42019.683761574073</v>
      </c>
      <c r="T3997" s="22">
        <f t="shared" si="563"/>
        <v>42049.477083333331</v>
      </c>
      <c r="U3997">
        <f t="shared" si="564"/>
        <v>2015</v>
      </c>
      <c r="V3997" t="str">
        <f t="shared" si="565"/>
        <v>unsuccessful</v>
      </c>
      <c r="W3997" t="str">
        <f>IF(OR(O3997&lt;Outliers!$B$8,Data!O3997&gt;Outliers!$B$9),"Yes","No")</f>
        <v>No</v>
      </c>
      <c r="X3997">
        <f t="shared" si="566"/>
        <v>4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58"/>
        <v>0</v>
      </c>
      <c r="P3998" s="9">
        <f t="shared" si="559"/>
        <v>29.24</v>
      </c>
      <c r="Q3998" t="str">
        <f t="shared" si="560"/>
        <v>theater</v>
      </c>
      <c r="R3998" t="str">
        <f t="shared" si="561"/>
        <v>plays</v>
      </c>
      <c r="S3998" s="22">
        <f t="shared" si="562"/>
        <v>41950.26694444444</v>
      </c>
      <c r="T3998" s="22">
        <f t="shared" si="563"/>
        <v>41963.669444444444</v>
      </c>
      <c r="U3998">
        <f t="shared" si="564"/>
        <v>2014</v>
      </c>
      <c r="V3998" t="str">
        <f t="shared" si="565"/>
        <v>unsuccessful</v>
      </c>
      <c r="W3998" t="str">
        <f>IF(OR(O3998&lt;Outliers!$B$8,Data!O3998&gt;Outliers!$B$9),"Yes","No")</f>
        <v>No</v>
      </c>
      <c r="X3998">
        <f t="shared" si="566"/>
        <v>2</v>
      </c>
    </row>
    <row r="3999" spans="1:24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58"/>
        <v>0</v>
      </c>
      <c r="P3999" s="9">
        <f t="shared" si="559"/>
        <v>0</v>
      </c>
      <c r="Q3999" t="str">
        <f t="shared" si="560"/>
        <v>theater</v>
      </c>
      <c r="R3999" t="str">
        <f t="shared" si="561"/>
        <v>plays</v>
      </c>
      <c r="S3999" s="22">
        <f t="shared" si="562"/>
        <v>42069.391446759255</v>
      </c>
      <c r="T3999" s="22">
        <f t="shared" si="563"/>
        <v>42099.349780092598</v>
      </c>
      <c r="U3999">
        <f t="shared" si="564"/>
        <v>2015</v>
      </c>
      <c r="V3999" t="str">
        <f t="shared" si="565"/>
        <v>unsuccessful</v>
      </c>
      <c r="W3999" t="str">
        <f>IF(OR(O3999&lt;Outliers!$B$8,Data!O3999&gt;Outliers!$B$9),"Yes","No")</f>
        <v>No</v>
      </c>
      <c r="X3999">
        <f t="shared" si="566"/>
        <v>4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58"/>
        <v>1</v>
      </c>
      <c r="P4000" s="9">
        <f t="shared" si="559"/>
        <v>59.58</v>
      </c>
      <c r="Q4000" t="str">
        <f t="shared" si="560"/>
        <v>theater</v>
      </c>
      <c r="R4000" t="str">
        <f t="shared" si="561"/>
        <v>plays</v>
      </c>
      <c r="S4000" s="22">
        <f t="shared" si="562"/>
        <v>42061.963263888887</v>
      </c>
      <c r="T4000" s="22">
        <f t="shared" si="563"/>
        <v>42091.921597222223</v>
      </c>
      <c r="U4000">
        <f t="shared" si="564"/>
        <v>2015</v>
      </c>
      <c r="V4000" t="str">
        <f t="shared" si="565"/>
        <v>unsuccessful</v>
      </c>
      <c r="W4000" t="str">
        <f>IF(OR(O4000&lt;Outliers!$B$8,Data!O4000&gt;Outliers!$B$9),"Yes","No")</f>
        <v>No</v>
      </c>
      <c r="X4000">
        <f t="shared" si="566"/>
        <v>4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58"/>
        <v>0</v>
      </c>
      <c r="P4001" s="9">
        <f t="shared" si="559"/>
        <v>82.57</v>
      </c>
      <c r="Q4001" t="str">
        <f t="shared" si="560"/>
        <v>theater</v>
      </c>
      <c r="R4001" t="str">
        <f t="shared" si="561"/>
        <v>plays</v>
      </c>
      <c r="S4001" s="22">
        <f t="shared" si="562"/>
        <v>41842.828680555554</v>
      </c>
      <c r="T4001" s="22">
        <f t="shared" si="563"/>
        <v>41882.827650462961</v>
      </c>
      <c r="U4001">
        <f t="shared" si="564"/>
        <v>2014</v>
      </c>
      <c r="V4001" t="str">
        <f t="shared" si="565"/>
        <v>unsuccessful</v>
      </c>
      <c r="W4001" t="str">
        <f>IF(OR(O4001&lt;Outliers!$B$8,Data!O4001&gt;Outliers!$B$9),"Yes","No")</f>
        <v>No</v>
      </c>
      <c r="X4001">
        <f t="shared" si="566"/>
        <v>6</v>
      </c>
    </row>
    <row r="4002" spans="1:24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58"/>
        <v>0</v>
      </c>
      <c r="P4002" s="9">
        <f t="shared" si="559"/>
        <v>10</v>
      </c>
      <c r="Q4002" t="str">
        <f t="shared" si="560"/>
        <v>theater</v>
      </c>
      <c r="R4002" t="str">
        <f t="shared" si="561"/>
        <v>plays</v>
      </c>
      <c r="S4002" s="22">
        <f t="shared" si="562"/>
        <v>42437.64534722222</v>
      </c>
      <c r="T4002" s="22">
        <f t="shared" si="563"/>
        <v>42497.603680555556</v>
      </c>
      <c r="U4002">
        <f t="shared" si="564"/>
        <v>2016</v>
      </c>
      <c r="V4002" t="str">
        <f t="shared" si="565"/>
        <v>unsuccessful</v>
      </c>
      <c r="W4002" t="str">
        <f>IF(OR(O4002&lt;Outliers!$B$8,Data!O4002&gt;Outliers!$B$9),"Yes","No")</f>
        <v>No</v>
      </c>
      <c r="X4002">
        <f t="shared" si="566"/>
        <v>9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58"/>
        <v>0</v>
      </c>
      <c r="P4003" s="9">
        <f t="shared" si="559"/>
        <v>32.36</v>
      </c>
      <c r="Q4003" t="str">
        <f t="shared" si="560"/>
        <v>theater</v>
      </c>
      <c r="R4003" t="str">
        <f t="shared" si="561"/>
        <v>plays</v>
      </c>
      <c r="S4003" s="22">
        <f t="shared" si="562"/>
        <v>42775.964212962965</v>
      </c>
      <c r="T4003" s="22">
        <f t="shared" si="563"/>
        <v>42795.791666666672</v>
      </c>
      <c r="U4003">
        <f t="shared" si="564"/>
        <v>2017</v>
      </c>
      <c r="V4003" t="str">
        <f t="shared" si="565"/>
        <v>unsuccessful</v>
      </c>
      <c r="W4003" t="str">
        <f>IF(OR(O4003&lt;Outliers!$B$8,Data!O4003&gt;Outliers!$B$9),"Yes","No")</f>
        <v>No</v>
      </c>
      <c r="X4003">
        <f t="shared" si="566"/>
        <v>3</v>
      </c>
    </row>
    <row r="4004" spans="1:24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58"/>
        <v>0</v>
      </c>
      <c r="P4004" s="9">
        <f t="shared" si="559"/>
        <v>5.75</v>
      </c>
      <c r="Q4004" t="str">
        <f t="shared" si="560"/>
        <v>theater</v>
      </c>
      <c r="R4004" t="str">
        <f t="shared" si="561"/>
        <v>plays</v>
      </c>
      <c r="S4004" s="22">
        <f t="shared" si="562"/>
        <v>41879.043530092589</v>
      </c>
      <c r="T4004" s="22">
        <f t="shared" si="563"/>
        <v>41909.043530092589</v>
      </c>
      <c r="U4004">
        <f t="shared" si="564"/>
        <v>2014</v>
      </c>
      <c r="V4004" t="str">
        <f t="shared" si="565"/>
        <v>unsuccessful</v>
      </c>
      <c r="W4004" t="str">
        <f>IF(OR(O4004&lt;Outliers!$B$8,Data!O4004&gt;Outliers!$B$9),"Yes","No")</f>
        <v>No</v>
      </c>
      <c r="X4004">
        <f t="shared" si="566"/>
        <v>4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58"/>
        <v>0</v>
      </c>
      <c r="P4005" s="9">
        <f t="shared" si="559"/>
        <v>100.5</v>
      </c>
      <c r="Q4005" t="str">
        <f t="shared" si="560"/>
        <v>theater</v>
      </c>
      <c r="R4005" t="str">
        <f t="shared" si="561"/>
        <v>plays</v>
      </c>
      <c r="S4005" s="22">
        <f t="shared" si="562"/>
        <v>42020.587349537032</v>
      </c>
      <c r="T4005" s="22">
        <f t="shared" si="563"/>
        <v>42050.587349537032</v>
      </c>
      <c r="U4005">
        <f t="shared" si="564"/>
        <v>2015</v>
      </c>
      <c r="V4005" t="str">
        <f t="shared" si="565"/>
        <v>unsuccessful</v>
      </c>
      <c r="W4005" t="str">
        <f>IF(OR(O4005&lt;Outliers!$B$8,Data!O4005&gt;Outliers!$B$9),"Yes","No")</f>
        <v>No</v>
      </c>
      <c r="X4005">
        <f t="shared" si="566"/>
        <v>4</v>
      </c>
    </row>
    <row r="4006" spans="1:2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58"/>
        <v>0</v>
      </c>
      <c r="P4006" s="9">
        <f t="shared" si="559"/>
        <v>1</v>
      </c>
      <c r="Q4006" t="str">
        <f t="shared" si="560"/>
        <v>theater</v>
      </c>
      <c r="R4006" t="str">
        <f t="shared" si="561"/>
        <v>plays</v>
      </c>
      <c r="S4006" s="22">
        <f t="shared" si="562"/>
        <v>41890.16269675926</v>
      </c>
      <c r="T4006" s="22">
        <f t="shared" si="563"/>
        <v>41920.16269675926</v>
      </c>
      <c r="U4006">
        <f t="shared" si="564"/>
        <v>2014</v>
      </c>
      <c r="V4006" t="str">
        <f t="shared" si="565"/>
        <v>unsuccessful</v>
      </c>
      <c r="W4006" t="str">
        <f>IF(OR(O4006&lt;Outliers!$B$8,Data!O4006&gt;Outliers!$B$9),"Yes","No")</f>
        <v>No</v>
      </c>
      <c r="X4006">
        <f t="shared" si="566"/>
        <v>4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58"/>
        <v>0</v>
      </c>
      <c r="P4007" s="9">
        <f t="shared" si="559"/>
        <v>20</v>
      </c>
      <c r="Q4007" t="str">
        <f t="shared" si="560"/>
        <v>theater</v>
      </c>
      <c r="R4007" t="str">
        <f t="shared" si="561"/>
        <v>plays</v>
      </c>
      <c r="S4007" s="22">
        <f t="shared" si="562"/>
        <v>41872.807696759257</v>
      </c>
      <c r="T4007" s="22">
        <f t="shared" si="563"/>
        <v>41932.807696759257</v>
      </c>
      <c r="U4007">
        <f t="shared" si="564"/>
        <v>2014</v>
      </c>
      <c r="V4007" t="str">
        <f t="shared" si="565"/>
        <v>unsuccessful</v>
      </c>
      <c r="W4007" t="str">
        <f>IF(OR(O4007&lt;Outliers!$B$8,Data!O4007&gt;Outliers!$B$9),"Yes","No")</f>
        <v>No</v>
      </c>
      <c r="X4007">
        <f t="shared" si="566"/>
        <v>9</v>
      </c>
    </row>
    <row r="4008" spans="1:24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58"/>
        <v>0</v>
      </c>
      <c r="P4008" s="9">
        <f t="shared" si="559"/>
        <v>2</v>
      </c>
      <c r="Q4008" t="str">
        <f t="shared" si="560"/>
        <v>theater</v>
      </c>
      <c r="R4008" t="str">
        <f t="shared" si="561"/>
        <v>plays</v>
      </c>
      <c r="S4008" s="22">
        <f t="shared" si="562"/>
        <v>42391.772997685184</v>
      </c>
      <c r="T4008" s="22">
        <f t="shared" si="563"/>
        <v>42416.772997685184</v>
      </c>
      <c r="U4008">
        <f t="shared" si="564"/>
        <v>2016</v>
      </c>
      <c r="V4008" t="str">
        <f t="shared" si="565"/>
        <v>unsuccessful</v>
      </c>
      <c r="W4008" t="str">
        <f>IF(OR(O4008&lt;Outliers!$B$8,Data!O4008&gt;Outliers!$B$9),"Yes","No")</f>
        <v>No</v>
      </c>
      <c r="X4008">
        <f t="shared" si="566"/>
        <v>4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58"/>
        <v>0</v>
      </c>
      <c r="P4009" s="9">
        <f t="shared" si="559"/>
        <v>5</v>
      </c>
      <c r="Q4009" t="str">
        <f t="shared" si="560"/>
        <v>theater</v>
      </c>
      <c r="R4009" t="str">
        <f t="shared" si="561"/>
        <v>plays</v>
      </c>
      <c r="S4009" s="22">
        <f t="shared" si="562"/>
        <v>41848.772928240738</v>
      </c>
      <c r="T4009" s="22">
        <f t="shared" si="563"/>
        <v>41877.686111111114</v>
      </c>
      <c r="U4009">
        <f t="shared" si="564"/>
        <v>2014</v>
      </c>
      <c r="V4009" t="str">
        <f t="shared" si="565"/>
        <v>unsuccessful</v>
      </c>
      <c r="W4009" t="str">
        <f>IF(OR(O4009&lt;Outliers!$B$8,Data!O4009&gt;Outliers!$B$9),"Yes","No")</f>
        <v>No</v>
      </c>
      <c r="X4009">
        <f t="shared" si="566"/>
        <v>4</v>
      </c>
    </row>
    <row r="4010" spans="1:24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58"/>
        <v>0</v>
      </c>
      <c r="P4010" s="9">
        <f t="shared" si="559"/>
        <v>15</v>
      </c>
      <c r="Q4010" t="str">
        <f t="shared" si="560"/>
        <v>theater</v>
      </c>
      <c r="R4010" t="str">
        <f t="shared" si="561"/>
        <v>plays</v>
      </c>
      <c r="S4010" s="22">
        <f t="shared" si="562"/>
        <v>42177.964201388888</v>
      </c>
      <c r="T4010" s="22">
        <f t="shared" si="563"/>
        <v>42207.964201388888</v>
      </c>
      <c r="U4010">
        <f t="shared" si="564"/>
        <v>2015</v>
      </c>
      <c r="V4010" t="str">
        <f t="shared" si="565"/>
        <v>unsuccessful</v>
      </c>
      <c r="W4010" t="str">
        <f>IF(OR(O4010&lt;Outliers!$B$8,Data!O4010&gt;Outliers!$B$9),"Yes","No")</f>
        <v>No</v>
      </c>
      <c r="X4010">
        <f t="shared" si="566"/>
        <v>4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58"/>
        <v>0</v>
      </c>
      <c r="P4011" s="9">
        <f t="shared" si="559"/>
        <v>25</v>
      </c>
      <c r="Q4011" t="str">
        <f t="shared" si="560"/>
        <v>theater</v>
      </c>
      <c r="R4011" t="str">
        <f t="shared" si="561"/>
        <v>plays</v>
      </c>
      <c r="S4011" s="22">
        <f t="shared" si="562"/>
        <v>41851.700925925928</v>
      </c>
      <c r="T4011" s="22">
        <f t="shared" si="563"/>
        <v>41891.700925925928</v>
      </c>
      <c r="U4011">
        <f t="shared" si="564"/>
        <v>2014</v>
      </c>
      <c r="V4011" t="str">
        <f t="shared" si="565"/>
        <v>unsuccessful</v>
      </c>
      <c r="W4011" t="str">
        <f>IF(OR(O4011&lt;Outliers!$B$8,Data!O4011&gt;Outliers!$B$9),"Yes","No")</f>
        <v>No</v>
      </c>
      <c r="X4011">
        <f t="shared" si="566"/>
        <v>6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58"/>
        <v>0</v>
      </c>
      <c r="P4012" s="9">
        <f t="shared" si="559"/>
        <v>45.84</v>
      </c>
      <c r="Q4012" t="str">
        <f t="shared" si="560"/>
        <v>theater</v>
      </c>
      <c r="R4012" t="str">
        <f t="shared" si="561"/>
        <v>plays</v>
      </c>
      <c r="S4012" s="22">
        <f t="shared" si="562"/>
        <v>41921.770439814813</v>
      </c>
      <c r="T4012" s="22">
        <f t="shared" si="563"/>
        <v>41938.770439814813</v>
      </c>
      <c r="U4012">
        <f t="shared" si="564"/>
        <v>2014</v>
      </c>
      <c r="V4012" t="str">
        <f t="shared" si="565"/>
        <v>unsuccessful</v>
      </c>
      <c r="W4012" t="str">
        <f>IF(OR(O4012&lt;Outliers!$B$8,Data!O4012&gt;Outliers!$B$9),"Yes","No")</f>
        <v>No</v>
      </c>
      <c r="X4012">
        <f t="shared" si="566"/>
        <v>2</v>
      </c>
    </row>
    <row r="4013" spans="1:24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58"/>
        <v>0</v>
      </c>
      <c r="P4013" s="9">
        <f t="shared" si="559"/>
        <v>4.75</v>
      </c>
      <c r="Q4013" t="str">
        <f t="shared" si="560"/>
        <v>theater</v>
      </c>
      <c r="R4013" t="str">
        <f t="shared" si="561"/>
        <v>plays</v>
      </c>
      <c r="S4013" s="22">
        <f t="shared" si="562"/>
        <v>42002.54488425926</v>
      </c>
      <c r="T4013" s="22">
        <f t="shared" si="563"/>
        <v>42032.54488425926</v>
      </c>
      <c r="U4013">
        <f t="shared" si="564"/>
        <v>2014</v>
      </c>
      <c r="V4013" t="str">
        <f t="shared" si="565"/>
        <v>unsuccessful</v>
      </c>
      <c r="W4013" t="str">
        <f>IF(OR(O4013&lt;Outliers!$B$8,Data!O4013&gt;Outliers!$B$9),"Yes","No")</f>
        <v>No</v>
      </c>
      <c r="X4013">
        <f t="shared" si="566"/>
        <v>4</v>
      </c>
    </row>
    <row r="4014" spans="1:24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58"/>
        <v>0</v>
      </c>
      <c r="P4014" s="9">
        <f t="shared" si="559"/>
        <v>0</v>
      </c>
      <c r="Q4014" t="str">
        <f t="shared" si="560"/>
        <v>theater</v>
      </c>
      <c r="R4014" t="str">
        <f t="shared" si="561"/>
        <v>plays</v>
      </c>
      <c r="S4014" s="22">
        <f t="shared" si="562"/>
        <v>42096.544548611113</v>
      </c>
      <c r="T4014" s="22">
        <f t="shared" si="563"/>
        <v>42126.544548611113</v>
      </c>
      <c r="U4014">
        <f t="shared" si="564"/>
        <v>2015</v>
      </c>
      <c r="V4014" t="str">
        <f t="shared" si="565"/>
        <v>unsuccessful</v>
      </c>
      <c r="W4014" t="str">
        <f>IF(OR(O4014&lt;Outliers!$B$8,Data!O4014&gt;Outliers!$B$9),"Yes","No")</f>
        <v>No</v>
      </c>
      <c r="X4014">
        <f t="shared" si="566"/>
        <v>4</v>
      </c>
    </row>
    <row r="4015" spans="1:24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58"/>
        <v>0</v>
      </c>
      <c r="P4015" s="9">
        <f t="shared" si="559"/>
        <v>13</v>
      </c>
      <c r="Q4015" t="str">
        <f t="shared" si="560"/>
        <v>theater</v>
      </c>
      <c r="R4015" t="str">
        <f t="shared" si="561"/>
        <v>plays</v>
      </c>
      <c r="S4015" s="22">
        <f t="shared" si="562"/>
        <v>42021.301192129627</v>
      </c>
      <c r="T4015" s="22">
        <f t="shared" si="563"/>
        <v>42051.301192129627</v>
      </c>
      <c r="U4015">
        <f t="shared" si="564"/>
        <v>2015</v>
      </c>
      <c r="V4015" t="str">
        <f t="shared" si="565"/>
        <v>unsuccessful</v>
      </c>
      <c r="W4015" t="str">
        <f>IF(OR(O4015&lt;Outliers!$B$8,Data!O4015&gt;Outliers!$B$9),"Yes","No")</f>
        <v>No</v>
      </c>
      <c r="X4015">
        <f t="shared" si="566"/>
        <v>4</v>
      </c>
    </row>
    <row r="4016" spans="1:24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58"/>
        <v>0</v>
      </c>
      <c r="P4016" s="9">
        <f t="shared" si="559"/>
        <v>0</v>
      </c>
      <c r="Q4016" t="str">
        <f t="shared" si="560"/>
        <v>theater</v>
      </c>
      <c r="R4016" t="str">
        <f t="shared" si="561"/>
        <v>plays</v>
      </c>
      <c r="S4016" s="22">
        <f t="shared" si="562"/>
        <v>42419.246168981481</v>
      </c>
      <c r="T4016" s="22">
        <f t="shared" si="563"/>
        <v>42434.246168981481</v>
      </c>
      <c r="U4016">
        <f t="shared" si="564"/>
        <v>2016</v>
      </c>
      <c r="V4016" t="str">
        <f t="shared" si="565"/>
        <v>unsuccessful</v>
      </c>
      <c r="W4016" t="str">
        <f>IF(OR(O4016&lt;Outliers!$B$8,Data!O4016&gt;Outliers!$B$9),"Yes","No")</f>
        <v>No</v>
      </c>
      <c r="X4016">
        <f t="shared" si="566"/>
        <v>2</v>
      </c>
    </row>
    <row r="4017" spans="1:24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58"/>
        <v>0</v>
      </c>
      <c r="P4017" s="9">
        <f t="shared" si="559"/>
        <v>1</v>
      </c>
      <c r="Q4017" t="str">
        <f t="shared" si="560"/>
        <v>theater</v>
      </c>
      <c r="R4017" t="str">
        <f t="shared" si="561"/>
        <v>plays</v>
      </c>
      <c r="S4017" s="22">
        <f t="shared" si="562"/>
        <v>42174.780821759254</v>
      </c>
      <c r="T4017" s="22">
        <f t="shared" si="563"/>
        <v>42204.780821759254</v>
      </c>
      <c r="U4017">
        <f t="shared" si="564"/>
        <v>2015</v>
      </c>
      <c r="V4017" t="str">
        <f t="shared" si="565"/>
        <v>unsuccessful</v>
      </c>
      <c r="W4017" t="str">
        <f>IF(OR(O4017&lt;Outliers!$B$8,Data!O4017&gt;Outliers!$B$9),"Yes","No")</f>
        <v>No</v>
      </c>
      <c r="X4017">
        <f t="shared" si="566"/>
        <v>4</v>
      </c>
    </row>
    <row r="4018" spans="1:24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58"/>
        <v>0</v>
      </c>
      <c r="P4018" s="9">
        <f t="shared" si="559"/>
        <v>10</v>
      </c>
      <c r="Q4018" t="str">
        <f t="shared" si="560"/>
        <v>theater</v>
      </c>
      <c r="R4018" t="str">
        <f t="shared" si="561"/>
        <v>plays</v>
      </c>
      <c r="S4018" s="22">
        <f t="shared" si="562"/>
        <v>41869.872685185182</v>
      </c>
      <c r="T4018" s="22">
        <f t="shared" si="563"/>
        <v>41899.872685185182</v>
      </c>
      <c r="U4018">
        <f t="shared" si="564"/>
        <v>2014</v>
      </c>
      <c r="V4018" t="str">
        <f t="shared" si="565"/>
        <v>unsuccessful</v>
      </c>
      <c r="W4018" t="str">
        <f>IF(OR(O4018&lt;Outliers!$B$8,Data!O4018&gt;Outliers!$B$9),"Yes","No")</f>
        <v>No</v>
      </c>
      <c r="X4018">
        <f t="shared" si="566"/>
        <v>4</v>
      </c>
    </row>
    <row r="4019" spans="1:24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58"/>
        <v>0</v>
      </c>
      <c r="P4019" s="9">
        <f t="shared" si="559"/>
        <v>52.5</v>
      </c>
      <c r="Q4019" t="str">
        <f t="shared" si="560"/>
        <v>theater</v>
      </c>
      <c r="R4019" t="str">
        <f t="shared" si="561"/>
        <v>plays</v>
      </c>
      <c r="S4019" s="22">
        <f t="shared" si="562"/>
        <v>41856.672152777777</v>
      </c>
      <c r="T4019" s="22">
        <f t="shared" si="563"/>
        <v>41886.672152777777</v>
      </c>
      <c r="U4019">
        <f t="shared" si="564"/>
        <v>2014</v>
      </c>
      <c r="V4019" t="str">
        <f t="shared" si="565"/>
        <v>unsuccessful</v>
      </c>
      <c r="W4019" t="str">
        <f>IF(OR(O4019&lt;Outliers!$B$8,Data!O4019&gt;Outliers!$B$9),"Yes","No")</f>
        <v>No</v>
      </c>
      <c r="X4019">
        <f t="shared" si="566"/>
        <v>4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58"/>
        <v>0</v>
      </c>
      <c r="P4020" s="9">
        <f t="shared" si="559"/>
        <v>32.5</v>
      </c>
      <c r="Q4020" t="str">
        <f t="shared" si="560"/>
        <v>theater</v>
      </c>
      <c r="R4020" t="str">
        <f t="shared" si="561"/>
        <v>plays</v>
      </c>
      <c r="S4020" s="22">
        <f t="shared" si="562"/>
        <v>42620.91097222222</v>
      </c>
      <c r="T4020" s="22">
        <f t="shared" si="563"/>
        <v>42650.91097222222</v>
      </c>
      <c r="U4020">
        <f t="shared" si="564"/>
        <v>2016</v>
      </c>
      <c r="V4020" t="str">
        <f t="shared" si="565"/>
        <v>unsuccessful</v>
      </c>
      <c r="W4020" t="str">
        <f>IF(OR(O4020&lt;Outliers!$B$8,Data!O4020&gt;Outliers!$B$9),"Yes","No")</f>
        <v>No</v>
      </c>
      <c r="X4020">
        <f t="shared" si="566"/>
        <v>4</v>
      </c>
    </row>
    <row r="4021" spans="1:24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58"/>
        <v>0</v>
      </c>
      <c r="P4021" s="9">
        <f t="shared" si="559"/>
        <v>7.25</v>
      </c>
      <c r="Q4021" t="str">
        <f t="shared" si="560"/>
        <v>theater</v>
      </c>
      <c r="R4021" t="str">
        <f t="shared" si="561"/>
        <v>plays</v>
      </c>
      <c r="S4021" s="22">
        <f t="shared" si="562"/>
        <v>42417.675879629634</v>
      </c>
      <c r="T4021" s="22">
        <f t="shared" si="563"/>
        <v>42475.686111111107</v>
      </c>
      <c r="U4021">
        <f t="shared" si="564"/>
        <v>2016</v>
      </c>
      <c r="V4021" t="str">
        <f t="shared" si="565"/>
        <v>unsuccessful</v>
      </c>
      <c r="W4021" t="str">
        <f>IF(OR(O4021&lt;Outliers!$B$8,Data!O4021&gt;Outliers!$B$9),"Yes","No")</f>
        <v>No</v>
      </c>
      <c r="X4021">
        <f t="shared" si="566"/>
        <v>8</v>
      </c>
    </row>
    <row r="4022" spans="1:24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58"/>
        <v>0</v>
      </c>
      <c r="P4022" s="9">
        <f t="shared" si="559"/>
        <v>33.33</v>
      </c>
      <c r="Q4022" t="str">
        <f t="shared" si="560"/>
        <v>theater</v>
      </c>
      <c r="R4022" t="str">
        <f t="shared" si="561"/>
        <v>plays</v>
      </c>
      <c r="S4022" s="22">
        <f t="shared" si="562"/>
        <v>42057.190960648149</v>
      </c>
      <c r="T4022" s="22">
        <f t="shared" si="563"/>
        <v>42087.149293981478</v>
      </c>
      <c r="U4022">
        <f t="shared" si="564"/>
        <v>2015</v>
      </c>
      <c r="V4022" t="str">
        <f t="shared" si="565"/>
        <v>unsuccessful</v>
      </c>
      <c r="W4022" t="str">
        <f>IF(OR(O4022&lt;Outliers!$B$8,Data!O4022&gt;Outliers!$B$9),"Yes","No")</f>
        <v>No</v>
      </c>
      <c r="X4022">
        <f t="shared" si="566"/>
        <v>4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58"/>
        <v>0</v>
      </c>
      <c r="P4023" s="9">
        <f t="shared" si="559"/>
        <v>62.5</v>
      </c>
      <c r="Q4023" t="str">
        <f t="shared" si="560"/>
        <v>theater</v>
      </c>
      <c r="R4023" t="str">
        <f t="shared" si="561"/>
        <v>plays</v>
      </c>
      <c r="S4023" s="22">
        <f t="shared" si="562"/>
        <v>41878.911550925928</v>
      </c>
      <c r="T4023" s="22">
        <f t="shared" si="563"/>
        <v>41938.911550925928</v>
      </c>
      <c r="U4023">
        <f t="shared" si="564"/>
        <v>2014</v>
      </c>
      <c r="V4023" t="str">
        <f t="shared" si="565"/>
        <v>unsuccessful</v>
      </c>
      <c r="W4023" t="str">
        <f>IF(OR(O4023&lt;Outliers!$B$8,Data!O4023&gt;Outliers!$B$9),"Yes","No")</f>
        <v>No</v>
      </c>
      <c r="X4023">
        <f t="shared" si="566"/>
        <v>9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58"/>
        <v>1</v>
      </c>
      <c r="P4024" s="9">
        <f t="shared" si="559"/>
        <v>63.56</v>
      </c>
      <c r="Q4024" t="str">
        <f t="shared" si="560"/>
        <v>theater</v>
      </c>
      <c r="R4024" t="str">
        <f t="shared" si="561"/>
        <v>plays</v>
      </c>
      <c r="S4024" s="22">
        <f t="shared" si="562"/>
        <v>41990.584108796291</v>
      </c>
      <c r="T4024" s="22">
        <f t="shared" si="563"/>
        <v>42036.120833333334</v>
      </c>
      <c r="U4024">
        <f t="shared" si="564"/>
        <v>2014</v>
      </c>
      <c r="V4024" t="str">
        <f t="shared" si="565"/>
        <v>unsuccessful</v>
      </c>
      <c r="W4024" t="str">
        <f>IF(OR(O4024&lt;Outliers!$B$8,Data!O4024&gt;Outliers!$B$9),"Yes","No")</f>
        <v>No</v>
      </c>
      <c r="X4024">
        <f t="shared" si="566"/>
        <v>7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58"/>
        <v>0</v>
      </c>
      <c r="P4025" s="9">
        <f t="shared" si="559"/>
        <v>0</v>
      </c>
      <c r="Q4025" t="str">
        <f t="shared" si="560"/>
        <v>theater</v>
      </c>
      <c r="R4025" t="str">
        <f t="shared" si="561"/>
        <v>plays</v>
      </c>
      <c r="S4025" s="22">
        <f t="shared" si="562"/>
        <v>42408.999571759254</v>
      </c>
      <c r="T4025" s="22">
        <f t="shared" si="563"/>
        <v>42453.957905092597</v>
      </c>
      <c r="U4025">
        <f t="shared" si="564"/>
        <v>2016</v>
      </c>
      <c r="V4025" t="str">
        <f t="shared" si="565"/>
        <v>unsuccessful</v>
      </c>
      <c r="W4025" t="str">
        <f>IF(OR(O4025&lt;Outliers!$B$8,Data!O4025&gt;Outliers!$B$9),"Yes","No")</f>
        <v>No</v>
      </c>
      <c r="X4025">
        <f t="shared" si="566"/>
        <v>6</v>
      </c>
    </row>
    <row r="4026" spans="1:24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58"/>
        <v>0</v>
      </c>
      <c r="P4026" s="9">
        <f t="shared" si="559"/>
        <v>10</v>
      </c>
      <c r="Q4026" t="str">
        <f t="shared" si="560"/>
        <v>theater</v>
      </c>
      <c r="R4026" t="str">
        <f t="shared" si="561"/>
        <v>plays</v>
      </c>
      <c r="S4026" s="22">
        <f t="shared" si="562"/>
        <v>42217.670104166667</v>
      </c>
      <c r="T4026" s="22">
        <f t="shared" si="563"/>
        <v>42247.670104166667</v>
      </c>
      <c r="U4026">
        <f t="shared" si="564"/>
        <v>2015</v>
      </c>
      <c r="V4026" t="str">
        <f t="shared" si="565"/>
        <v>unsuccessful</v>
      </c>
      <c r="W4026" t="str">
        <f>IF(OR(O4026&lt;Outliers!$B$8,Data!O4026&gt;Outliers!$B$9),"Yes","No")</f>
        <v>No</v>
      </c>
      <c r="X4026">
        <f t="shared" si="566"/>
        <v>4</v>
      </c>
    </row>
    <row r="4027" spans="1:24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58"/>
        <v>0</v>
      </c>
      <c r="P4027" s="9">
        <f t="shared" si="559"/>
        <v>62.5</v>
      </c>
      <c r="Q4027" t="str">
        <f t="shared" si="560"/>
        <v>theater</v>
      </c>
      <c r="R4027" t="str">
        <f t="shared" si="561"/>
        <v>plays</v>
      </c>
      <c r="S4027" s="22">
        <f t="shared" si="562"/>
        <v>42151.237685185188</v>
      </c>
      <c r="T4027" s="22">
        <f t="shared" si="563"/>
        <v>42211.237685185188</v>
      </c>
      <c r="U4027">
        <f t="shared" si="564"/>
        <v>2015</v>
      </c>
      <c r="V4027" t="str">
        <f t="shared" si="565"/>
        <v>unsuccessful</v>
      </c>
      <c r="W4027" t="str">
        <f>IF(OR(O4027&lt;Outliers!$B$8,Data!O4027&gt;Outliers!$B$9),"Yes","No")</f>
        <v>No</v>
      </c>
      <c r="X4027">
        <f t="shared" si="566"/>
        <v>9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58"/>
        <v>0</v>
      </c>
      <c r="P4028" s="9">
        <f t="shared" si="559"/>
        <v>0</v>
      </c>
      <c r="Q4028" t="str">
        <f t="shared" si="560"/>
        <v>theater</v>
      </c>
      <c r="R4028" t="str">
        <f t="shared" si="561"/>
        <v>plays</v>
      </c>
      <c r="S4028" s="22">
        <f t="shared" si="562"/>
        <v>42282.655543981484</v>
      </c>
      <c r="T4028" s="22">
        <f t="shared" si="563"/>
        <v>42342.697210648148</v>
      </c>
      <c r="U4028">
        <f t="shared" si="564"/>
        <v>2015</v>
      </c>
      <c r="V4028" t="str">
        <f t="shared" si="565"/>
        <v>unsuccessful</v>
      </c>
      <c r="W4028" t="str">
        <f>IF(OR(O4028&lt;Outliers!$B$8,Data!O4028&gt;Outliers!$B$9),"Yes","No")</f>
        <v>No</v>
      </c>
      <c r="X4028">
        <f t="shared" si="566"/>
        <v>9</v>
      </c>
    </row>
    <row r="4029" spans="1:24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58"/>
        <v>0</v>
      </c>
      <c r="P4029" s="9">
        <f t="shared" si="559"/>
        <v>30.71</v>
      </c>
      <c r="Q4029" t="str">
        <f t="shared" si="560"/>
        <v>theater</v>
      </c>
      <c r="R4029" t="str">
        <f t="shared" si="561"/>
        <v>plays</v>
      </c>
      <c r="S4029" s="22">
        <f t="shared" si="562"/>
        <v>42768.97084490741</v>
      </c>
      <c r="T4029" s="22">
        <f t="shared" si="563"/>
        <v>42789.041666666672</v>
      </c>
      <c r="U4029">
        <f t="shared" si="564"/>
        <v>2017</v>
      </c>
      <c r="V4029" t="str">
        <f t="shared" si="565"/>
        <v>unsuccessful</v>
      </c>
      <c r="W4029" t="str">
        <f>IF(OR(O4029&lt;Outliers!$B$8,Data!O4029&gt;Outliers!$B$9),"Yes","No")</f>
        <v>No</v>
      </c>
      <c r="X4029">
        <f t="shared" si="566"/>
        <v>3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58"/>
        <v>0</v>
      </c>
      <c r="P4030" s="9">
        <f t="shared" si="559"/>
        <v>51</v>
      </c>
      <c r="Q4030" t="str">
        <f t="shared" si="560"/>
        <v>theater</v>
      </c>
      <c r="R4030" t="str">
        <f t="shared" si="561"/>
        <v>plays</v>
      </c>
      <c r="S4030" s="22">
        <f t="shared" si="562"/>
        <v>41765.938657407409</v>
      </c>
      <c r="T4030" s="22">
        <f t="shared" si="563"/>
        <v>41795.938657407409</v>
      </c>
      <c r="U4030">
        <f t="shared" si="564"/>
        <v>2014</v>
      </c>
      <c r="V4030" t="str">
        <f t="shared" si="565"/>
        <v>unsuccessful</v>
      </c>
      <c r="W4030" t="str">
        <f>IF(OR(O4030&lt;Outliers!$B$8,Data!O4030&gt;Outliers!$B$9),"Yes","No")</f>
        <v>No</v>
      </c>
      <c r="X4030">
        <f t="shared" si="566"/>
        <v>4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58"/>
        <v>0</v>
      </c>
      <c r="P4031" s="9">
        <f t="shared" si="559"/>
        <v>0</v>
      </c>
      <c r="Q4031" t="str">
        <f t="shared" si="560"/>
        <v>theater</v>
      </c>
      <c r="R4031" t="str">
        <f t="shared" si="561"/>
        <v>plays</v>
      </c>
      <c r="S4031" s="22">
        <f t="shared" si="562"/>
        <v>42322.025115740747</v>
      </c>
      <c r="T4031" s="22">
        <f t="shared" si="563"/>
        <v>42352.025115740747</v>
      </c>
      <c r="U4031">
        <f t="shared" si="564"/>
        <v>2015</v>
      </c>
      <c r="V4031" t="str">
        <f t="shared" si="565"/>
        <v>unsuccessful</v>
      </c>
      <c r="W4031" t="str">
        <f>IF(OR(O4031&lt;Outliers!$B$8,Data!O4031&gt;Outliers!$B$9),"Yes","No")</f>
        <v>No</v>
      </c>
      <c r="X4031">
        <f t="shared" si="566"/>
        <v>4</v>
      </c>
    </row>
    <row r="4032" spans="1:24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58"/>
        <v>0</v>
      </c>
      <c r="P4032" s="9">
        <f t="shared" si="559"/>
        <v>66.67</v>
      </c>
      <c r="Q4032" t="str">
        <f t="shared" si="560"/>
        <v>theater</v>
      </c>
      <c r="R4032" t="str">
        <f t="shared" si="561"/>
        <v>plays</v>
      </c>
      <c r="S4032" s="22">
        <f t="shared" si="562"/>
        <v>42374.655081018514</v>
      </c>
      <c r="T4032" s="22">
        <f t="shared" si="563"/>
        <v>42403.784027777772</v>
      </c>
      <c r="U4032">
        <f t="shared" si="564"/>
        <v>2016</v>
      </c>
      <c r="V4032" t="str">
        <f t="shared" si="565"/>
        <v>unsuccessful</v>
      </c>
      <c r="W4032" t="str">
        <f>IF(OR(O4032&lt;Outliers!$B$8,Data!O4032&gt;Outliers!$B$9),"Yes","No")</f>
        <v>No</v>
      </c>
      <c r="X4032">
        <f t="shared" si="566"/>
        <v>4</v>
      </c>
    </row>
    <row r="4033" spans="1:24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58"/>
        <v>0</v>
      </c>
      <c r="P4033" s="9">
        <f t="shared" si="559"/>
        <v>0</v>
      </c>
      <c r="Q4033" t="str">
        <f t="shared" si="560"/>
        <v>theater</v>
      </c>
      <c r="R4033" t="str">
        <f t="shared" si="561"/>
        <v>plays</v>
      </c>
      <c r="S4033" s="22">
        <f t="shared" si="562"/>
        <v>41941.585231481484</v>
      </c>
      <c r="T4033" s="22">
        <f t="shared" si="563"/>
        <v>41991.626898148148</v>
      </c>
      <c r="U4033">
        <f t="shared" si="564"/>
        <v>2014</v>
      </c>
      <c r="V4033" t="str">
        <f t="shared" si="565"/>
        <v>unsuccessful</v>
      </c>
      <c r="W4033" t="str">
        <f>IF(OR(O4033&lt;Outliers!$B$8,Data!O4033&gt;Outliers!$B$9),"Yes","No")</f>
        <v>No</v>
      </c>
      <c r="X4033">
        <f t="shared" si="566"/>
        <v>7</v>
      </c>
    </row>
    <row r="4034" spans="1:24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558"/>
        <v>0</v>
      </c>
      <c r="P4034" s="9">
        <f t="shared" si="559"/>
        <v>59</v>
      </c>
      <c r="Q4034" t="str">
        <f t="shared" si="560"/>
        <v>theater</v>
      </c>
      <c r="R4034" t="str">
        <f t="shared" si="561"/>
        <v>plays</v>
      </c>
      <c r="S4034" s="22">
        <f t="shared" si="562"/>
        <v>42293.809212962966</v>
      </c>
      <c r="T4034" s="22">
        <f t="shared" si="563"/>
        <v>42353.85087962963</v>
      </c>
      <c r="U4034">
        <f t="shared" si="564"/>
        <v>2015</v>
      </c>
      <c r="V4034" t="str">
        <f t="shared" si="565"/>
        <v>unsuccessful</v>
      </c>
      <c r="W4034" t="str">
        <f>IF(OR(O4034&lt;Outliers!$B$8,Data!O4034&gt;Outliers!$B$9),"Yes","No")</f>
        <v>No</v>
      </c>
      <c r="X4034">
        <f t="shared" si="566"/>
        <v>9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67">ROUND(E4035/D4035,0)</f>
        <v>0</v>
      </c>
      <c r="P4035" s="9">
        <f t="shared" ref="P4035:P4098" si="568">ROUND(IFERROR(E4035/L4035,0),2)</f>
        <v>65.34</v>
      </c>
      <c r="Q4035" t="str">
        <f t="shared" ref="Q4035:Q4098" si="569">LEFT(N4035,FIND("/",N4035)-1)</f>
        <v>theater</v>
      </c>
      <c r="R4035" t="str">
        <f t="shared" ref="R4035:R4098" si="570">RIGHT(N4035,LEN(N4035)-FIND("/",N4035))</f>
        <v>plays</v>
      </c>
      <c r="S4035" s="22">
        <f t="shared" ref="S4035:S4098" si="571">(((J4035/60)/60)/24)+DATE(1970,1,1)</f>
        <v>42614.268796296295</v>
      </c>
      <c r="T4035" s="22">
        <f t="shared" ref="T4035:T4098" si="572">(((I4035/60)/60)/24)+DATE(1970,1,1)</f>
        <v>42645.375</v>
      </c>
      <c r="U4035">
        <f t="shared" ref="U4035:U4098" si="573">YEAR(S4035)</f>
        <v>2016</v>
      </c>
      <c r="V4035" t="str">
        <f t="shared" ref="V4035:V4098" si="574">IF(OR(F4035="live",F4035="successful"),"successful","unsuccessful")</f>
        <v>unsuccessful</v>
      </c>
      <c r="W4035" t="str">
        <f>IF(OR(O4035&lt;Outliers!$B$8,Data!O4035&gt;Outliers!$B$9),"Yes","No")</f>
        <v>No</v>
      </c>
      <c r="X4035">
        <f t="shared" ref="X4035:X4098" si="575">ROUND(_xlfn.DAYS(T4035,S4035)/7,0)</f>
        <v>4</v>
      </c>
    </row>
    <row r="4036" spans="1:24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67"/>
        <v>0</v>
      </c>
      <c r="P4036" s="9">
        <f t="shared" si="568"/>
        <v>100</v>
      </c>
      <c r="Q4036" t="str">
        <f t="shared" si="569"/>
        <v>theater</v>
      </c>
      <c r="R4036" t="str">
        <f t="shared" si="570"/>
        <v>plays</v>
      </c>
      <c r="S4036" s="22">
        <f t="shared" si="571"/>
        <v>42067.947337962964</v>
      </c>
      <c r="T4036" s="22">
        <f t="shared" si="572"/>
        <v>42097.905671296292</v>
      </c>
      <c r="U4036">
        <f t="shared" si="573"/>
        <v>2015</v>
      </c>
      <c r="V4036" t="str">
        <f t="shared" si="574"/>
        <v>unsuccessful</v>
      </c>
      <c r="W4036" t="str">
        <f>IF(OR(O4036&lt;Outliers!$B$8,Data!O4036&gt;Outliers!$B$9),"Yes","No")</f>
        <v>No</v>
      </c>
      <c r="X4036">
        <f t="shared" si="575"/>
        <v>4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67"/>
        <v>0</v>
      </c>
      <c r="P4037" s="9">
        <f t="shared" si="568"/>
        <v>147.4</v>
      </c>
      <c r="Q4037" t="str">
        <f t="shared" si="569"/>
        <v>theater</v>
      </c>
      <c r="R4037" t="str">
        <f t="shared" si="570"/>
        <v>plays</v>
      </c>
      <c r="S4037" s="22">
        <f t="shared" si="571"/>
        <v>41903.882951388885</v>
      </c>
      <c r="T4037" s="22">
        <f t="shared" si="572"/>
        <v>41933.882951388885</v>
      </c>
      <c r="U4037">
        <f t="shared" si="573"/>
        <v>2014</v>
      </c>
      <c r="V4037" t="str">
        <f t="shared" si="574"/>
        <v>unsuccessful</v>
      </c>
      <c r="W4037" t="str">
        <f>IF(OR(O4037&lt;Outliers!$B$8,Data!O4037&gt;Outliers!$B$9),"Yes","No")</f>
        <v>No</v>
      </c>
      <c r="X4037">
        <f t="shared" si="575"/>
        <v>4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67"/>
        <v>0</v>
      </c>
      <c r="P4038" s="9">
        <f t="shared" si="568"/>
        <v>166.06</v>
      </c>
      <c r="Q4038" t="str">
        <f t="shared" si="569"/>
        <v>theater</v>
      </c>
      <c r="R4038" t="str">
        <f t="shared" si="570"/>
        <v>plays</v>
      </c>
      <c r="S4038" s="22">
        <f t="shared" si="571"/>
        <v>41804.937083333331</v>
      </c>
      <c r="T4038" s="22">
        <f t="shared" si="572"/>
        <v>41821.9375</v>
      </c>
      <c r="U4038">
        <f t="shared" si="573"/>
        <v>2014</v>
      </c>
      <c r="V4038" t="str">
        <f t="shared" si="574"/>
        <v>unsuccessful</v>
      </c>
      <c r="W4038" t="str">
        <f>IF(OR(O4038&lt;Outliers!$B$8,Data!O4038&gt;Outliers!$B$9),"Yes","No")</f>
        <v>No</v>
      </c>
      <c r="X4038">
        <f t="shared" si="575"/>
        <v>2</v>
      </c>
    </row>
    <row r="4039" spans="1:24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67"/>
        <v>0</v>
      </c>
      <c r="P4039" s="9">
        <f t="shared" si="568"/>
        <v>40</v>
      </c>
      <c r="Q4039" t="str">
        <f t="shared" si="569"/>
        <v>theater</v>
      </c>
      <c r="R4039" t="str">
        <f t="shared" si="570"/>
        <v>plays</v>
      </c>
      <c r="S4039" s="22">
        <f t="shared" si="571"/>
        <v>42497.070775462969</v>
      </c>
      <c r="T4039" s="22">
        <f t="shared" si="572"/>
        <v>42514.600694444445</v>
      </c>
      <c r="U4039">
        <f t="shared" si="573"/>
        <v>2016</v>
      </c>
      <c r="V4039" t="str">
        <f t="shared" si="574"/>
        <v>unsuccessful</v>
      </c>
      <c r="W4039" t="str">
        <f>IF(OR(O4039&lt;Outliers!$B$8,Data!O4039&gt;Outliers!$B$9),"Yes","No")</f>
        <v>No</v>
      </c>
      <c r="X4039">
        <f t="shared" si="575"/>
        <v>2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67"/>
        <v>0</v>
      </c>
      <c r="P4040" s="9">
        <f t="shared" si="568"/>
        <v>75.25</v>
      </c>
      <c r="Q4040" t="str">
        <f t="shared" si="569"/>
        <v>theater</v>
      </c>
      <c r="R4040" t="str">
        <f t="shared" si="570"/>
        <v>plays</v>
      </c>
      <c r="S4040" s="22">
        <f t="shared" si="571"/>
        <v>41869.798726851855</v>
      </c>
      <c r="T4040" s="22">
        <f t="shared" si="572"/>
        <v>41929.798726851855</v>
      </c>
      <c r="U4040">
        <f t="shared" si="573"/>
        <v>2014</v>
      </c>
      <c r="V4040" t="str">
        <f t="shared" si="574"/>
        <v>unsuccessful</v>
      </c>
      <c r="W4040" t="str">
        <f>IF(OR(O4040&lt;Outliers!$B$8,Data!O4040&gt;Outliers!$B$9),"Yes","No")</f>
        <v>No</v>
      </c>
      <c r="X4040">
        <f t="shared" si="575"/>
        <v>9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67"/>
        <v>1</v>
      </c>
      <c r="P4041" s="9">
        <f t="shared" si="568"/>
        <v>60</v>
      </c>
      <c r="Q4041" t="str">
        <f t="shared" si="569"/>
        <v>theater</v>
      </c>
      <c r="R4041" t="str">
        <f t="shared" si="570"/>
        <v>plays</v>
      </c>
      <c r="S4041" s="22">
        <f t="shared" si="571"/>
        <v>42305.670914351853</v>
      </c>
      <c r="T4041" s="22">
        <f t="shared" si="572"/>
        <v>42339.249305555553</v>
      </c>
      <c r="U4041">
        <f t="shared" si="573"/>
        <v>2015</v>
      </c>
      <c r="V4041" t="str">
        <f t="shared" si="574"/>
        <v>unsuccessful</v>
      </c>
      <c r="W4041" t="str">
        <f>IF(OR(O4041&lt;Outliers!$B$8,Data!O4041&gt;Outliers!$B$9),"Yes","No")</f>
        <v>No</v>
      </c>
      <c r="X4041">
        <f t="shared" si="575"/>
        <v>5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67"/>
        <v>0</v>
      </c>
      <c r="P4042" s="9">
        <f t="shared" si="568"/>
        <v>1250</v>
      </c>
      <c r="Q4042" t="str">
        <f t="shared" si="569"/>
        <v>theater</v>
      </c>
      <c r="R4042" t="str">
        <f t="shared" si="570"/>
        <v>plays</v>
      </c>
      <c r="S4042" s="22">
        <f t="shared" si="571"/>
        <v>42144.231527777782</v>
      </c>
      <c r="T4042" s="22">
        <f t="shared" si="572"/>
        <v>42203.125</v>
      </c>
      <c r="U4042">
        <f t="shared" si="573"/>
        <v>2015</v>
      </c>
      <c r="V4042" t="str">
        <f t="shared" si="574"/>
        <v>unsuccessful</v>
      </c>
      <c r="W4042" t="str">
        <f>IF(OR(O4042&lt;Outliers!$B$8,Data!O4042&gt;Outliers!$B$9),"Yes","No")</f>
        <v>No</v>
      </c>
      <c r="X4042">
        <f t="shared" si="575"/>
        <v>8</v>
      </c>
    </row>
    <row r="4043" spans="1:24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67"/>
        <v>0</v>
      </c>
      <c r="P4043" s="9">
        <f t="shared" si="568"/>
        <v>10.5</v>
      </c>
      <c r="Q4043" t="str">
        <f t="shared" si="569"/>
        <v>theater</v>
      </c>
      <c r="R4043" t="str">
        <f t="shared" si="570"/>
        <v>plays</v>
      </c>
      <c r="S4043" s="22">
        <f t="shared" si="571"/>
        <v>42559.474004629628</v>
      </c>
      <c r="T4043" s="22">
        <f t="shared" si="572"/>
        <v>42619.474004629628</v>
      </c>
      <c r="U4043">
        <f t="shared" si="573"/>
        <v>2016</v>
      </c>
      <c r="V4043" t="str">
        <f t="shared" si="574"/>
        <v>unsuccessful</v>
      </c>
      <c r="W4043" t="str">
        <f>IF(OR(O4043&lt;Outliers!$B$8,Data!O4043&gt;Outliers!$B$9),"Yes","No")</f>
        <v>No</v>
      </c>
      <c r="X4043">
        <f t="shared" si="575"/>
        <v>9</v>
      </c>
    </row>
    <row r="4044" spans="1:24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67"/>
        <v>0</v>
      </c>
      <c r="P4044" s="9">
        <f t="shared" si="568"/>
        <v>7</v>
      </c>
      <c r="Q4044" t="str">
        <f t="shared" si="569"/>
        <v>theater</v>
      </c>
      <c r="R4044" t="str">
        <f t="shared" si="570"/>
        <v>plays</v>
      </c>
      <c r="S4044" s="22">
        <f t="shared" si="571"/>
        <v>41995.084074074075</v>
      </c>
      <c r="T4044" s="22">
        <f t="shared" si="572"/>
        <v>42024.802777777775</v>
      </c>
      <c r="U4044">
        <f t="shared" si="573"/>
        <v>2014</v>
      </c>
      <c r="V4044" t="str">
        <f t="shared" si="574"/>
        <v>unsuccessful</v>
      </c>
      <c r="W4044" t="str">
        <f>IF(OR(O4044&lt;Outliers!$B$8,Data!O4044&gt;Outliers!$B$9),"Yes","No")</f>
        <v>No</v>
      </c>
      <c r="X4044">
        <f t="shared" si="575"/>
        <v>4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67"/>
        <v>0</v>
      </c>
      <c r="P4045" s="9">
        <f t="shared" si="568"/>
        <v>0</v>
      </c>
      <c r="Q4045" t="str">
        <f t="shared" si="569"/>
        <v>theater</v>
      </c>
      <c r="R4045" t="str">
        <f t="shared" si="570"/>
        <v>plays</v>
      </c>
      <c r="S4045" s="22">
        <f t="shared" si="571"/>
        <v>41948.957465277781</v>
      </c>
      <c r="T4045" s="22">
        <f t="shared" si="572"/>
        <v>41963.957465277781</v>
      </c>
      <c r="U4045">
        <f t="shared" si="573"/>
        <v>2014</v>
      </c>
      <c r="V4045" t="str">
        <f t="shared" si="574"/>
        <v>unsuccessful</v>
      </c>
      <c r="W4045" t="str">
        <f>IF(OR(O4045&lt;Outliers!$B$8,Data!O4045&gt;Outliers!$B$9),"Yes","No")</f>
        <v>No</v>
      </c>
      <c r="X4045">
        <f t="shared" si="575"/>
        <v>2</v>
      </c>
    </row>
    <row r="4046" spans="1:24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67"/>
        <v>0</v>
      </c>
      <c r="P4046" s="9">
        <f t="shared" si="568"/>
        <v>56.25</v>
      </c>
      <c r="Q4046" t="str">
        <f t="shared" si="569"/>
        <v>theater</v>
      </c>
      <c r="R4046" t="str">
        <f t="shared" si="570"/>
        <v>plays</v>
      </c>
      <c r="S4046" s="22">
        <f t="shared" si="571"/>
        <v>42074.219699074078</v>
      </c>
      <c r="T4046" s="22">
        <f t="shared" si="572"/>
        <v>42104.208333333328</v>
      </c>
      <c r="U4046">
        <f t="shared" si="573"/>
        <v>2015</v>
      </c>
      <c r="V4046" t="str">
        <f t="shared" si="574"/>
        <v>unsuccessful</v>
      </c>
      <c r="W4046" t="str">
        <f>IF(OR(O4046&lt;Outliers!$B$8,Data!O4046&gt;Outliers!$B$9),"Yes","No")</f>
        <v>No</v>
      </c>
      <c r="X4046">
        <f t="shared" si="575"/>
        <v>4</v>
      </c>
    </row>
    <row r="4047" spans="1:24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67"/>
        <v>0</v>
      </c>
      <c r="P4047" s="9">
        <f t="shared" si="568"/>
        <v>1</v>
      </c>
      <c r="Q4047" t="str">
        <f t="shared" si="569"/>
        <v>theater</v>
      </c>
      <c r="R4047" t="str">
        <f t="shared" si="570"/>
        <v>plays</v>
      </c>
      <c r="S4047" s="22">
        <f t="shared" si="571"/>
        <v>41842.201261574075</v>
      </c>
      <c r="T4047" s="22">
        <f t="shared" si="572"/>
        <v>41872.201261574075</v>
      </c>
      <c r="U4047">
        <f t="shared" si="573"/>
        <v>2014</v>
      </c>
      <c r="V4047" t="str">
        <f t="shared" si="574"/>
        <v>unsuccessful</v>
      </c>
      <c r="W4047" t="str">
        <f>IF(OR(O4047&lt;Outliers!$B$8,Data!O4047&gt;Outliers!$B$9),"Yes","No")</f>
        <v>No</v>
      </c>
      <c r="X4047">
        <f t="shared" si="575"/>
        <v>4</v>
      </c>
    </row>
    <row r="4048" spans="1:24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67"/>
        <v>0</v>
      </c>
      <c r="P4048" s="9">
        <f t="shared" si="568"/>
        <v>38.33</v>
      </c>
      <c r="Q4048" t="str">
        <f t="shared" si="569"/>
        <v>theater</v>
      </c>
      <c r="R4048" t="str">
        <f t="shared" si="570"/>
        <v>plays</v>
      </c>
      <c r="S4048" s="22">
        <f t="shared" si="571"/>
        <v>41904.650578703702</v>
      </c>
      <c r="T4048" s="22">
        <f t="shared" si="572"/>
        <v>41934.650578703702</v>
      </c>
      <c r="U4048">
        <f t="shared" si="573"/>
        <v>2014</v>
      </c>
      <c r="V4048" t="str">
        <f t="shared" si="574"/>
        <v>unsuccessful</v>
      </c>
      <c r="W4048" t="str">
        <f>IF(OR(O4048&lt;Outliers!$B$8,Data!O4048&gt;Outliers!$B$9),"Yes","No")</f>
        <v>No</v>
      </c>
      <c r="X4048">
        <f t="shared" si="575"/>
        <v>4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67"/>
        <v>0</v>
      </c>
      <c r="P4049" s="9">
        <f t="shared" si="568"/>
        <v>27.5</v>
      </c>
      <c r="Q4049" t="str">
        <f t="shared" si="569"/>
        <v>theater</v>
      </c>
      <c r="R4049" t="str">
        <f t="shared" si="570"/>
        <v>plays</v>
      </c>
      <c r="S4049" s="22">
        <f t="shared" si="571"/>
        <v>41991.022488425922</v>
      </c>
      <c r="T4049" s="22">
        <f t="shared" si="572"/>
        <v>42015.041666666672</v>
      </c>
      <c r="U4049">
        <f t="shared" si="573"/>
        <v>2014</v>
      </c>
      <c r="V4049" t="str">
        <f t="shared" si="574"/>
        <v>unsuccessful</v>
      </c>
      <c r="W4049" t="str">
        <f>IF(OR(O4049&lt;Outliers!$B$8,Data!O4049&gt;Outliers!$B$9),"Yes","No")</f>
        <v>No</v>
      </c>
      <c r="X4049">
        <f t="shared" si="575"/>
        <v>3</v>
      </c>
    </row>
    <row r="4050" spans="1:24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67"/>
        <v>0</v>
      </c>
      <c r="P4050" s="9">
        <f t="shared" si="568"/>
        <v>32.979999999999997</v>
      </c>
      <c r="Q4050" t="str">
        <f t="shared" si="569"/>
        <v>theater</v>
      </c>
      <c r="R4050" t="str">
        <f t="shared" si="570"/>
        <v>plays</v>
      </c>
      <c r="S4050" s="22">
        <f t="shared" si="571"/>
        <v>42436.509108796294</v>
      </c>
      <c r="T4050" s="22">
        <f t="shared" si="572"/>
        <v>42471.467442129629</v>
      </c>
      <c r="U4050">
        <f t="shared" si="573"/>
        <v>2016</v>
      </c>
      <c r="V4050" t="str">
        <f t="shared" si="574"/>
        <v>unsuccessful</v>
      </c>
      <c r="W4050" t="str">
        <f>IF(OR(O4050&lt;Outliers!$B$8,Data!O4050&gt;Outliers!$B$9),"Yes","No")</f>
        <v>No</v>
      </c>
      <c r="X4050">
        <f t="shared" si="575"/>
        <v>5</v>
      </c>
    </row>
    <row r="4051" spans="1:24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67"/>
        <v>0</v>
      </c>
      <c r="P4051" s="9">
        <f t="shared" si="568"/>
        <v>16</v>
      </c>
      <c r="Q4051" t="str">
        <f t="shared" si="569"/>
        <v>theater</v>
      </c>
      <c r="R4051" t="str">
        <f t="shared" si="570"/>
        <v>plays</v>
      </c>
      <c r="S4051" s="22">
        <f t="shared" si="571"/>
        <v>42169.958506944444</v>
      </c>
      <c r="T4051" s="22">
        <f t="shared" si="572"/>
        <v>42199.958506944444</v>
      </c>
      <c r="U4051">
        <f t="shared" si="573"/>
        <v>2015</v>
      </c>
      <c r="V4051" t="str">
        <f t="shared" si="574"/>
        <v>unsuccessful</v>
      </c>
      <c r="W4051" t="str">
        <f>IF(OR(O4051&lt;Outliers!$B$8,Data!O4051&gt;Outliers!$B$9),"Yes","No")</f>
        <v>No</v>
      </c>
      <c r="X4051">
        <f t="shared" si="575"/>
        <v>4</v>
      </c>
    </row>
    <row r="4052" spans="1:24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67"/>
        <v>0</v>
      </c>
      <c r="P4052" s="9">
        <f t="shared" si="568"/>
        <v>1</v>
      </c>
      <c r="Q4052" t="str">
        <f t="shared" si="569"/>
        <v>theater</v>
      </c>
      <c r="R4052" t="str">
        <f t="shared" si="570"/>
        <v>plays</v>
      </c>
      <c r="S4052" s="22">
        <f t="shared" si="571"/>
        <v>41905.636469907404</v>
      </c>
      <c r="T4052" s="22">
        <f t="shared" si="572"/>
        <v>41935.636469907404</v>
      </c>
      <c r="U4052">
        <f t="shared" si="573"/>
        <v>2014</v>
      </c>
      <c r="V4052" t="str">
        <f t="shared" si="574"/>
        <v>unsuccessful</v>
      </c>
      <c r="W4052" t="str">
        <f>IF(OR(O4052&lt;Outliers!$B$8,Data!O4052&gt;Outliers!$B$9),"Yes","No")</f>
        <v>No</v>
      </c>
      <c r="X4052">
        <f t="shared" si="575"/>
        <v>4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67"/>
        <v>0</v>
      </c>
      <c r="P4053" s="9">
        <f t="shared" si="568"/>
        <v>0</v>
      </c>
      <c r="Q4053" t="str">
        <f t="shared" si="569"/>
        <v>theater</v>
      </c>
      <c r="R4053" t="str">
        <f t="shared" si="570"/>
        <v>plays</v>
      </c>
      <c r="S4053" s="22">
        <f t="shared" si="571"/>
        <v>41761.810150462967</v>
      </c>
      <c r="T4053" s="22">
        <f t="shared" si="572"/>
        <v>41768.286805555559</v>
      </c>
      <c r="U4053">
        <f t="shared" si="573"/>
        <v>2014</v>
      </c>
      <c r="V4053" t="str">
        <f t="shared" si="574"/>
        <v>unsuccessful</v>
      </c>
      <c r="W4053" t="str">
        <f>IF(OR(O4053&lt;Outliers!$B$8,Data!O4053&gt;Outliers!$B$9),"Yes","No")</f>
        <v>No</v>
      </c>
      <c r="X4053">
        <f t="shared" si="575"/>
        <v>1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67"/>
        <v>0</v>
      </c>
      <c r="P4054" s="9">
        <f t="shared" si="568"/>
        <v>86.62</v>
      </c>
      <c r="Q4054" t="str">
        <f t="shared" si="569"/>
        <v>theater</v>
      </c>
      <c r="R4054" t="str">
        <f t="shared" si="570"/>
        <v>plays</v>
      </c>
      <c r="S4054" s="22">
        <f t="shared" si="571"/>
        <v>41865.878657407404</v>
      </c>
      <c r="T4054" s="22">
        <f t="shared" si="572"/>
        <v>41925.878657407404</v>
      </c>
      <c r="U4054">
        <f t="shared" si="573"/>
        <v>2014</v>
      </c>
      <c r="V4054" t="str">
        <f t="shared" si="574"/>
        <v>unsuccessful</v>
      </c>
      <c r="W4054" t="str">
        <f>IF(OR(O4054&lt;Outliers!$B$8,Data!O4054&gt;Outliers!$B$9),"Yes","No")</f>
        <v>No</v>
      </c>
      <c r="X4054">
        <f t="shared" si="575"/>
        <v>9</v>
      </c>
    </row>
    <row r="4055" spans="1:24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67"/>
        <v>0</v>
      </c>
      <c r="P4055" s="9">
        <f t="shared" si="568"/>
        <v>55</v>
      </c>
      <c r="Q4055" t="str">
        <f t="shared" si="569"/>
        <v>theater</v>
      </c>
      <c r="R4055" t="str">
        <f t="shared" si="570"/>
        <v>plays</v>
      </c>
      <c r="S4055" s="22">
        <f t="shared" si="571"/>
        <v>41928.690138888887</v>
      </c>
      <c r="T4055" s="22">
        <f t="shared" si="572"/>
        <v>41958.833333333328</v>
      </c>
      <c r="U4055">
        <f t="shared" si="573"/>
        <v>2014</v>
      </c>
      <c r="V4055" t="str">
        <f t="shared" si="574"/>
        <v>unsuccessful</v>
      </c>
      <c r="W4055" t="str">
        <f>IF(OR(O4055&lt;Outliers!$B$8,Data!O4055&gt;Outliers!$B$9),"Yes","No")</f>
        <v>No</v>
      </c>
      <c r="X4055">
        <f t="shared" si="575"/>
        <v>4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67"/>
        <v>0</v>
      </c>
      <c r="P4056" s="9">
        <f t="shared" si="568"/>
        <v>0</v>
      </c>
      <c r="Q4056" t="str">
        <f t="shared" si="569"/>
        <v>theater</v>
      </c>
      <c r="R4056" t="str">
        <f t="shared" si="570"/>
        <v>plays</v>
      </c>
      <c r="S4056" s="22">
        <f t="shared" si="571"/>
        <v>42613.841261574074</v>
      </c>
      <c r="T4056" s="22">
        <f t="shared" si="572"/>
        <v>42644.166666666672</v>
      </c>
      <c r="U4056">
        <f t="shared" si="573"/>
        <v>2016</v>
      </c>
      <c r="V4056" t="str">
        <f t="shared" si="574"/>
        <v>unsuccessful</v>
      </c>
      <c r="W4056" t="str">
        <f>IF(OR(O4056&lt;Outliers!$B$8,Data!O4056&gt;Outliers!$B$9),"Yes","No")</f>
        <v>No</v>
      </c>
      <c r="X4056">
        <f t="shared" si="575"/>
        <v>4</v>
      </c>
    </row>
    <row r="4057" spans="1:24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67"/>
        <v>0</v>
      </c>
      <c r="P4057" s="9">
        <f t="shared" si="568"/>
        <v>41.95</v>
      </c>
      <c r="Q4057" t="str">
        <f t="shared" si="569"/>
        <v>theater</v>
      </c>
      <c r="R4057" t="str">
        <f t="shared" si="570"/>
        <v>plays</v>
      </c>
      <c r="S4057" s="22">
        <f t="shared" si="571"/>
        <v>41779.648506944446</v>
      </c>
      <c r="T4057" s="22">
        <f t="shared" si="572"/>
        <v>41809.648506944446</v>
      </c>
      <c r="U4057">
        <f t="shared" si="573"/>
        <v>2014</v>
      </c>
      <c r="V4057" t="str">
        <f t="shared" si="574"/>
        <v>unsuccessful</v>
      </c>
      <c r="W4057" t="str">
        <f>IF(OR(O4057&lt;Outliers!$B$8,Data!O4057&gt;Outliers!$B$9),"Yes","No")</f>
        <v>No</v>
      </c>
      <c r="X4057">
        <f t="shared" si="575"/>
        <v>4</v>
      </c>
    </row>
    <row r="4058" spans="1:24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67"/>
        <v>1</v>
      </c>
      <c r="P4058" s="9">
        <f t="shared" si="568"/>
        <v>88.33</v>
      </c>
      <c r="Q4058" t="str">
        <f t="shared" si="569"/>
        <v>theater</v>
      </c>
      <c r="R4058" t="str">
        <f t="shared" si="570"/>
        <v>plays</v>
      </c>
      <c r="S4058" s="22">
        <f t="shared" si="571"/>
        <v>42534.933321759265</v>
      </c>
      <c r="T4058" s="22">
        <f t="shared" si="572"/>
        <v>42554.832638888889</v>
      </c>
      <c r="U4058">
        <f t="shared" si="573"/>
        <v>2016</v>
      </c>
      <c r="V4058" t="str">
        <f t="shared" si="574"/>
        <v>unsuccessful</v>
      </c>
      <c r="W4058" t="str">
        <f>IF(OR(O4058&lt;Outliers!$B$8,Data!O4058&gt;Outliers!$B$9),"Yes","No")</f>
        <v>No</v>
      </c>
      <c r="X4058">
        <f t="shared" si="575"/>
        <v>3</v>
      </c>
    </row>
    <row r="4059" spans="1:24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67"/>
        <v>0</v>
      </c>
      <c r="P4059" s="9">
        <f t="shared" si="568"/>
        <v>129.16999999999999</v>
      </c>
      <c r="Q4059" t="str">
        <f t="shared" si="569"/>
        <v>theater</v>
      </c>
      <c r="R4059" t="str">
        <f t="shared" si="570"/>
        <v>plays</v>
      </c>
      <c r="S4059" s="22">
        <f t="shared" si="571"/>
        <v>42310.968518518523</v>
      </c>
      <c r="T4059" s="22">
        <f t="shared" si="572"/>
        <v>42333.958333333328</v>
      </c>
      <c r="U4059">
        <f t="shared" si="573"/>
        <v>2015</v>
      </c>
      <c r="V4059" t="str">
        <f t="shared" si="574"/>
        <v>unsuccessful</v>
      </c>
      <c r="W4059" t="str">
        <f>IF(OR(O4059&lt;Outliers!$B$8,Data!O4059&gt;Outliers!$B$9),"Yes","No")</f>
        <v>No</v>
      </c>
      <c r="X4059">
        <f t="shared" si="575"/>
        <v>3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67"/>
        <v>0</v>
      </c>
      <c r="P4060" s="9">
        <f t="shared" si="568"/>
        <v>23.75</v>
      </c>
      <c r="Q4060" t="str">
        <f t="shared" si="569"/>
        <v>theater</v>
      </c>
      <c r="R4060" t="str">
        <f t="shared" si="570"/>
        <v>plays</v>
      </c>
      <c r="S4060" s="22">
        <f t="shared" si="571"/>
        <v>42446.060694444444</v>
      </c>
      <c r="T4060" s="22">
        <f t="shared" si="572"/>
        <v>42461.165972222225</v>
      </c>
      <c r="U4060">
        <f t="shared" si="573"/>
        <v>2016</v>
      </c>
      <c r="V4060" t="str">
        <f t="shared" si="574"/>
        <v>unsuccessful</v>
      </c>
      <c r="W4060" t="str">
        <f>IF(OR(O4060&lt;Outliers!$B$8,Data!O4060&gt;Outliers!$B$9),"Yes","No")</f>
        <v>No</v>
      </c>
      <c r="X4060">
        <f t="shared" si="575"/>
        <v>2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67"/>
        <v>0</v>
      </c>
      <c r="P4061" s="9">
        <f t="shared" si="568"/>
        <v>35.71</v>
      </c>
      <c r="Q4061" t="str">
        <f t="shared" si="569"/>
        <v>theater</v>
      </c>
      <c r="R4061" t="str">
        <f t="shared" si="570"/>
        <v>plays</v>
      </c>
      <c r="S4061" s="22">
        <f t="shared" si="571"/>
        <v>41866.640648148146</v>
      </c>
      <c r="T4061" s="22">
        <f t="shared" si="572"/>
        <v>41898.125</v>
      </c>
      <c r="U4061">
        <f t="shared" si="573"/>
        <v>2014</v>
      </c>
      <c r="V4061" t="str">
        <f t="shared" si="574"/>
        <v>unsuccessful</v>
      </c>
      <c r="W4061" t="str">
        <f>IF(OR(O4061&lt;Outliers!$B$8,Data!O4061&gt;Outliers!$B$9),"Yes","No")</f>
        <v>No</v>
      </c>
      <c r="X4061">
        <f t="shared" si="575"/>
        <v>5</v>
      </c>
    </row>
    <row r="4062" spans="1:24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67"/>
        <v>0</v>
      </c>
      <c r="P4062" s="9">
        <f t="shared" si="568"/>
        <v>57</v>
      </c>
      <c r="Q4062" t="str">
        <f t="shared" si="569"/>
        <v>theater</v>
      </c>
      <c r="R4062" t="str">
        <f t="shared" si="570"/>
        <v>plays</v>
      </c>
      <c r="S4062" s="22">
        <f t="shared" si="571"/>
        <v>41779.695092592592</v>
      </c>
      <c r="T4062" s="22">
        <f t="shared" si="572"/>
        <v>41813.666666666664</v>
      </c>
      <c r="U4062">
        <f t="shared" si="573"/>
        <v>2014</v>
      </c>
      <c r="V4062" t="str">
        <f t="shared" si="574"/>
        <v>unsuccessful</v>
      </c>
      <c r="W4062" t="str">
        <f>IF(OR(O4062&lt;Outliers!$B$8,Data!O4062&gt;Outliers!$B$9),"Yes","No")</f>
        <v>No</v>
      </c>
      <c r="X4062">
        <f t="shared" si="575"/>
        <v>5</v>
      </c>
    </row>
    <row r="4063" spans="1:24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67"/>
        <v>0</v>
      </c>
      <c r="P4063" s="9">
        <f t="shared" si="568"/>
        <v>0</v>
      </c>
      <c r="Q4063" t="str">
        <f t="shared" si="569"/>
        <v>theater</v>
      </c>
      <c r="R4063" t="str">
        <f t="shared" si="570"/>
        <v>plays</v>
      </c>
      <c r="S4063" s="22">
        <f t="shared" si="571"/>
        <v>42421.141469907408</v>
      </c>
      <c r="T4063" s="22">
        <f t="shared" si="572"/>
        <v>42481.099803240737</v>
      </c>
      <c r="U4063">
        <f t="shared" si="573"/>
        <v>2016</v>
      </c>
      <c r="V4063" t="str">
        <f t="shared" si="574"/>
        <v>unsuccessful</v>
      </c>
      <c r="W4063" t="str">
        <f>IF(OR(O4063&lt;Outliers!$B$8,Data!O4063&gt;Outliers!$B$9),"Yes","No")</f>
        <v>No</v>
      </c>
      <c r="X4063">
        <f t="shared" si="575"/>
        <v>9</v>
      </c>
    </row>
    <row r="4064" spans="1:24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67"/>
        <v>0</v>
      </c>
      <c r="P4064" s="9">
        <f t="shared" si="568"/>
        <v>163.33000000000001</v>
      </c>
      <c r="Q4064" t="str">
        <f t="shared" si="569"/>
        <v>theater</v>
      </c>
      <c r="R4064" t="str">
        <f t="shared" si="570"/>
        <v>plays</v>
      </c>
      <c r="S4064" s="22">
        <f t="shared" si="571"/>
        <v>42523.739212962959</v>
      </c>
      <c r="T4064" s="22">
        <f t="shared" si="572"/>
        <v>42553.739212962959</v>
      </c>
      <c r="U4064">
        <f t="shared" si="573"/>
        <v>2016</v>
      </c>
      <c r="V4064" t="str">
        <f t="shared" si="574"/>
        <v>unsuccessful</v>
      </c>
      <c r="W4064" t="str">
        <f>IF(OR(O4064&lt;Outliers!$B$8,Data!O4064&gt;Outliers!$B$9),"Yes","No")</f>
        <v>No</v>
      </c>
      <c r="X4064">
        <f t="shared" si="575"/>
        <v>4</v>
      </c>
    </row>
    <row r="4065" spans="1:24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67"/>
        <v>0</v>
      </c>
      <c r="P4065" s="9">
        <f t="shared" si="568"/>
        <v>15</v>
      </c>
      <c r="Q4065" t="str">
        <f t="shared" si="569"/>
        <v>theater</v>
      </c>
      <c r="R4065" t="str">
        <f t="shared" si="570"/>
        <v>plays</v>
      </c>
      <c r="S4065" s="22">
        <f t="shared" si="571"/>
        <v>41787.681527777779</v>
      </c>
      <c r="T4065" s="22">
        <f t="shared" si="572"/>
        <v>41817.681527777779</v>
      </c>
      <c r="U4065">
        <f t="shared" si="573"/>
        <v>2014</v>
      </c>
      <c r="V4065" t="str">
        <f t="shared" si="574"/>
        <v>unsuccessful</v>
      </c>
      <c r="W4065" t="str">
        <f>IF(OR(O4065&lt;Outliers!$B$8,Data!O4065&gt;Outliers!$B$9),"Yes","No")</f>
        <v>No</v>
      </c>
      <c r="X4065">
        <f t="shared" si="575"/>
        <v>4</v>
      </c>
    </row>
    <row r="4066" spans="1:24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67"/>
        <v>0</v>
      </c>
      <c r="P4066" s="9">
        <f t="shared" si="568"/>
        <v>64.17</v>
      </c>
      <c r="Q4066" t="str">
        <f t="shared" si="569"/>
        <v>theater</v>
      </c>
      <c r="R4066" t="str">
        <f t="shared" si="570"/>
        <v>plays</v>
      </c>
      <c r="S4066" s="22">
        <f t="shared" si="571"/>
        <v>42093.588263888887</v>
      </c>
      <c r="T4066" s="22">
        <f t="shared" si="572"/>
        <v>42123.588263888887</v>
      </c>
      <c r="U4066">
        <f t="shared" si="573"/>
        <v>2015</v>
      </c>
      <c r="V4066" t="str">
        <f t="shared" si="574"/>
        <v>unsuccessful</v>
      </c>
      <c r="W4066" t="str">
        <f>IF(OR(O4066&lt;Outliers!$B$8,Data!O4066&gt;Outliers!$B$9),"Yes","No")</f>
        <v>No</v>
      </c>
      <c r="X4066">
        <f t="shared" si="575"/>
        <v>4</v>
      </c>
    </row>
    <row r="4067" spans="1:24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67"/>
        <v>0</v>
      </c>
      <c r="P4067" s="9">
        <f t="shared" si="568"/>
        <v>6.75</v>
      </c>
      <c r="Q4067" t="str">
        <f t="shared" si="569"/>
        <v>theater</v>
      </c>
      <c r="R4067" t="str">
        <f t="shared" si="570"/>
        <v>plays</v>
      </c>
      <c r="S4067" s="22">
        <f t="shared" si="571"/>
        <v>41833.951516203706</v>
      </c>
      <c r="T4067" s="22">
        <f t="shared" si="572"/>
        <v>41863.951516203706</v>
      </c>
      <c r="U4067">
        <f t="shared" si="573"/>
        <v>2014</v>
      </c>
      <c r="V4067" t="str">
        <f t="shared" si="574"/>
        <v>unsuccessful</v>
      </c>
      <c r="W4067" t="str">
        <f>IF(OR(O4067&lt;Outliers!$B$8,Data!O4067&gt;Outliers!$B$9),"Yes","No")</f>
        <v>No</v>
      </c>
      <c r="X4067">
        <f t="shared" si="575"/>
        <v>4</v>
      </c>
    </row>
    <row r="4068" spans="1:24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67"/>
        <v>0</v>
      </c>
      <c r="P4068" s="9">
        <f t="shared" si="568"/>
        <v>25</v>
      </c>
      <c r="Q4068" t="str">
        <f t="shared" si="569"/>
        <v>theater</v>
      </c>
      <c r="R4068" t="str">
        <f t="shared" si="570"/>
        <v>plays</v>
      </c>
      <c r="S4068" s="22">
        <f t="shared" si="571"/>
        <v>42479.039212962962</v>
      </c>
      <c r="T4068" s="22">
        <f t="shared" si="572"/>
        <v>42509.039212962962</v>
      </c>
      <c r="U4068">
        <f t="shared" si="573"/>
        <v>2016</v>
      </c>
      <c r="V4068" t="str">
        <f t="shared" si="574"/>
        <v>unsuccessful</v>
      </c>
      <c r="W4068" t="str">
        <f>IF(OR(O4068&lt;Outliers!$B$8,Data!O4068&gt;Outliers!$B$9),"Yes","No")</f>
        <v>No</v>
      </c>
      <c r="X4068">
        <f t="shared" si="575"/>
        <v>4</v>
      </c>
    </row>
    <row r="4069" spans="1:24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67"/>
        <v>1</v>
      </c>
      <c r="P4069" s="9">
        <f t="shared" si="568"/>
        <v>179.12</v>
      </c>
      <c r="Q4069" t="str">
        <f t="shared" si="569"/>
        <v>theater</v>
      </c>
      <c r="R4069" t="str">
        <f t="shared" si="570"/>
        <v>plays</v>
      </c>
      <c r="S4069" s="22">
        <f t="shared" si="571"/>
        <v>42235.117476851854</v>
      </c>
      <c r="T4069" s="22">
        <f t="shared" si="572"/>
        <v>42275.117476851854</v>
      </c>
      <c r="U4069">
        <f t="shared" si="573"/>
        <v>2015</v>
      </c>
      <c r="V4069" t="str">
        <f t="shared" si="574"/>
        <v>unsuccessful</v>
      </c>
      <c r="W4069" t="str">
        <f>IF(OR(O4069&lt;Outliers!$B$8,Data!O4069&gt;Outliers!$B$9),"Yes","No")</f>
        <v>No</v>
      </c>
      <c r="X4069">
        <f t="shared" si="575"/>
        <v>6</v>
      </c>
    </row>
    <row r="4070" spans="1:24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67"/>
        <v>0</v>
      </c>
      <c r="P4070" s="9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22">
        <f t="shared" si="571"/>
        <v>42718.963599537034</v>
      </c>
      <c r="T4070" s="22">
        <f t="shared" si="572"/>
        <v>42748.961805555555</v>
      </c>
      <c r="U4070">
        <f t="shared" si="573"/>
        <v>2016</v>
      </c>
      <c r="V4070" t="str">
        <f t="shared" si="574"/>
        <v>unsuccessful</v>
      </c>
      <c r="W4070" t="str">
        <f>IF(OR(O4070&lt;Outliers!$B$8,Data!O4070&gt;Outliers!$B$9),"Yes","No")</f>
        <v>No</v>
      </c>
      <c r="X4070">
        <f t="shared" si="575"/>
        <v>4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67"/>
        <v>0</v>
      </c>
      <c r="P4071" s="9">
        <f t="shared" si="568"/>
        <v>33.08</v>
      </c>
      <c r="Q4071" t="str">
        <f t="shared" si="569"/>
        <v>theater</v>
      </c>
      <c r="R4071" t="str">
        <f t="shared" si="570"/>
        <v>plays</v>
      </c>
      <c r="S4071" s="22">
        <f t="shared" si="571"/>
        <v>42022.661527777775</v>
      </c>
      <c r="T4071" s="22">
        <f t="shared" si="572"/>
        <v>42063.5</v>
      </c>
      <c r="U4071">
        <f t="shared" si="573"/>
        <v>2015</v>
      </c>
      <c r="V4071" t="str">
        <f t="shared" si="574"/>
        <v>unsuccessful</v>
      </c>
      <c r="W4071" t="str">
        <f>IF(OR(O4071&lt;Outliers!$B$8,Data!O4071&gt;Outliers!$B$9),"Yes","No")</f>
        <v>No</v>
      </c>
      <c r="X4071">
        <f t="shared" si="575"/>
        <v>6</v>
      </c>
    </row>
    <row r="4072" spans="1:24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67"/>
        <v>0</v>
      </c>
      <c r="P4072" s="9">
        <f t="shared" si="568"/>
        <v>27.5</v>
      </c>
      <c r="Q4072" t="str">
        <f t="shared" si="569"/>
        <v>theater</v>
      </c>
      <c r="R4072" t="str">
        <f t="shared" si="570"/>
        <v>plays</v>
      </c>
      <c r="S4072" s="22">
        <f t="shared" si="571"/>
        <v>42031.666898148149</v>
      </c>
      <c r="T4072" s="22">
        <f t="shared" si="572"/>
        <v>42064.125</v>
      </c>
      <c r="U4072">
        <f t="shared" si="573"/>
        <v>2015</v>
      </c>
      <c r="V4072" t="str">
        <f t="shared" si="574"/>
        <v>unsuccessful</v>
      </c>
      <c r="W4072" t="str">
        <f>IF(OR(O4072&lt;Outliers!$B$8,Data!O4072&gt;Outliers!$B$9),"Yes","No")</f>
        <v>No</v>
      </c>
      <c r="X4072">
        <f t="shared" si="575"/>
        <v>5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67"/>
        <v>0</v>
      </c>
      <c r="P4073" s="9">
        <f t="shared" si="568"/>
        <v>0</v>
      </c>
      <c r="Q4073" t="str">
        <f t="shared" si="569"/>
        <v>theater</v>
      </c>
      <c r="R4073" t="str">
        <f t="shared" si="570"/>
        <v>plays</v>
      </c>
      <c r="S4073" s="22">
        <f t="shared" si="571"/>
        <v>42700.804756944446</v>
      </c>
      <c r="T4073" s="22">
        <f t="shared" si="572"/>
        <v>42730.804756944446</v>
      </c>
      <c r="U4073">
        <f t="shared" si="573"/>
        <v>2016</v>
      </c>
      <c r="V4073" t="str">
        <f t="shared" si="574"/>
        <v>unsuccessful</v>
      </c>
      <c r="W4073" t="str">
        <f>IF(OR(O4073&lt;Outliers!$B$8,Data!O4073&gt;Outliers!$B$9),"Yes","No")</f>
        <v>No</v>
      </c>
      <c r="X4073">
        <f t="shared" si="575"/>
        <v>4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67"/>
        <v>0</v>
      </c>
      <c r="P4074" s="9">
        <f t="shared" si="568"/>
        <v>2</v>
      </c>
      <c r="Q4074" t="str">
        <f t="shared" si="569"/>
        <v>theater</v>
      </c>
      <c r="R4074" t="str">
        <f t="shared" si="570"/>
        <v>plays</v>
      </c>
      <c r="S4074" s="22">
        <f t="shared" si="571"/>
        <v>41812.77443287037</v>
      </c>
      <c r="T4074" s="22">
        <f t="shared" si="572"/>
        <v>41872.77443287037</v>
      </c>
      <c r="U4074">
        <f t="shared" si="573"/>
        <v>2014</v>
      </c>
      <c r="V4074" t="str">
        <f t="shared" si="574"/>
        <v>unsuccessful</v>
      </c>
      <c r="W4074" t="str">
        <f>IF(OR(O4074&lt;Outliers!$B$8,Data!O4074&gt;Outliers!$B$9),"Yes","No")</f>
        <v>No</v>
      </c>
      <c r="X4074">
        <f t="shared" si="575"/>
        <v>9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67"/>
        <v>0</v>
      </c>
      <c r="P4075" s="9">
        <f t="shared" si="568"/>
        <v>18.5</v>
      </c>
      <c r="Q4075" t="str">
        <f t="shared" si="569"/>
        <v>theater</v>
      </c>
      <c r="R4075" t="str">
        <f t="shared" si="570"/>
        <v>plays</v>
      </c>
      <c r="S4075" s="22">
        <f t="shared" si="571"/>
        <v>42078.34520833334</v>
      </c>
      <c r="T4075" s="22">
        <f t="shared" si="572"/>
        <v>42133.166666666672</v>
      </c>
      <c r="U4075">
        <f t="shared" si="573"/>
        <v>2015</v>
      </c>
      <c r="V4075" t="str">
        <f t="shared" si="574"/>
        <v>unsuccessful</v>
      </c>
      <c r="W4075" t="str">
        <f>IF(OR(O4075&lt;Outliers!$B$8,Data!O4075&gt;Outliers!$B$9),"Yes","No")</f>
        <v>No</v>
      </c>
      <c r="X4075">
        <f t="shared" si="575"/>
        <v>8</v>
      </c>
    </row>
    <row r="4076" spans="1:24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67"/>
        <v>0</v>
      </c>
      <c r="P4076" s="9">
        <f t="shared" si="568"/>
        <v>35</v>
      </c>
      <c r="Q4076" t="str">
        <f t="shared" si="569"/>
        <v>theater</v>
      </c>
      <c r="R4076" t="str">
        <f t="shared" si="570"/>
        <v>plays</v>
      </c>
      <c r="S4076" s="22">
        <f t="shared" si="571"/>
        <v>42283.552951388891</v>
      </c>
      <c r="T4076" s="22">
        <f t="shared" si="572"/>
        <v>42313.594618055555</v>
      </c>
      <c r="U4076">
        <f t="shared" si="573"/>
        <v>2015</v>
      </c>
      <c r="V4076" t="str">
        <f t="shared" si="574"/>
        <v>unsuccessful</v>
      </c>
      <c r="W4076" t="str">
        <f>IF(OR(O4076&lt;Outliers!$B$8,Data!O4076&gt;Outliers!$B$9),"Yes","No")</f>
        <v>No</v>
      </c>
      <c r="X4076">
        <f t="shared" si="575"/>
        <v>4</v>
      </c>
    </row>
    <row r="4077" spans="1:24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67"/>
        <v>0</v>
      </c>
      <c r="P4077" s="9">
        <f t="shared" si="568"/>
        <v>44.31</v>
      </c>
      <c r="Q4077" t="str">
        <f t="shared" si="569"/>
        <v>theater</v>
      </c>
      <c r="R4077" t="str">
        <f t="shared" si="570"/>
        <v>plays</v>
      </c>
      <c r="S4077" s="22">
        <f t="shared" si="571"/>
        <v>41779.045937499999</v>
      </c>
      <c r="T4077" s="22">
        <f t="shared" si="572"/>
        <v>41820.727777777778</v>
      </c>
      <c r="U4077">
        <f t="shared" si="573"/>
        <v>2014</v>
      </c>
      <c r="V4077" t="str">
        <f t="shared" si="574"/>
        <v>unsuccessful</v>
      </c>
      <c r="W4077" t="str">
        <f>IF(OR(O4077&lt;Outliers!$B$8,Data!O4077&gt;Outliers!$B$9),"Yes","No")</f>
        <v>No</v>
      </c>
      <c r="X4077">
        <f t="shared" si="575"/>
        <v>6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67"/>
        <v>0</v>
      </c>
      <c r="P4078" s="9">
        <f t="shared" si="568"/>
        <v>0</v>
      </c>
      <c r="Q4078" t="str">
        <f t="shared" si="569"/>
        <v>theater</v>
      </c>
      <c r="R4078" t="str">
        <f t="shared" si="570"/>
        <v>plays</v>
      </c>
      <c r="S4078" s="22">
        <f t="shared" si="571"/>
        <v>41905.795706018522</v>
      </c>
      <c r="T4078" s="22">
        <f t="shared" si="572"/>
        <v>41933.82708333333</v>
      </c>
      <c r="U4078">
        <f t="shared" si="573"/>
        <v>2014</v>
      </c>
      <c r="V4078" t="str">
        <f t="shared" si="574"/>
        <v>unsuccessful</v>
      </c>
      <c r="W4078" t="str">
        <f>IF(OR(O4078&lt;Outliers!$B$8,Data!O4078&gt;Outliers!$B$9),"Yes","No")</f>
        <v>No</v>
      </c>
      <c r="X4078">
        <f t="shared" si="575"/>
        <v>4</v>
      </c>
    </row>
    <row r="4079" spans="1:24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67"/>
        <v>0</v>
      </c>
      <c r="P4079" s="9">
        <f t="shared" si="568"/>
        <v>222.5</v>
      </c>
      <c r="Q4079" t="str">
        <f t="shared" si="569"/>
        <v>theater</v>
      </c>
      <c r="R4079" t="str">
        <f t="shared" si="570"/>
        <v>plays</v>
      </c>
      <c r="S4079" s="22">
        <f t="shared" si="571"/>
        <v>42695.7105787037</v>
      </c>
      <c r="T4079" s="22">
        <f t="shared" si="572"/>
        <v>42725.7105787037</v>
      </c>
      <c r="U4079">
        <f t="shared" si="573"/>
        <v>2016</v>
      </c>
      <c r="V4079" t="str">
        <f t="shared" si="574"/>
        <v>unsuccessful</v>
      </c>
      <c r="W4079" t="str">
        <f>IF(OR(O4079&lt;Outliers!$B$8,Data!O4079&gt;Outliers!$B$9),"Yes","No")</f>
        <v>No</v>
      </c>
      <c r="X4079">
        <f t="shared" si="575"/>
        <v>4</v>
      </c>
    </row>
    <row r="4080" spans="1:24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67"/>
        <v>0</v>
      </c>
      <c r="P4080" s="9">
        <f t="shared" si="568"/>
        <v>0</v>
      </c>
      <c r="Q4080" t="str">
        <f t="shared" si="569"/>
        <v>theater</v>
      </c>
      <c r="R4080" t="str">
        <f t="shared" si="570"/>
        <v>plays</v>
      </c>
      <c r="S4080" s="22">
        <f t="shared" si="571"/>
        <v>42732.787523148145</v>
      </c>
      <c r="T4080" s="22">
        <f t="shared" si="572"/>
        <v>42762.787523148145</v>
      </c>
      <c r="U4080">
        <f t="shared" si="573"/>
        <v>2016</v>
      </c>
      <c r="V4080" t="str">
        <f t="shared" si="574"/>
        <v>unsuccessful</v>
      </c>
      <c r="W4080" t="str">
        <f>IF(OR(O4080&lt;Outliers!$B$8,Data!O4080&gt;Outliers!$B$9),"Yes","No")</f>
        <v>No</v>
      </c>
      <c r="X4080">
        <f t="shared" si="575"/>
        <v>4</v>
      </c>
    </row>
    <row r="4081" spans="1:24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67"/>
        <v>0</v>
      </c>
      <c r="P4081" s="9">
        <f t="shared" si="568"/>
        <v>5</v>
      </c>
      <c r="Q4081" t="str">
        <f t="shared" si="569"/>
        <v>theater</v>
      </c>
      <c r="R4081" t="str">
        <f t="shared" si="570"/>
        <v>plays</v>
      </c>
      <c r="S4081" s="22">
        <f t="shared" si="571"/>
        <v>42510.938900462963</v>
      </c>
      <c r="T4081" s="22">
        <f t="shared" si="572"/>
        <v>42540.938900462963</v>
      </c>
      <c r="U4081">
        <f t="shared" si="573"/>
        <v>2016</v>
      </c>
      <c r="V4081" t="str">
        <f t="shared" si="574"/>
        <v>unsuccessful</v>
      </c>
      <c r="W4081" t="str">
        <f>IF(OR(O4081&lt;Outliers!$B$8,Data!O4081&gt;Outliers!$B$9),"Yes","No")</f>
        <v>No</v>
      </c>
      <c r="X4081">
        <f t="shared" si="575"/>
        <v>4</v>
      </c>
    </row>
    <row r="4082" spans="1:24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67"/>
        <v>0</v>
      </c>
      <c r="P4082" s="9">
        <f t="shared" si="568"/>
        <v>0</v>
      </c>
      <c r="Q4082" t="str">
        <f t="shared" si="569"/>
        <v>theater</v>
      </c>
      <c r="R4082" t="str">
        <f t="shared" si="570"/>
        <v>plays</v>
      </c>
      <c r="S4082" s="22">
        <f t="shared" si="571"/>
        <v>42511.698101851856</v>
      </c>
      <c r="T4082" s="22">
        <f t="shared" si="572"/>
        <v>42535.787500000006</v>
      </c>
      <c r="U4082">
        <f t="shared" si="573"/>
        <v>2016</v>
      </c>
      <c r="V4082" t="str">
        <f t="shared" si="574"/>
        <v>unsuccessful</v>
      </c>
      <c r="W4082" t="str">
        <f>IF(OR(O4082&lt;Outliers!$B$8,Data!O4082&gt;Outliers!$B$9),"Yes","No")</f>
        <v>No</v>
      </c>
      <c r="X4082">
        <f t="shared" si="575"/>
        <v>3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67"/>
        <v>0</v>
      </c>
      <c r="P4083" s="9">
        <f t="shared" si="568"/>
        <v>29.17</v>
      </c>
      <c r="Q4083" t="str">
        <f t="shared" si="569"/>
        <v>theater</v>
      </c>
      <c r="R4083" t="str">
        <f t="shared" si="570"/>
        <v>plays</v>
      </c>
      <c r="S4083" s="22">
        <f t="shared" si="571"/>
        <v>42041.581307870365</v>
      </c>
      <c r="T4083" s="22">
        <f t="shared" si="572"/>
        <v>42071.539641203708</v>
      </c>
      <c r="U4083">
        <f t="shared" si="573"/>
        <v>2015</v>
      </c>
      <c r="V4083" t="str">
        <f t="shared" si="574"/>
        <v>unsuccessful</v>
      </c>
      <c r="W4083" t="str">
        <f>IF(OR(O4083&lt;Outliers!$B$8,Data!O4083&gt;Outliers!$B$9),"Yes","No")</f>
        <v>No</v>
      </c>
      <c r="X4083">
        <f t="shared" si="575"/>
        <v>4</v>
      </c>
    </row>
    <row r="4084" spans="1:24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67"/>
        <v>0</v>
      </c>
      <c r="P4084" s="9">
        <f t="shared" si="568"/>
        <v>1.5</v>
      </c>
      <c r="Q4084" t="str">
        <f t="shared" si="569"/>
        <v>theater</v>
      </c>
      <c r="R4084" t="str">
        <f t="shared" si="570"/>
        <v>plays</v>
      </c>
      <c r="S4084" s="22">
        <f t="shared" si="571"/>
        <v>42307.189270833333</v>
      </c>
      <c r="T4084" s="22">
        <f t="shared" si="572"/>
        <v>42322.958333333328</v>
      </c>
      <c r="U4084">
        <f t="shared" si="573"/>
        <v>2015</v>
      </c>
      <c r="V4084" t="str">
        <f t="shared" si="574"/>
        <v>unsuccessful</v>
      </c>
      <c r="W4084" t="str">
        <f>IF(OR(O4084&lt;Outliers!$B$8,Data!O4084&gt;Outliers!$B$9),"Yes","No")</f>
        <v>No</v>
      </c>
      <c r="X4084">
        <f t="shared" si="575"/>
        <v>2</v>
      </c>
    </row>
    <row r="4085" spans="1:24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67"/>
        <v>0</v>
      </c>
      <c r="P4085" s="9">
        <f t="shared" si="568"/>
        <v>126.5</v>
      </c>
      <c r="Q4085" t="str">
        <f t="shared" si="569"/>
        <v>theater</v>
      </c>
      <c r="R4085" t="str">
        <f t="shared" si="570"/>
        <v>plays</v>
      </c>
      <c r="S4085" s="22">
        <f t="shared" si="571"/>
        <v>42353.761759259258</v>
      </c>
      <c r="T4085" s="22">
        <f t="shared" si="572"/>
        <v>42383.761759259258</v>
      </c>
      <c r="U4085">
        <f t="shared" si="573"/>
        <v>2015</v>
      </c>
      <c r="V4085" t="str">
        <f t="shared" si="574"/>
        <v>unsuccessful</v>
      </c>
      <c r="W4085" t="str">
        <f>IF(OR(O4085&lt;Outliers!$B$8,Data!O4085&gt;Outliers!$B$9),"Yes","No")</f>
        <v>No</v>
      </c>
      <c r="X4085">
        <f t="shared" si="575"/>
        <v>4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67"/>
        <v>0</v>
      </c>
      <c r="P4086" s="9">
        <f t="shared" si="568"/>
        <v>10</v>
      </c>
      <c r="Q4086" t="str">
        <f t="shared" si="569"/>
        <v>theater</v>
      </c>
      <c r="R4086" t="str">
        <f t="shared" si="570"/>
        <v>plays</v>
      </c>
      <c r="S4086" s="22">
        <f t="shared" si="571"/>
        <v>42622.436412037037</v>
      </c>
      <c r="T4086" s="22">
        <f t="shared" si="572"/>
        <v>42652.436412037037</v>
      </c>
      <c r="U4086">
        <f t="shared" si="573"/>
        <v>2016</v>
      </c>
      <c r="V4086" t="str">
        <f t="shared" si="574"/>
        <v>unsuccessful</v>
      </c>
      <c r="W4086" t="str">
        <f>IF(OR(O4086&lt;Outliers!$B$8,Data!O4086&gt;Outliers!$B$9),"Yes","No")</f>
        <v>No</v>
      </c>
      <c r="X4086">
        <f t="shared" si="575"/>
        <v>4</v>
      </c>
    </row>
    <row r="4087" spans="1:24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67"/>
        <v>0</v>
      </c>
      <c r="P4087" s="9">
        <f t="shared" si="568"/>
        <v>10</v>
      </c>
      <c r="Q4087" t="str">
        <f t="shared" si="569"/>
        <v>theater</v>
      </c>
      <c r="R4087" t="str">
        <f t="shared" si="570"/>
        <v>plays</v>
      </c>
      <c r="S4087" s="22">
        <f t="shared" si="571"/>
        <v>42058.603877314818</v>
      </c>
      <c r="T4087" s="22">
        <f t="shared" si="572"/>
        <v>42087.165972222225</v>
      </c>
      <c r="U4087">
        <f t="shared" si="573"/>
        <v>2015</v>
      </c>
      <c r="V4087" t="str">
        <f t="shared" si="574"/>
        <v>unsuccessful</v>
      </c>
      <c r="W4087" t="str">
        <f>IF(OR(O4087&lt;Outliers!$B$8,Data!O4087&gt;Outliers!$B$9),"Yes","No")</f>
        <v>No</v>
      </c>
      <c r="X4087">
        <f t="shared" si="575"/>
        <v>4</v>
      </c>
    </row>
    <row r="4088" spans="1:24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67"/>
        <v>0</v>
      </c>
      <c r="P4088" s="9">
        <f t="shared" si="568"/>
        <v>9.4</v>
      </c>
      <c r="Q4088" t="str">
        <f t="shared" si="569"/>
        <v>theater</v>
      </c>
      <c r="R4088" t="str">
        <f t="shared" si="570"/>
        <v>plays</v>
      </c>
      <c r="S4088" s="22">
        <f t="shared" si="571"/>
        <v>42304.940960648149</v>
      </c>
      <c r="T4088" s="22">
        <f t="shared" si="572"/>
        <v>42329.166666666672</v>
      </c>
      <c r="U4088">
        <f t="shared" si="573"/>
        <v>2015</v>
      </c>
      <c r="V4088" t="str">
        <f t="shared" si="574"/>
        <v>unsuccessful</v>
      </c>
      <c r="W4088" t="str">
        <f>IF(OR(O4088&lt;Outliers!$B$8,Data!O4088&gt;Outliers!$B$9),"Yes","No")</f>
        <v>No</v>
      </c>
      <c r="X4088">
        <f t="shared" si="575"/>
        <v>4</v>
      </c>
    </row>
    <row r="4089" spans="1:2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67"/>
        <v>0</v>
      </c>
      <c r="P4089" s="9">
        <f t="shared" si="568"/>
        <v>0</v>
      </c>
      <c r="Q4089" t="str">
        <f t="shared" si="569"/>
        <v>theater</v>
      </c>
      <c r="R4089" t="str">
        <f t="shared" si="570"/>
        <v>plays</v>
      </c>
      <c r="S4089" s="22">
        <f t="shared" si="571"/>
        <v>42538.742893518516</v>
      </c>
      <c r="T4089" s="22">
        <f t="shared" si="572"/>
        <v>42568.742893518516</v>
      </c>
      <c r="U4089">
        <f t="shared" si="573"/>
        <v>2016</v>
      </c>
      <c r="V4089" t="str">
        <f t="shared" si="574"/>
        <v>unsuccessful</v>
      </c>
      <c r="W4089" t="str">
        <f>IF(OR(O4089&lt;Outliers!$B$8,Data!O4089&gt;Outliers!$B$9),"Yes","No")</f>
        <v>No</v>
      </c>
      <c r="X4089">
        <f t="shared" si="575"/>
        <v>4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67"/>
        <v>0</v>
      </c>
      <c r="P4090" s="9">
        <f t="shared" si="568"/>
        <v>72</v>
      </c>
      <c r="Q4090" t="str">
        <f t="shared" si="569"/>
        <v>theater</v>
      </c>
      <c r="R4090" t="str">
        <f t="shared" si="570"/>
        <v>plays</v>
      </c>
      <c r="S4090" s="22">
        <f t="shared" si="571"/>
        <v>41990.612546296295</v>
      </c>
      <c r="T4090" s="22">
        <f t="shared" si="572"/>
        <v>42020.434722222228</v>
      </c>
      <c r="U4090">
        <f t="shared" si="573"/>
        <v>2014</v>
      </c>
      <c r="V4090" t="str">
        <f t="shared" si="574"/>
        <v>unsuccessful</v>
      </c>
      <c r="W4090" t="str">
        <f>IF(OR(O4090&lt;Outliers!$B$8,Data!O4090&gt;Outliers!$B$9),"Yes","No")</f>
        <v>No</v>
      </c>
      <c r="X4090">
        <f t="shared" si="575"/>
        <v>4</v>
      </c>
    </row>
    <row r="4091" spans="1:24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67"/>
        <v>0</v>
      </c>
      <c r="P4091" s="9">
        <f t="shared" si="568"/>
        <v>30</v>
      </c>
      <c r="Q4091" t="str">
        <f t="shared" si="569"/>
        <v>theater</v>
      </c>
      <c r="R4091" t="str">
        <f t="shared" si="570"/>
        <v>plays</v>
      </c>
      <c r="S4091" s="22">
        <f t="shared" si="571"/>
        <v>42122.732499999998</v>
      </c>
      <c r="T4091" s="22">
        <f t="shared" si="572"/>
        <v>42155.732638888891</v>
      </c>
      <c r="U4091">
        <f t="shared" si="573"/>
        <v>2015</v>
      </c>
      <c r="V4091" t="str">
        <f t="shared" si="574"/>
        <v>unsuccessful</v>
      </c>
      <c r="W4091" t="str">
        <f>IF(OR(O4091&lt;Outliers!$B$8,Data!O4091&gt;Outliers!$B$9),"Yes","No")</f>
        <v>No</v>
      </c>
      <c r="X4091">
        <f t="shared" si="575"/>
        <v>5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67"/>
        <v>0</v>
      </c>
      <c r="P4092" s="9">
        <f t="shared" si="568"/>
        <v>10.67</v>
      </c>
      <c r="Q4092" t="str">
        <f t="shared" si="569"/>
        <v>theater</v>
      </c>
      <c r="R4092" t="str">
        <f t="shared" si="570"/>
        <v>plays</v>
      </c>
      <c r="S4092" s="22">
        <f t="shared" si="571"/>
        <v>42209.67288194444</v>
      </c>
      <c r="T4092" s="22">
        <f t="shared" si="572"/>
        <v>42223.625</v>
      </c>
      <c r="U4092">
        <f t="shared" si="573"/>
        <v>2015</v>
      </c>
      <c r="V4092" t="str">
        <f t="shared" si="574"/>
        <v>unsuccessful</v>
      </c>
      <c r="W4092" t="str">
        <f>IF(OR(O4092&lt;Outliers!$B$8,Data!O4092&gt;Outliers!$B$9),"Yes","No")</f>
        <v>No</v>
      </c>
      <c r="X4092">
        <f t="shared" si="575"/>
        <v>2</v>
      </c>
    </row>
    <row r="4093" spans="1:24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67"/>
        <v>0</v>
      </c>
      <c r="P4093" s="9">
        <f t="shared" si="568"/>
        <v>25.5</v>
      </c>
      <c r="Q4093" t="str">
        <f t="shared" si="569"/>
        <v>theater</v>
      </c>
      <c r="R4093" t="str">
        <f t="shared" si="570"/>
        <v>plays</v>
      </c>
      <c r="S4093" s="22">
        <f t="shared" si="571"/>
        <v>41990.506377314814</v>
      </c>
      <c r="T4093" s="22">
        <f t="shared" si="572"/>
        <v>42020.506377314814</v>
      </c>
      <c r="U4093">
        <f t="shared" si="573"/>
        <v>2014</v>
      </c>
      <c r="V4093" t="str">
        <f t="shared" si="574"/>
        <v>unsuccessful</v>
      </c>
      <c r="W4093" t="str">
        <f>IF(OR(O4093&lt;Outliers!$B$8,Data!O4093&gt;Outliers!$B$9),"Yes","No")</f>
        <v>No</v>
      </c>
      <c r="X4093">
        <f t="shared" si="575"/>
        <v>4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67"/>
        <v>0</v>
      </c>
      <c r="P4094" s="9">
        <f t="shared" si="568"/>
        <v>20</v>
      </c>
      <c r="Q4094" t="str">
        <f t="shared" si="569"/>
        <v>theater</v>
      </c>
      <c r="R4094" t="str">
        <f t="shared" si="570"/>
        <v>plays</v>
      </c>
      <c r="S4094" s="22">
        <f t="shared" si="571"/>
        <v>42039.194988425923</v>
      </c>
      <c r="T4094" s="22">
        <f t="shared" si="572"/>
        <v>42099.153321759266</v>
      </c>
      <c r="U4094">
        <f t="shared" si="573"/>
        <v>2015</v>
      </c>
      <c r="V4094" t="str">
        <f t="shared" si="574"/>
        <v>unsuccessful</v>
      </c>
      <c r="W4094" t="str">
        <f>IF(OR(O4094&lt;Outliers!$B$8,Data!O4094&gt;Outliers!$B$9),"Yes","No")</f>
        <v>No</v>
      </c>
      <c r="X4094">
        <f t="shared" si="575"/>
        <v>9</v>
      </c>
    </row>
    <row r="4095" spans="1:24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67"/>
        <v>0</v>
      </c>
      <c r="P4095" s="9">
        <f t="shared" si="568"/>
        <v>15</v>
      </c>
      <c r="Q4095" t="str">
        <f t="shared" si="569"/>
        <v>theater</v>
      </c>
      <c r="R4095" t="str">
        <f t="shared" si="570"/>
        <v>plays</v>
      </c>
      <c r="S4095" s="22">
        <f t="shared" si="571"/>
        <v>42178.815891203703</v>
      </c>
      <c r="T4095" s="22">
        <f t="shared" si="572"/>
        <v>42238.815891203703</v>
      </c>
      <c r="U4095">
        <f t="shared" si="573"/>
        <v>2015</v>
      </c>
      <c r="V4095" t="str">
        <f t="shared" si="574"/>
        <v>unsuccessful</v>
      </c>
      <c r="W4095" t="str">
        <f>IF(OR(O4095&lt;Outliers!$B$8,Data!O4095&gt;Outliers!$B$9),"Yes","No")</f>
        <v>No</v>
      </c>
      <c r="X4095">
        <f t="shared" si="575"/>
        <v>9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67"/>
        <v>0</v>
      </c>
      <c r="P4096" s="9">
        <f t="shared" si="568"/>
        <v>91.25</v>
      </c>
      <c r="Q4096" t="str">
        <f t="shared" si="569"/>
        <v>theater</v>
      </c>
      <c r="R4096" t="str">
        <f t="shared" si="570"/>
        <v>plays</v>
      </c>
      <c r="S4096" s="22">
        <f t="shared" si="571"/>
        <v>41890.086805555555</v>
      </c>
      <c r="T4096" s="22">
        <f t="shared" si="572"/>
        <v>41934.207638888889</v>
      </c>
      <c r="U4096">
        <f t="shared" si="573"/>
        <v>2014</v>
      </c>
      <c r="V4096" t="str">
        <f t="shared" si="574"/>
        <v>unsuccessful</v>
      </c>
      <c r="W4096" t="str">
        <f>IF(OR(O4096&lt;Outliers!$B$8,Data!O4096&gt;Outliers!$B$9),"Yes","No")</f>
        <v>No</v>
      </c>
      <c r="X4096">
        <f t="shared" si="575"/>
        <v>6</v>
      </c>
    </row>
    <row r="4097" spans="1:24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67"/>
        <v>0</v>
      </c>
      <c r="P4097" s="9">
        <f t="shared" si="568"/>
        <v>800</v>
      </c>
      <c r="Q4097" t="str">
        <f t="shared" si="569"/>
        <v>theater</v>
      </c>
      <c r="R4097" t="str">
        <f t="shared" si="570"/>
        <v>plays</v>
      </c>
      <c r="S4097" s="22">
        <f t="shared" si="571"/>
        <v>42693.031828703708</v>
      </c>
      <c r="T4097" s="22">
        <f t="shared" si="572"/>
        <v>42723.031828703708</v>
      </c>
      <c r="U4097">
        <f t="shared" si="573"/>
        <v>2016</v>
      </c>
      <c r="V4097" t="str">
        <f t="shared" si="574"/>
        <v>unsuccessful</v>
      </c>
      <c r="W4097" t="str">
        <f>IF(OR(O4097&lt;Outliers!$B$8,Data!O4097&gt;Outliers!$B$9),"Yes","No")</f>
        <v>No</v>
      </c>
      <c r="X4097">
        <f t="shared" si="575"/>
        <v>4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67"/>
        <v>0</v>
      </c>
      <c r="P4098" s="9">
        <f t="shared" si="568"/>
        <v>80</v>
      </c>
      <c r="Q4098" t="str">
        <f t="shared" si="569"/>
        <v>theater</v>
      </c>
      <c r="R4098" t="str">
        <f t="shared" si="570"/>
        <v>plays</v>
      </c>
      <c r="S4098" s="22">
        <f t="shared" si="571"/>
        <v>42750.530312499999</v>
      </c>
      <c r="T4098" s="22">
        <f t="shared" si="572"/>
        <v>42794.368749999994</v>
      </c>
      <c r="U4098">
        <f t="shared" si="573"/>
        <v>2017</v>
      </c>
      <c r="V4098" t="str">
        <f t="shared" si="574"/>
        <v>unsuccessful</v>
      </c>
      <c r="W4098" t="str">
        <f>IF(OR(O4098&lt;Outliers!$B$8,Data!O4098&gt;Outliers!$B$9),"Yes","No")</f>
        <v>No</v>
      </c>
      <c r="X4098">
        <f t="shared" si="575"/>
        <v>6</v>
      </c>
    </row>
    <row r="4099" spans="1:24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76">ROUND(E4099/D4099,0)</f>
        <v>0</v>
      </c>
      <c r="P4099" s="9">
        <f t="shared" ref="P4099:P4115" si="577">ROUND(IFERROR(E4099/L4099,0),2)</f>
        <v>0</v>
      </c>
      <c r="Q4099" t="str">
        <f t="shared" ref="Q4099:Q4115" si="578">LEFT(N4099,FIND("/",N4099)-1)</f>
        <v>theater</v>
      </c>
      <c r="R4099" t="str">
        <f t="shared" ref="R4099:R4115" si="579">RIGHT(N4099,LEN(N4099)-FIND("/",N4099))</f>
        <v>plays</v>
      </c>
      <c r="S4099" s="22">
        <f t="shared" ref="S4099:S4115" si="580">(((J4099/60)/60)/24)+DATE(1970,1,1)</f>
        <v>42344.824502314819</v>
      </c>
      <c r="T4099" s="22">
        <f t="shared" ref="T4099:T4115" si="581">(((I4099/60)/60)/24)+DATE(1970,1,1)</f>
        <v>42400.996527777781</v>
      </c>
      <c r="U4099">
        <f t="shared" ref="U4099:U4115" si="582">YEAR(S4099)</f>
        <v>2015</v>
      </c>
      <c r="V4099" t="str">
        <f t="shared" ref="V4099:V4115" si="583">IF(OR(F4099="live",F4099="successful"),"successful","unsuccessful")</f>
        <v>unsuccessful</v>
      </c>
      <c r="W4099" t="str">
        <f>IF(OR(O4099&lt;Outliers!$B$8,Data!O4099&gt;Outliers!$B$9),"Yes","No")</f>
        <v>No</v>
      </c>
      <c r="X4099">
        <f t="shared" ref="X4099:X4115" si="584">ROUND(_xlfn.DAYS(T4099,S4099)/7,0)</f>
        <v>8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76"/>
        <v>0</v>
      </c>
      <c r="P4100" s="9">
        <f t="shared" si="577"/>
        <v>0</v>
      </c>
      <c r="Q4100" t="str">
        <f t="shared" si="578"/>
        <v>theater</v>
      </c>
      <c r="R4100" t="str">
        <f t="shared" si="579"/>
        <v>plays</v>
      </c>
      <c r="S4100" s="22">
        <f t="shared" si="580"/>
        <v>42495.722187499996</v>
      </c>
      <c r="T4100" s="22">
        <f t="shared" si="581"/>
        <v>42525.722187499996</v>
      </c>
      <c r="U4100">
        <f t="shared" si="582"/>
        <v>2016</v>
      </c>
      <c r="V4100" t="str">
        <f t="shared" si="583"/>
        <v>unsuccessful</v>
      </c>
      <c r="W4100" t="str">
        <f>IF(OR(O4100&lt;Outliers!$B$8,Data!O4100&gt;Outliers!$B$9),"Yes","No")</f>
        <v>No</v>
      </c>
      <c r="X4100">
        <f t="shared" si="584"/>
        <v>4</v>
      </c>
    </row>
    <row r="4101" spans="1:24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76"/>
        <v>0</v>
      </c>
      <c r="P4101" s="9">
        <f t="shared" si="577"/>
        <v>50</v>
      </c>
      <c r="Q4101" t="str">
        <f t="shared" si="578"/>
        <v>theater</v>
      </c>
      <c r="R4101" t="str">
        <f t="shared" si="579"/>
        <v>plays</v>
      </c>
      <c r="S4101" s="22">
        <f t="shared" si="580"/>
        <v>42570.850381944445</v>
      </c>
      <c r="T4101" s="22">
        <f t="shared" si="581"/>
        <v>42615.850381944445</v>
      </c>
      <c r="U4101">
        <f t="shared" si="582"/>
        <v>2016</v>
      </c>
      <c r="V4101" t="str">
        <f t="shared" si="583"/>
        <v>unsuccessful</v>
      </c>
      <c r="W4101" t="str">
        <f>IF(OR(O4101&lt;Outliers!$B$8,Data!O4101&gt;Outliers!$B$9),"Yes","No")</f>
        <v>No</v>
      </c>
      <c r="X4101">
        <f t="shared" si="584"/>
        <v>6</v>
      </c>
    </row>
    <row r="4102" spans="1:24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76"/>
        <v>0</v>
      </c>
      <c r="P4102" s="9">
        <f t="shared" si="577"/>
        <v>0</v>
      </c>
      <c r="Q4102" t="str">
        <f t="shared" si="578"/>
        <v>theater</v>
      </c>
      <c r="R4102" t="str">
        <f t="shared" si="579"/>
        <v>plays</v>
      </c>
      <c r="S4102" s="22">
        <f t="shared" si="580"/>
        <v>41927.124884259261</v>
      </c>
      <c r="T4102" s="22">
        <f t="shared" si="581"/>
        <v>41937.124884259261</v>
      </c>
      <c r="U4102">
        <f t="shared" si="582"/>
        <v>2014</v>
      </c>
      <c r="V4102" t="str">
        <f t="shared" si="583"/>
        <v>unsuccessful</v>
      </c>
      <c r="W4102" t="str">
        <f>IF(OR(O4102&lt;Outliers!$B$8,Data!O4102&gt;Outliers!$B$9),"Yes","No")</f>
        <v>No</v>
      </c>
      <c r="X4102">
        <f t="shared" si="584"/>
        <v>1</v>
      </c>
    </row>
    <row r="4103" spans="1:24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76"/>
        <v>0</v>
      </c>
      <c r="P4103" s="9">
        <f t="shared" si="577"/>
        <v>0</v>
      </c>
      <c r="Q4103" t="str">
        <f t="shared" si="578"/>
        <v>theater</v>
      </c>
      <c r="R4103" t="str">
        <f t="shared" si="579"/>
        <v>plays</v>
      </c>
      <c r="S4103" s="22">
        <f t="shared" si="580"/>
        <v>42730.903726851851</v>
      </c>
      <c r="T4103" s="22">
        <f t="shared" si="581"/>
        <v>42760.903726851851</v>
      </c>
      <c r="U4103">
        <f t="shared" si="582"/>
        <v>2016</v>
      </c>
      <c r="V4103" t="str">
        <f t="shared" si="583"/>
        <v>unsuccessful</v>
      </c>
      <c r="W4103" t="str">
        <f>IF(OR(O4103&lt;Outliers!$B$8,Data!O4103&gt;Outliers!$B$9),"Yes","No")</f>
        <v>No</v>
      </c>
      <c r="X4103">
        <f t="shared" si="584"/>
        <v>4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76"/>
        <v>0</v>
      </c>
      <c r="P4104" s="9">
        <f t="shared" si="577"/>
        <v>22.83</v>
      </c>
      <c r="Q4104" t="str">
        <f t="shared" si="578"/>
        <v>theater</v>
      </c>
      <c r="R4104" t="str">
        <f t="shared" si="579"/>
        <v>plays</v>
      </c>
      <c r="S4104" s="22">
        <f t="shared" si="580"/>
        <v>42475.848067129627</v>
      </c>
      <c r="T4104" s="22">
        <f t="shared" si="581"/>
        <v>42505.848067129627</v>
      </c>
      <c r="U4104">
        <f t="shared" si="582"/>
        <v>2016</v>
      </c>
      <c r="V4104" t="str">
        <f t="shared" si="583"/>
        <v>unsuccessful</v>
      </c>
      <c r="W4104" t="str">
        <f>IF(OR(O4104&lt;Outliers!$B$8,Data!O4104&gt;Outliers!$B$9),"Yes","No")</f>
        <v>No</v>
      </c>
      <c r="X4104">
        <f t="shared" si="584"/>
        <v>4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76"/>
        <v>0</v>
      </c>
      <c r="P4105" s="9">
        <f t="shared" si="577"/>
        <v>16.670000000000002</v>
      </c>
      <c r="Q4105" t="str">
        <f t="shared" si="578"/>
        <v>theater</v>
      </c>
      <c r="R4105" t="str">
        <f t="shared" si="579"/>
        <v>plays</v>
      </c>
      <c r="S4105" s="22">
        <f t="shared" si="580"/>
        <v>42188.83293981482</v>
      </c>
      <c r="T4105" s="22">
        <f t="shared" si="581"/>
        <v>42242.772222222222</v>
      </c>
      <c r="U4105">
        <f t="shared" si="582"/>
        <v>2015</v>
      </c>
      <c r="V4105" t="str">
        <f t="shared" si="583"/>
        <v>unsuccessful</v>
      </c>
      <c r="W4105" t="str">
        <f>IF(OR(O4105&lt;Outliers!$B$8,Data!O4105&gt;Outliers!$B$9),"Yes","No")</f>
        <v>No</v>
      </c>
      <c r="X4105">
        <f t="shared" si="584"/>
        <v>8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76"/>
        <v>0</v>
      </c>
      <c r="P4106" s="9">
        <f t="shared" si="577"/>
        <v>45.79</v>
      </c>
      <c r="Q4106" t="str">
        <f t="shared" si="578"/>
        <v>theater</v>
      </c>
      <c r="R4106" t="str">
        <f t="shared" si="579"/>
        <v>plays</v>
      </c>
      <c r="S4106" s="22">
        <f t="shared" si="580"/>
        <v>42640.278171296297</v>
      </c>
      <c r="T4106" s="22">
        <f t="shared" si="581"/>
        <v>42670.278171296297</v>
      </c>
      <c r="U4106">
        <f t="shared" si="582"/>
        <v>2016</v>
      </c>
      <c r="V4106" t="str">
        <f t="shared" si="583"/>
        <v>unsuccessful</v>
      </c>
      <c r="W4106" t="str">
        <f>IF(OR(O4106&lt;Outliers!$B$8,Data!O4106&gt;Outliers!$B$9),"Yes","No")</f>
        <v>No</v>
      </c>
      <c r="X4106">
        <f t="shared" si="584"/>
        <v>4</v>
      </c>
    </row>
    <row r="4107" spans="1:24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76"/>
        <v>0</v>
      </c>
      <c r="P4107" s="9">
        <f t="shared" si="577"/>
        <v>383.33</v>
      </c>
      <c r="Q4107" t="str">
        <f t="shared" si="578"/>
        <v>theater</v>
      </c>
      <c r="R4107" t="str">
        <f t="shared" si="579"/>
        <v>plays</v>
      </c>
      <c r="S4107" s="22">
        <f t="shared" si="580"/>
        <v>42697.010520833333</v>
      </c>
      <c r="T4107" s="22">
        <f t="shared" si="581"/>
        <v>42730.010520833333</v>
      </c>
      <c r="U4107">
        <f t="shared" si="582"/>
        <v>2016</v>
      </c>
      <c r="V4107" t="str">
        <f t="shared" si="583"/>
        <v>unsuccessful</v>
      </c>
      <c r="W4107" t="str">
        <f>IF(OR(O4107&lt;Outliers!$B$8,Data!O4107&gt;Outliers!$B$9),"Yes","No")</f>
        <v>No</v>
      </c>
      <c r="X4107">
        <f t="shared" si="584"/>
        <v>5</v>
      </c>
    </row>
    <row r="4108" spans="1:24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76"/>
        <v>1</v>
      </c>
      <c r="P4108" s="9">
        <f t="shared" si="577"/>
        <v>106.97</v>
      </c>
      <c r="Q4108" t="str">
        <f t="shared" si="578"/>
        <v>theater</v>
      </c>
      <c r="R4108" t="str">
        <f t="shared" si="579"/>
        <v>plays</v>
      </c>
      <c r="S4108" s="22">
        <f t="shared" si="580"/>
        <v>42053.049375000002</v>
      </c>
      <c r="T4108" s="22">
        <f t="shared" si="581"/>
        <v>42096.041666666672</v>
      </c>
      <c r="U4108">
        <f t="shared" si="582"/>
        <v>2015</v>
      </c>
      <c r="V4108" t="str">
        <f t="shared" si="583"/>
        <v>unsuccessful</v>
      </c>
      <c r="W4108" t="str">
        <f>IF(OR(O4108&lt;Outliers!$B$8,Data!O4108&gt;Outliers!$B$9),"Yes","No")</f>
        <v>No</v>
      </c>
      <c r="X4108">
        <f t="shared" si="584"/>
        <v>6</v>
      </c>
    </row>
    <row r="4109" spans="1:24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76"/>
        <v>0</v>
      </c>
      <c r="P4109" s="9">
        <f t="shared" si="577"/>
        <v>10.25</v>
      </c>
      <c r="Q4109" t="str">
        <f t="shared" si="578"/>
        <v>theater</v>
      </c>
      <c r="R4109" t="str">
        <f t="shared" si="579"/>
        <v>plays</v>
      </c>
      <c r="S4109" s="22">
        <f t="shared" si="580"/>
        <v>41883.916678240741</v>
      </c>
      <c r="T4109" s="22">
        <f t="shared" si="581"/>
        <v>41906.916678240741</v>
      </c>
      <c r="U4109">
        <f t="shared" si="582"/>
        <v>2014</v>
      </c>
      <c r="V4109" t="str">
        <f t="shared" si="583"/>
        <v>unsuccessful</v>
      </c>
      <c r="W4109" t="str">
        <f>IF(OR(O4109&lt;Outliers!$B$8,Data!O4109&gt;Outliers!$B$9),"Yes","No")</f>
        <v>No</v>
      </c>
      <c r="X4109">
        <f t="shared" si="584"/>
        <v>3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76"/>
        <v>0</v>
      </c>
      <c r="P4110" s="9">
        <f t="shared" si="577"/>
        <v>59</v>
      </c>
      <c r="Q4110" t="str">
        <f t="shared" si="578"/>
        <v>theater</v>
      </c>
      <c r="R4110" t="str">
        <f t="shared" si="579"/>
        <v>plays</v>
      </c>
      <c r="S4110" s="22">
        <f t="shared" si="580"/>
        <v>42767.031678240746</v>
      </c>
      <c r="T4110" s="22">
        <f t="shared" si="581"/>
        <v>42797.208333333328</v>
      </c>
      <c r="U4110">
        <f t="shared" si="582"/>
        <v>2017</v>
      </c>
      <c r="V4110" t="str">
        <f t="shared" si="583"/>
        <v>unsuccessful</v>
      </c>
      <c r="W4110" t="str">
        <f>IF(OR(O4110&lt;Outliers!$B$8,Data!O4110&gt;Outliers!$B$9),"Yes","No")</f>
        <v>No</v>
      </c>
      <c r="X4110">
        <f t="shared" si="584"/>
        <v>4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76"/>
        <v>0</v>
      </c>
      <c r="P4111" s="9">
        <f t="shared" si="577"/>
        <v>0</v>
      </c>
      <c r="Q4111" t="str">
        <f t="shared" si="578"/>
        <v>theater</v>
      </c>
      <c r="R4111" t="str">
        <f t="shared" si="579"/>
        <v>plays</v>
      </c>
      <c r="S4111" s="22">
        <f t="shared" si="580"/>
        <v>42307.539398148147</v>
      </c>
      <c r="T4111" s="22">
        <f t="shared" si="581"/>
        <v>42337.581064814818</v>
      </c>
      <c r="U4111">
        <f t="shared" si="582"/>
        <v>2015</v>
      </c>
      <c r="V4111" t="str">
        <f t="shared" si="583"/>
        <v>unsuccessful</v>
      </c>
      <c r="W4111" t="str">
        <f>IF(OR(O4111&lt;Outliers!$B$8,Data!O4111&gt;Outliers!$B$9),"Yes","No")</f>
        <v>No</v>
      </c>
      <c r="X4111">
        <f t="shared" si="584"/>
        <v>4</v>
      </c>
    </row>
    <row r="4112" spans="1:24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76"/>
        <v>0</v>
      </c>
      <c r="P4112" s="9">
        <f t="shared" si="577"/>
        <v>14.33</v>
      </c>
      <c r="Q4112" t="str">
        <f t="shared" si="578"/>
        <v>theater</v>
      </c>
      <c r="R4112" t="str">
        <f t="shared" si="579"/>
        <v>plays</v>
      </c>
      <c r="S4112" s="22">
        <f t="shared" si="580"/>
        <v>42512.626747685179</v>
      </c>
      <c r="T4112" s="22">
        <f t="shared" si="581"/>
        <v>42572.626747685179</v>
      </c>
      <c r="U4112">
        <f t="shared" si="582"/>
        <v>2016</v>
      </c>
      <c r="V4112" t="str">
        <f t="shared" si="583"/>
        <v>unsuccessful</v>
      </c>
      <c r="W4112" t="str">
        <f>IF(OR(O4112&lt;Outliers!$B$8,Data!O4112&gt;Outliers!$B$9),"Yes","No")</f>
        <v>No</v>
      </c>
      <c r="X4112">
        <f t="shared" si="584"/>
        <v>9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76"/>
        <v>0</v>
      </c>
      <c r="P4113" s="9">
        <f t="shared" si="577"/>
        <v>15.67</v>
      </c>
      <c r="Q4113" t="str">
        <f t="shared" si="578"/>
        <v>theater</v>
      </c>
      <c r="R4113" t="str">
        <f t="shared" si="579"/>
        <v>plays</v>
      </c>
      <c r="S4113" s="22">
        <f t="shared" si="580"/>
        <v>42029.135879629626</v>
      </c>
      <c r="T4113" s="22">
        <f t="shared" si="581"/>
        <v>42059.135879629626</v>
      </c>
      <c r="U4113">
        <f t="shared" si="582"/>
        <v>2015</v>
      </c>
      <c r="V4113" t="str">
        <f t="shared" si="583"/>
        <v>unsuccessful</v>
      </c>
      <c r="W4113" t="str">
        <f>IF(OR(O4113&lt;Outliers!$B$8,Data!O4113&gt;Outliers!$B$9),"Yes","No")</f>
        <v>No</v>
      </c>
      <c r="X4113">
        <f t="shared" si="584"/>
        <v>4</v>
      </c>
    </row>
    <row r="4114" spans="1:24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76"/>
        <v>0</v>
      </c>
      <c r="P4114" s="9">
        <f t="shared" si="577"/>
        <v>1</v>
      </c>
      <c r="Q4114" t="str">
        <f t="shared" si="578"/>
        <v>theater</v>
      </c>
      <c r="R4114" t="str">
        <f t="shared" si="579"/>
        <v>plays</v>
      </c>
      <c r="S4114" s="22">
        <f t="shared" si="580"/>
        <v>42400.946597222224</v>
      </c>
      <c r="T4114" s="22">
        <f t="shared" si="581"/>
        <v>42428</v>
      </c>
      <c r="U4114">
        <f t="shared" si="582"/>
        <v>2016</v>
      </c>
      <c r="V4114" t="str">
        <f t="shared" si="583"/>
        <v>unsuccessful</v>
      </c>
      <c r="W4114" t="str">
        <f>IF(OR(O4114&lt;Outliers!$B$8,Data!O4114&gt;Outliers!$B$9),"Yes","No")</f>
        <v>No</v>
      </c>
      <c r="X4114">
        <f t="shared" si="584"/>
        <v>4</v>
      </c>
    </row>
    <row r="4115" spans="1:24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76"/>
        <v>0</v>
      </c>
      <c r="P4115" s="9">
        <f t="shared" si="577"/>
        <v>1</v>
      </c>
      <c r="Q4115" t="str">
        <f t="shared" si="578"/>
        <v>theater</v>
      </c>
      <c r="R4115" t="str">
        <f t="shared" si="579"/>
        <v>plays</v>
      </c>
      <c r="S4115" s="22">
        <f t="shared" si="580"/>
        <v>42358.573182870372</v>
      </c>
      <c r="T4115" s="22">
        <f t="shared" si="581"/>
        <v>42377.273611111115</v>
      </c>
      <c r="U4115">
        <f t="shared" si="582"/>
        <v>2015</v>
      </c>
      <c r="V4115" t="str">
        <f t="shared" si="583"/>
        <v>unsuccessful</v>
      </c>
      <c r="W4115" t="str">
        <f>IF(OR(O4115&lt;Outliers!$B$8,Data!O4115&gt;Outliers!$B$9),"Yes","No")</f>
        <v>No</v>
      </c>
      <c r="X4115">
        <f t="shared" si="584"/>
        <v>3</v>
      </c>
    </row>
  </sheetData>
  <autoFilter ref="A1:X4115" xr:uid="{17F66D12-C89C-4D9D-BE93-8B9571D569D7}"/>
  <sortState xmlns:xlrd2="http://schemas.microsoft.com/office/spreadsheetml/2017/richdata2" ref="A2:O4115">
    <sortCondition ref="A2:A4115"/>
  </sortState>
  <conditionalFormatting sqref="O1:O1048576 P1:X1">
    <cfRule type="colorScale" priority="6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F1:F1048576">
    <cfRule type="containsText" dxfId="118" priority="2" operator="containsText" text="live">
      <formula>NOT(ISERROR(SEARCH("live",F1)))</formula>
    </cfRule>
    <cfRule type="containsText" dxfId="117" priority="3" operator="containsText" text="successful">
      <formula>NOT(ISERROR(SEARCH("successful",F1)))</formula>
    </cfRule>
    <cfRule type="containsText" dxfId="116" priority="4" operator="containsText" text="failed">
      <formula>NOT(ISERROR(SEARCH("failed",F1)))</formula>
    </cfRule>
    <cfRule type="containsText" dxfId="115" priority="5" operator="containsText" text="canceled">
      <formula>NOT(ISERROR(SEARCH("canceled",F1)))</formula>
    </cfRule>
  </conditionalFormatting>
  <conditionalFormatting sqref="W1:W1048576 X1">
    <cfRule type="containsText" dxfId="114" priority="1" operator="containsText" text="Yes">
      <formula>NOT(ISERROR(SEARCH("Yes",W1)))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376F6-4564-457D-8C81-C5BDDEB80388}">
  <sheetPr>
    <tabColor rgb="FFFFFF00"/>
  </sheetPr>
  <dimension ref="A1:F15"/>
  <sheetViews>
    <sheetView workbookViewId="0">
      <selection activeCell="G33" sqref="G33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8323</v>
      </c>
      <c r="B2" t="s">
        <v>8322</v>
      </c>
    </row>
    <row r="4" spans="1:6" x14ac:dyDescent="0.25">
      <c r="A4" s="10" t="s">
        <v>8321</v>
      </c>
      <c r="B4" s="12" t="s">
        <v>8320</v>
      </c>
      <c r="C4" s="12"/>
      <c r="D4" s="12"/>
      <c r="E4" s="12"/>
      <c r="F4" s="12"/>
    </row>
    <row r="5" spans="1:6" ht="15.75" thickBot="1" x14ac:dyDescent="0.3">
      <c r="A5" s="20" t="s">
        <v>8308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8319</v>
      </c>
    </row>
    <row r="6" spans="1:6" ht="15.75" thickTop="1" x14ac:dyDescent="0.25">
      <c r="A6" s="17" t="s">
        <v>8318</v>
      </c>
      <c r="B6" s="18">
        <v>839</v>
      </c>
      <c r="C6" s="18">
        <v>24</v>
      </c>
      <c r="D6" s="18">
        <v>493</v>
      </c>
      <c r="E6" s="18">
        <v>37</v>
      </c>
      <c r="F6" s="18">
        <v>1393</v>
      </c>
    </row>
    <row r="7" spans="1:6" x14ac:dyDescent="0.25">
      <c r="A7" s="13" t="s">
        <v>8314</v>
      </c>
      <c r="B7" s="14">
        <v>540</v>
      </c>
      <c r="C7" s="14">
        <v>20</v>
      </c>
      <c r="D7" s="14">
        <v>120</v>
      </c>
      <c r="E7" s="14">
        <v>20</v>
      </c>
      <c r="F7" s="14">
        <v>700</v>
      </c>
    </row>
    <row r="8" spans="1:6" x14ac:dyDescent="0.25">
      <c r="A8" s="13" t="s">
        <v>8317</v>
      </c>
      <c r="B8" s="14">
        <v>209</v>
      </c>
      <c r="C8" s="14"/>
      <c r="D8" s="14">
        <v>213</v>
      </c>
      <c r="E8" s="14">
        <v>178</v>
      </c>
      <c r="F8" s="14">
        <v>600</v>
      </c>
    </row>
    <row r="9" spans="1:6" x14ac:dyDescent="0.25">
      <c r="A9" s="13" t="s">
        <v>8310</v>
      </c>
      <c r="B9" s="14">
        <v>300</v>
      </c>
      <c r="C9" s="14"/>
      <c r="D9" s="14">
        <v>180</v>
      </c>
      <c r="E9" s="14">
        <v>40</v>
      </c>
      <c r="F9" s="14">
        <v>520</v>
      </c>
    </row>
    <row r="10" spans="1:6" x14ac:dyDescent="0.25">
      <c r="A10" s="13" t="s">
        <v>8316</v>
      </c>
      <c r="B10" s="14">
        <v>80</v>
      </c>
      <c r="C10" s="14"/>
      <c r="D10" s="14">
        <v>127</v>
      </c>
      <c r="E10" s="14">
        <v>30</v>
      </c>
      <c r="F10" s="14">
        <v>237</v>
      </c>
    </row>
    <row r="11" spans="1:6" x14ac:dyDescent="0.25">
      <c r="A11" s="13" t="s">
        <v>8312</v>
      </c>
      <c r="B11" s="14">
        <v>80</v>
      </c>
      <c r="C11" s="14"/>
      <c r="D11" s="14">
        <v>140</v>
      </c>
      <c r="E11" s="14"/>
      <c r="F11" s="14">
        <v>220</v>
      </c>
    </row>
    <row r="12" spans="1:6" x14ac:dyDescent="0.25">
      <c r="A12" s="13" t="s">
        <v>8315</v>
      </c>
      <c r="B12" s="14">
        <v>103</v>
      </c>
      <c r="C12" s="14"/>
      <c r="D12" s="14">
        <v>117</v>
      </c>
      <c r="E12" s="14"/>
      <c r="F12" s="14">
        <v>220</v>
      </c>
    </row>
    <row r="13" spans="1:6" x14ac:dyDescent="0.25">
      <c r="A13" s="13" t="s">
        <v>8311</v>
      </c>
      <c r="B13" s="14">
        <v>34</v>
      </c>
      <c r="C13" s="14">
        <v>6</v>
      </c>
      <c r="D13" s="14">
        <v>140</v>
      </c>
      <c r="E13" s="14">
        <v>20</v>
      </c>
      <c r="F13" s="14">
        <v>200</v>
      </c>
    </row>
    <row r="14" spans="1:6" ht="15.75" thickBot="1" x14ac:dyDescent="0.3">
      <c r="A14" s="13" t="s">
        <v>8313</v>
      </c>
      <c r="B14" s="14"/>
      <c r="C14" s="14"/>
      <c r="D14" s="14"/>
      <c r="E14" s="14">
        <v>24</v>
      </c>
      <c r="F14" s="14">
        <v>24</v>
      </c>
    </row>
    <row r="15" spans="1:6" ht="15.75" thickTop="1" x14ac:dyDescent="0.25">
      <c r="A15" s="15" t="s">
        <v>8319</v>
      </c>
      <c r="B15" s="16">
        <v>2185</v>
      </c>
      <c r="C15" s="16">
        <v>50</v>
      </c>
      <c r="D15" s="16">
        <v>1530</v>
      </c>
      <c r="E15" s="16">
        <v>349</v>
      </c>
      <c r="F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62F4-D5FB-4168-B8F7-453673E1B593}">
  <sheetPr>
    <tabColor rgb="FFFFFF00"/>
  </sheetPr>
  <dimension ref="A1:F55"/>
  <sheetViews>
    <sheetView workbookViewId="0">
      <selection activeCell="B16" sqref="B16"/>
    </sheetView>
  </sheetViews>
  <sheetFormatPr defaultRowHeight="15" x14ac:dyDescent="0.25"/>
  <cols>
    <col min="1" max="1" width="16.8554687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8323</v>
      </c>
      <c r="B2" t="s">
        <v>8322</v>
      </c>
    </row>
    <row r="3" spans="1:6" ht="15.75" thickBot="1" x14ac:dyDescent="0.3">
      <c r="A3" s="20" t="s">
        <v>8308</v>
      </c>
      <c r="B3" s="21" t="s">
        <v>8322</v>
      </c>
    </row>
    <row r="4" spans="1:6" ht="15.75" thickTop="1" x14ac:dyDescent="0.25"/>
    <row r="5" spans="1:6" x14ac:dyDescent="0.25">
      <c r="A5" s="10" t="s">
        <v>8321</v>
      </c>
      <c r="B5" s="12" t="s">
        <v>8320</v>
      </c>
      <c r="C5" s="12"/>
      <c r="D5" s="12"/>
      <c r="E5" s="12"/>
      <c r="F5" s="12"/>
    </row>
    <row r="6" spans="1:6" ht="15.75" thickBot="1" x14ac:dyDescent="0.3">
      <c r="A6" s="10" t="s">
        <v>8389</v>
      </c>
      <c r="B6" s="19" t="s">
        <v>8219</v>
      </c>
      <c r="C6" s="19" t="s">
        <v>8222</v>
      </c>
      <c r="D6" s="19" t="s">
        <v>8221</v>
      </c>
      <c r="E6" s="19" t="s">
        <v>8220</v>
      </c>
      <c r="F6" s="19" t="s">
        <v>8319</v>
      </c>
    </row>
    <row r="7" spans="1:6" ht="15.75" thickTop="1" x14ac:dyDescent="0.25">
      <c r="A7" s="31" t="s">
        <v>8348</v>
      </c>
      <c r="B7" s="14">
        <v>694</v>
      </c>
      <c r="C7" s="14">
        <v>19</v>
      </c>
      <c r="D7" s="14">
        <v>353</v>
      </c>
      <c r="E7" s="14"/>
      <c r="F7" s="14">
        <v>1066</v>
      </c>
    </row>
    <row r="8" spans="1:6" x14ac:dyDescent="0.25">
      <c r="A8" s="31" t="s">
        <v>8352</v>
      </c>
      <c r="B8" s="14">
        <v>260</v>
      </c>
      <c r="C8" s="14"/>
      <c r="D8" s="14"/>
      <c r="E8" s="14"/>
      <c r="F8" s="14">
        <v>260</v>
      </c>
    </row>
    <row r="9" spans="1:6" ht="15.75" thickBot="1" x14ac:dyDescent="0.3">
      <c r="A9" s="31" t="s">
        <v>8362</v>
      </c>
      <c r="B9" s="14">
        <v>20</v>
      </c>
      <c r="C9" s="14"/>
      <c r="D9" s="14">
        <v>120</v>
      </c>
      <c r="E9" s="14">
        <v>60</v>
      </c>
      <c r="F9" s="14">
        <v>200</v>
      </c>
    </row>
    <row r="10" spans="1:6" ht="15.75" thickTop="1" x14ac:dyDescent="0.25">
      <c r="A10" s="31" t="s">
        <v>8357</v>
      </c>
      <c r="B10" s="14">
        <v>85</v>
      </c>
      <c r="C10" s="14">
        <v>5</v>
      </c>
      <c r="D10" s="14">
        <v>80</v>
      </c>
      <c r="E10" s="14">
        <v>17</v>
      </c>
      <c r="F10" s="14">
        <v>187</v>
      </c>
    </row>
    <row r="11" spans="1:6" x14ac:dyDescent="0.25">
      <c r="A11" s="31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31" t="s">
        <v>8346</v>
      </c>
      <c r="B12" s="14">
        <v>103</v>
      </c>
      <c r="C12" s="14"/>
      <c r="D12" s="14">
        <v>57</v>
      </c>
      <c r="E12" s="14"/>
      <c r="F12" s="14">
        <v>160</v>
      </c>
    </row>
    <row r="13" spans="1:6" x14ac:dyDescent="0.25">
      <c r="A13" s="31" t="s">
        <v>8363</v>
      </c>
      <c r="B13" s="14"/>
      <c r="C13" s="14"/>
      <c r="D13" s="14">
        <v>60</v>
      </c>
      <c r="E13" s="14">
        <v>100</v>
      </c>
      <c r="F13" s="14">
        <v>160</v>
      </c>
    </row>
    <row r="14" spans="1:6" x14ac:dyDescent="0.25">
      <c r="A14" s="31" t="s">
        <v>8337</v>
      </c>
      <c r="B14" s="14">
        <v>140</v>
      </c>
      <c r="C14" s="14"/>
      <c r="D14" s="14">
        <v>20</v>
      </c>
      <c r="E14" s="14"/>
      <c r="F14" s="14">
        <v>160</v>
      </c>
    </row>
    <row r="15" spans="1:6" x14ac:dyDescent="0.25">
      <c r="A15" s="31" t="s">
        <v>8336</v>
      </c>
      <c r="B15" s="14">
        <v>140</v>
      </c>
      <c r="C15" s="14"/>
      <c r="D15" s="14"/>
      <c r="E15" s="14"/>
      <c r="F15" s="14">
        <v>140</v>
      </c>
    </row>
    <row r="16" spans="1:6" x14ac:dyDescent="0.25">
      <c r="A16" s="31" t="s">
        <v>8334</v>
      </c>
      <c r="B16" s="14"/>
      <c r="C16" s="14"/>
      <c r="D16" s="14">
        <v>120</v>
      </c>
      <c r="E16" s="14">
        <v>20</v>
      </c>
      <c r="F16" s="14">
        <v>140</v>
      </c>
    </row>
    <row r="17" spans="1:6" x14ac:dyDescent="0.25">
      <c r="A17" s="31" t="s">
        <v>8342</v>
      </c>
      <c r="B17" s="14">
        <v>60</v>
      </c>
      <c r="C17" s="14"/>
      <c r="D17" s="14">
        <v>60</v>
      </c>
      <c r="E17" s="14">
        <v>20</v>
      </c>
      <c r="F17" s="14">
        <v>140</v>
      </c>
    </row>
    <row r="18" spans="1:6" x14ac:dyDescent="0.25">
      <c r="A18" s="31" t="s">
        <v>8361</v>
      </c>
      <c r="B18" s="14"/>
      <c r="C18" s="14"/>
      <c r="D18" s="14">
        <v>100</v>
      </c>
      <c r="E18" s="14"/>
      <c r="F18" s="14">
        <v>100</v>
      </c>
    </row>
    <row r="19" spans="1:6" x14ac:dyDescent="0.25">
      <c r="A19" s="31" t="s">
        <v>8324</v>
      </c>
      <c r="B19" s="14"/>
      <c r="C19" s="14"/>
      <c r="D19" s="14">
        <v>100</v>
      </c>
      <c r="E19" s="14"/>
      <c r="F19" s="14">
        <v>100</v>
      </c>
    </row>
    <row r="20" spans="1:6" x14ac:dyDescent="0.25">
      <c r="A20" s="31" t="s">
        <v>8330</v>
      </c>
      <c r="B20" s="14"/>
      <c r="C20" s="14"/>
      <c r="D20" s="14">
        <v>80</v>
      </c>
      <c r="E20" s="14"/>
      <c r="F20" s="14">
        <v>80</v>
      </c>
    </row>
    <row r="21" spans="1:6" x14ac:dyDescent="0.25">
      <c r="A21" s="31" t="s">
        <v>8358</v>
      </c>
      <c r="B21" s="14">
        <v>80</v>
      </c>
      <c r="C21" s="14"/>
      <c r="D21" s="14"/>
      <c r="E21" s="14"/>
      <c r="F21" s="14">
        <v>80</v>
      </c>
    </row>
    <row r="22" spans="1:6" x14ac:dyDescent="0.25">
      <c r="A22" s="31" t="s">
        <v>8332</v>
      </c>
      <c r="B22" s="14"/>
      <c r="C22" s="14">
        <v>20</v>
      </c>
      <c r="D22" s="14">
        <v>40</v>
      </c>
      <c r="E22" s="14"/>
      <c r="F22" s="14">
        <v>60</v>
      </c>
    </row>
    <row r="23" spans="1:6" x14ac:dyDescent="0.25">
      <c r="A23" s="31" t="s">
        <v>8338</v>
      </c>
      <c r="B23" s="14"/>
      <c r="C23" s="14"/>
      <c r="D23" s="14">
        <v>60</v>
      </c>
      <c r="E23" s="14"/>
      <c r="F23" s="14">
        <v>60</v>
      </c>
    </row>
    <row r="24" spans="1:6" x14ac:dyDescent="0.25">
      <c r="A24" s="31" t="s">
        <v>8356</v>
      </c>
      <c r="B24" s="14">
        <v>40</v>
      </c>
      <c r="C24" s="14"/>
      <c r="D24" s="14">
        <v>2</v>
      </c>
      <c r="E24" s="14">
        <v>18</v>
      </c>
      <c r="F24" s="14">
        <v>60</v>
      </c>
    </row>
    <row r="25" spans="1:6" x14ac:dyDescent="0.25">
      <c r="A25" s="31" t="s">
        <v>8354</v>
      </c>
      <c r="B25" s="14">
        <v>60</v>
      </c>
      <c r="C25" s="14"/>
      <c r="D25" s="14"/>
      <c r="E25" s="14"/>
      <c r="F25" s="14">
        <v>60</v>
      </c>
    </row>
    <row r="26" spans="1:6" x14ac:dyDescent="0.25">
      <c r="A26" s="31" t="s">
        <v>8359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31" t="s">
        <v>8344</v>
      </c>
      <c r="B27" s="14">
        <v>60</v>
      </c>
      <c r="C27" s="14"/>
      <c r="D27" s="14"/>
      <c r="E27" s="14"/>
      <c r="F27" s="14">
        <v>60</v>
      </c>
    </row>
    <row r="28" spans="1:6" x14ac:dyDescent="0.25">
      <c r="A28" s="31" t="s">
        <v>8360</v>
      </c>
      <c r="B28" s="14"/>
      <c r="C28" s="14"/>
      <c r="D28" s="14">
        <v>47</v>
      </c>
      <c r="E28" s="14">
        <v>10</v>
      </c>
      <c r="F28" s="14">
        <v>57</v>
      </c>
    </row>
    <row r="29" spans="1:6" x14ac:dyDescent="0.25">
      <c r="A29" s="31" t="s">
        <v>8331</v>
      </c>
      <c r="B29" s="14">
        <v>40</v>
      </c>
      <c r="C29" s="14"/>
      <c r="D29" s="14"/>
      <c r="E29" s="14"/>
      <c r="F29" s="14">
        <v>40</v>
      </c>
    </row>
    <row r="30" spans="1:6" x14ac:dyDescent="0.25">
      <c r="A30" s="31" t="s">
        <v>8333</v>
      </c>
      <c r="B30" s="14"/>
      <c r="C30" s="14"/>
      <c r="D30" s="14">
        <v>40</v>
      </c>
      <c r="E30" s="14"/>
      <c r="F30" s="14">
        <v>40</v>
      </c>
    </row>
    <row r="31" spans="1:6" x14ac:dyDescent="0.25">
      <c r="A31" s="31" t="s">
        <v>8328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31" t="s">
        <v>8341</v>
      </c>
      <c r="B32" s="14"/>
      <c r="C32" s="14"/>
      <c r="D32" s="14">
        <v>40</v>
      </c>
      <c r="E32" s="14"/>
      <c r="F32" s="14">
        <v>40</v>
      </c>
    </row>
    <row r="33" spans="1:6" x14ac:dyDescent="0.25">
      <c r="A33" s="31" t="s">
        <v>8349</v>
      </c>
      <c r="B33" s="14">
        <v>40</v>
      </c>
      <c r="C33" s="14"/>
      <c r="D33" s="14"/>
      <c r="E33" s="14"/>
      <c r="F33" s="14">
        <v>40</v>
      </c>
    </row>
    <row r="34" spans="1:6" x14ac:dyDescent="0.25">
      <c r="A34" s="31" t="s">
        <v>8327</v>
      </c>
      <c r="B34" s="14"/>
      <c r="C34" s="14"/>
      <c r="D34" s="14">
        <v>40</v>
      </c>
      <c r="E34" s="14"/>
      <c r="F34" s="14">
        <v>40</v>
      </c>
    </row>
    <row r="35" spans="1:6" x14ac:dyDescent="0.25">
      <c r="A35" s="31" t="s">
        <v>8353</v>
      </c>
      <c r="B35" s="14"/>
      <c r="C35" s="14"/>
      <c r="D35" s="14"/>
      <c r="E35" s="14">
        <v>40</v>
      </c>
      <c r="F35" s="14">
        <v>40</v>
      </c>
    </row>
    <row r="36" spans="1:6" x14ac:dyDescent="0.25">
      <c r="A36" s="31" t="s">
        <v>8355</v>
      </c>
      <c r="B36" s="14">
        <v>34</v>
      </c>
      <c r="C36" s="14">
        <v>6</v>
      </c>
      <c r="D36" s="14"/>
      <c r="E36" s="14"/>
      <c r="F36" s="14">
        <v>40</v>
      </c>
    </row>
    <row r="37" spans="1:6" x14ac:dyDescent="0.25">
      <c r="A37" s="31" t="s">
        <v>8326</v>
      </c>
      <c r="B37" s="14"/>
      <c r="C37" s="14"/>
      <c r="D37" s="14"/>
      <c r="E37" s="14">
        <v>24</v>
      </c>
      <c r="F37" s="14">
        <v>24</v>
      </c>
    </row>
    <row r="38" spans="1:6" x14ac:dyDescent="0.25">
      <c r="A38" s="31" t="s">
        <v>8343</v>
      </c>
      <c r="B38" s="14"/>
      <c r="C38" s="14"/>
      <c r="D38" s="14">
        <v>20</v>
      </c>
      <c r="E38" s="14"/>
      <c r="F38" s="14">
        <v>20</v>
      </c>
    </row>
    <row r="39" spans="1:6" x14ac:dyDescent="0.25">
      <c r="A39" s="31" t="s">
        <v>8325</v>
      </c>
      <c r="B39" s="14"/>
      <c r="C39" s="14"/>
      <c r="D39" s="14"/>
      <c r="E39" s="14">
        <v>20</v>
      </c>
      <c r="F39" s="14">
        <v>20</v>
      </c>
    </row>
    <row r="40" spans="1:6" x14ac:dyDescent="0.25">
      <c r="A40" s="31" t="s">
        <v>8364</v>
      </c>
      <c r="B40" s="14"/>
      <c r="C40" s="14"/>
      <c r="D40" s="14"/>
      <c r="E40" s="14">
        <v>20</v>
      </c>
      <c r="F40" s="14">
        <v>20</v>
      </c>
    </row>
    <row r="41" spans="1:6" x14ac:dyDescent="0.25">
      <c r="A41" s="31" t="s">
        <v>8350</v>
      </c>
      <c r="B41" s="14">
        <v>20</v>
      </c>
      <c r="C41" s="14"/>
      <c r="D41" s="14"/>
      <c r="E41" s="14"/>
      <c r="F41" s="14">
        <v>20</v>
      </c>
    </row>
    <row r="42" spans="1:6" x14ac:dyDescent="0.25">
      <c r="A42" s="31" t="s">
        <v>8335</v>
      </c>
      <c r="B42" s="14"/>
      <c r="C42" s="14"/>
      <c r="D42" s="14">
        <v>20</v>
      </c>
      <c r="E42" s="14"/>
      <c r="F42" s="14">
        <v>20</v>
      </c>
    </row>
    <row r="43" spans="1:6" x14ac:dyDescent="0.25">
      <c r="A43" s="31" t="s">
        <v>8339</v>
      </c>
      <c r="B43" s="14">
        <v>9</v>
      </c>
      <c r="C43" s="14"/>
      <c r="D43" s="14">
        <v>11</v>
      </c>
      <c r="E43" s="14"/>
      <c r="F43" s="14">
        <v>20</v>
      </c>
    </row>
    <row r="44" spans="1:6" x14ac:dyDescent="0.25">
      <c r="A44" s="31" t="s">
        <v>8345</v>
      </c>
      <c r="B44" s="14"/>
      <c r="C44" s="14"/>
      <c r="D44" s="14">
        <v>20</v>
      </c>
      <c r="E44" s="14"/>
      <c r="F44" s="14">
        <v>20</v>
      </c>
    </row>
    <row r="45" spans="1:6" x14ac:dyDescent="0.25">
      <c r="A45" s="31" t="s">
        <v>8340</v>
      </c>
      <c r="B45" s="14">
        <v>20</v>
      </c>
      <c r="C45" s="14"/>
      <c r="D45" s="14"/>
      <c r="E45" s="14"/>
      <c r="F45" s="14">
        <v>20</v>
      </c>
    </row>
    <row r="46" spans="1:6" ht="15.75" thickBot="1" x14ac:dyDescent="0.3">
      <c r="A46" s="31" t="s">
        <v>8347</v>
      </c>
      <c r="B46" s="14"/>
      <c r="C46" s="14"/>
      <c r="D46" s="14">
        <v>20</v>
      </c>
      <c r="E46" s="14"/>
      <c r="F46" s="14">
        <v>20</v>
      </c>
    </row>
    <row r="47" spans="1:6" ht="15.75" thickBot="1" x14ac:dyDescent="0.3">
      <c r="A47" s="31" t="s">
        <v>8351</v>
      </c>
      <c r="B47" s="14"/>
      <c r="C47" s="14"/>
      <c r="D47" s="14">
        <v>20</v>
      </c>
      <c r="E47" s="14"/>
      <c r="F47" s="14">
        <v>20</v>
      </c>
    </row>
    <row r="48" spans="1:6" ht="15.75" thickTop="1" x14ac:dyDescent="0.25">
      <c r="A48" s="13" t="s">
        <v>8319</v>
      </c>
      <c r="B48" s="16">
        <v>2185</v>
      </c>
      <c r="C48" s="16">
        <v>50</v>
      </c>
      <c r="D48" s="16">
        <v>1530</v>
      </c>
      <c r="E48" s="16">
        <v>349</v>
      </c>
      <c r="F48" s="16">
        <v>4114</v>
      </c>
    </row>
    <row r="54" ht="15.75" thickBot="1" x14ac:dyDescent="0.3"/>
    <row r="55" ht="15.75" thickTop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9E10-CF37-4333-9FE1-779336E227DC}">
  <sheetPr>
    <tabColor rgb="FFFFFF00"/>
  </sheetPr>
  <dimension ref="A1:F4120"/>
  <sheetViews>
    <sheetView workbookViewId="0">
      <selection activeCell="F3" sqref="F3"/>
    </sheetView>
  </sheetViews>
  <sheetFormatPr defaultRowHeight="15" x14ac:dyDescent="0.25"/>
  <cols>
    <col min="1" max="1" width="18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8421</v>
      </c>
      <c r="B1" t="s">
        <v>8322</v>
      </c>
    </row>
    <row r="2" spans="1:6" x14ac:dyDescent="0.25">
      <c r="A2" s="10" t="s">
        <v>8388</v>
      </c>
      <c r="B2" t="s">
        <v>8322</v>
      </c>
    </row>
    <row r="3" spans="1:6" ht="15.75" thickBot="1" x14ac:dyDescent="0.3">
      <c r="A3" s="20" t="s">
        <v>8308</v>
      </c>
      <c r="B3" s="21" t="s">
        <v>8322</v>
      </c>
    </row>
    <row r="4" spans="1:6" ht="15.75" thickTop="1" x14ac:dyDescent="0.25"/>
    <row r="5" spans="1:6" x14ac:dyDescent="0.25">
      <c r="A5" s="10" t="s">
        <v>8390</v>
      </c>
      <c r="B5" s="12" t="s">
        <v>8320</v>
      </c>
      <c r="C5" s="12"/>
      <c r="D5" s="12"/>
      <c r="E5" s="12"/>
      <c r="F5" s="12"/>
    </row>
    <row r="6" spans="1:6" ht="15.75" thickBot="1" x14ac:dyDescent="0.3">
      <c r="A6" s="10" t="s">
        <v>8387</v>
      </c>
      <c r="B6" s="19" t="s">
        <v>8219</v>
      </c>
      <c r="C6" s="19" t="s">
        <v>8222</v>
      </c>
      <c r="D6" s="19" t="s">
        <v>8221</v>
      </c>
      <c r="E6" s="19" t="s">
        <v>8220</v>
      </c>
      <c r="F6" s="19" t="s">
        <v>8319</v>
      </c>
    </row>
    <row r="7" spans="1:6" ht="15.75" thickTop="1" x14ac:dyDescent="0.25">
      <c r="A7" s="11" t="s">
        <v>8440</v>
      </c>
      <c r="B7" s="18">
        <v>9</v>
      </c>
      <c r="C7" s="18"/>
      <c r="D7" s="18">
        <v>4</v>
      </c>
      <c r="E7" s="18">
        <v>1</v>
      </c>
      <c r="F7" s="18">
        <v>14</v>
      </c>
    </row>
    <row r="8" spans="1:6" x14ac:dyDescent="0.25">
      <c r="A8" s="23" t="s">
        <v>8422</v>
      </c>
      <c r="B8" s="14">
        <v>1</v>
      </c>
      <c r="C8" s="14"/>
      <c r="D8" s="14"/>
      <c r="E8" s="14"/>
      <c r="F8" s="14">
        <v>1</v>
      </c>
    </row>
    <row r="9" spans="1:6" x14ac:dyDescent="0.25">
      <c r="A9" s="36" t="s">
        <v>8367</v>
      </c>
      <c r="B9" s="14">
        <v>1</v>
      </c>
      <c r="C9" s="14"/>
      <c r="D9" s="14"/>
      <c r="E9" s="14"/>
      <c r="F9" s="14">
        <v>1</v>
      </c>
    </row>
    <row r="10" spans="1:6" x14ac:dyDescent="0.25">
      <c r="A10" s="23" t="s">
        <v>8423</v>
      </c>
      <c r="B10" s="14">
        <v>4</v>
      </c>
      <c r="C10" s="14"/>
      <c r="D10" s="14">
        <v>3</v>
      </c>
      <c r="E10" s="14">
        <v>1</v>
      </c>
      <c r="F10" s="14">
        <v>8</v>
      </c>
    </row>
    <row r="11" spans="1:6" x14ac:dyDescent="0.25">
      <c r="A11" s="36" t="s">
        <v>8368</v>
      </c>
      <c r="B11" s="14">
        <v>1</v>
      </c>
      <c r="C11" s="14"/>
      <c r="D11" s="14"/>
      <c r="E11" s="14"/>
      <c r="F11" s="14">
        <v>1</v>
      </c>
    </row>
    <row r="12" spans="1:6" x14ac:dyDescent="0.25">
      <c r="A12" s="36" t="s">
        <v>8369</v>
      </c>
      <c r="B12" s="14">
        <v>1</v>
      </c>
      <c r="C12" s="14"/>
      <c r="D12" s="14">
        <v>1</v>
      </c>
      <c r="E12" s="14"/>
      <c r="F12" s="14">
        <v>2</v>
      </c>
    </row>
    <row r="13" spans="1:6" x14ac:dyDescent="0.25">
      <c r="A13" s="36" t="s">
        <v>8370</v>
      </c>
      <c r="B13" s="14">
        <v>2</v>
      </c>
      <c r="C13" s="14"/>
      <c r="D13" s="14">
        <v>2</v>
      </c>
      <c r="E13" s="14">
        <v>1</v>
      </c>
      <c r="F13" s="14">
        <v>5</v>
      </c>
    </row>
    <row r="14" spans="1:6" x14ac:dyDescent="0.25">
      <c r="A14" s="23" t="s">
        <v>8424</v>
      </c>
      <c r="B14" s="14">
        <v>4</v>
      </c>
      <c r="C14" s="14"/>
      <c r="D14" s="14">
        <v>1</v>
      </c>
      <c r="E14" s="14"/>
      <c r="F14" s="14">
        <v>5</v>
      </c>
    </row>
    <row r="15" spans="1:6" x14ac:dyDescent="0.25">
      <c r="A15" s="36" t="s">
        <v>8371</v>
      </c>
      <c r="B15" s="14">
        <v>1</v>
      </c>
      <c r="C15" s="14"/>
      <c r="D15" s="14">
        <v>1</v>
      </c>
      <c r="E15" s="14"/>
      <c r="F15" s="14">
        <v>2</v>
      </c>
    </row>
    <row r="16" spans="1:6" x14ac:dyDescent="0.25">
      <c r="A16" s="36" t="s">
        <v>8372</v>
      </c>
      <c r="B16" s="14">
        <v>3</v>
      </c>
      <c r="C16" s="14"/>
      <c r="D16" s="14"/>
      <c r="E16" s="14"/>
      <c r="F16" s="14">
        <v>3</v>
      </c>
    </row>
    <row r="17" spans="1:6" x14ac:dyDescent="0.25">
      <c r="A17" s="11" t="s">
        <v>8373</v>
      </c>
      <c r="B17" s="14">
        <v>49</v>
      </c>
      <c r="C17" s="14"/>
      <c r="D17" s="14">
        <v>15</v>
      </c>
      <c r="E17" s="14">
        <v>1</v>
      </c>
      <c r="F17" s="14">
        <v>65</v>
      </c>
    </row>
    <row r="18" spans="1:6" x14ac:dyDescent="0.25">
      <c r="A18" s="23" t="s">
        <v>8425</v>
      </c>
      <c r="B18" s="14">
        <v>12</v>
      </c>
      <c r="C18" s="14"/>
      <c r="D18" s="14">
        <v>2</v>
      </c>
      <c r="E18" s="14"/>
      <c r="F18" s="14">
        <v>14</v>
      </c>
    </row>
    <row r="19" spans="1:6" x14ac:dyDescent="0.25">
      <c r="A19" s="36" t="s">
        <v>8374</v>
      </c>
      <c r="B19" s="14">
        <v>3</v>
      </c>
      <c r="C19" s="14"/>
      <c r="D19" s="14">
        <v>1</v>
      </c>
      <c r="E19" s="14"/>
      <c r="F19" s="14">
        <v>4</v>
      </c>
    </row>
    <row r="20" spans="1:6" x14ac:dyDescent="0.25">
      <c r="A20" s="36" t="s">
        <v>8375</v>
      </c>
      <c r="B20" s="14">
        <v>3</v>
      </c>
      <c r="C20" s="14"/>
      <c r="D20" s="14"/>
      <c r="E20" s="14"/>
      <c r="F20" s="14">
        <v>3</v>
      </c>
    </row>
    <row r="21" spans="1:6" x14ac:dyDescent="0.25">
      <c r="A21" s="36" t="s">
        <v>8376</v>
      </c>
      <c r="B21" s="14">
        <v>6</v>
      </c>
      <c r="C21" s="14"/>
      <c r="D21" s="14">
        <v>1</v>
      </c>
      <c r="E21" s="14"/>
      <c r="F21" s="14">
        <v>7</v>
      </c>
    </row>
    <row r="22" spans="1:6" x14ac:dyDescent="0.25">
      <c r="A22" s="23" t="s">
        <v>8422</v>
      </c>
      <c r="B22" s="14">
        <v>14</v>
      </c>
      <c r="C22" s="14"/>
      <c r="D22" s="14">
        <v>7</v>
      </c>
      <c r="E22" s="14"/>
      <c r="F22" s="14">
        <v>21</v>
      </c>
    </row>
    <row r="23" spans="1:6" x14ac:dyDescent="0.25">
      <c r="A23" s="36" t="s">
        <v>8377</v>
      </c>
      <c r="B23" s="14">
        <v>1</v>
      </c>
      <c r="C23" s="14"/>
      <c r="D23" s="14">
        <v>1</v>
      </c>
      <c r="E23" s="14"/>
      <c r="F23" s="14">
        <v>2</v>
      </c>
    </row>
    <row r="24" spans="1:6" x14ac:dyDescent="0.25">
      <c r="A24" s="36" t="s">
        <v>8367</v>
      </c>
      <c r="B24" s="14">
        <v>5</v>
      </c>
      <c r="C24" s="14"/>
      <c r="D24" s="14">
        <v>2</v>
      </c>
      <c r="E24" s="14"/>
      <c r="F24" s="14">
        <v>7</v>
      </c>
    </row>
    <row r="25" spans="1:6" x14ac:dyDescent="0.25">
      <c r="A25" s="36" t="s">
        <v>8378</v>
      </c>
      <c r="B25" s="14">
        <v>8</v>
      </c>
      <c r="C25" s="14"/>
      <c r="D25" s="14">
        <v>4</v>
      </c>
      <c r="E25" s="14"/>
      <c r="F25" s="14">
        <v>12</v>
      </c>
    </row>
    <row r="26" spans="1:6" x14ac:dyDescent="0.25">
      <c r="A26" s="23" t="s">
        <v>8423</v>
      </c>
      <c r="B26" s="14">
        <v>7</v>
      </c>
      <c r="C26" s="14"/>
      <c r="D26" s="14">
        <v>3</v>
      </c>
      <c r="E26" s="14">
        <v>1</v>
      </c>
      <c r="F26" s="14">
        <v>11</v>
      </c>
    </row>
    <row r="27" spans="1:6" x14ac:dyDescent="0.25">
      <c r="A27" s="36" t="s">
        <v>8368</v>
      </c>
      <c r="B27" s="14">
        <v>3</v>
      </c>
      <c r="C27" s="14"/>
      <c r="D27" s="14"/>
      <c r="E27" s="14"/>
      <c r="F27" s="14">
        <v>3</v>
      </c>
    </row>
    <row r="28" spans="1:6" x14ac:dyDescent="0.25">
      <c r="A28" s="36" t="s">
        <v>8369</v>
      </c>
      <c r="B28" s="14">
        <v>2</v>
      </c>
      <c r="C28" s="14"/>
      <c r="D28" s="14"/>
      <c r="E28" s="14">
        <v>1</v>
      </c>
      <c r="F28" s="14">
        <v>3</v>
      </c>
    </row>
    <row r="29" spans="1:6" x14ac:dyDescent="0.25">
      <c r="A29" s="36" t="s">
        <v>8370</v>
      </c>
      <c r="B29" s="14">
        <v>2</v>
      </c>
      <c r="C29" s="14"/>
      <c r="D29" s="14">
        <v>3</v>
      </c>
      <c r="E29" s="14"/>
      <c r="F29" s="14">
        <v>5</v>
      </c>
    </row>
    <row r="30" spans="1:6" x14ac:dyDescent="0.25">
      <c r="A30" s="23" t="s">
        <v>8424</v>
      </c>
      <c r="B30" s="14">
        <v>16</v>
      </c>
      <c r="C30" s="14"/>
      <c r="D30" s="14">
        <v>3</v>
      </c>
      <c r="E30" s="14"/>
      <c r="F30" s="14">
        <v>19</v>
      </c>
    </row>
    <row r="31" spans="1:6" x14ac:dyDescent="0.25">
      <c r="A31" s="36" t="s">
        <v>8371</v>
      </c>
      <c r="B31" s="14">
        <v>6</v>
      </c>
      <c r="C31" s="14"/>
      <c r="D31" s="14">
        <v>1</v>
      </c>
      <c r="E31" s="14"/>
      <c r="F31" s="14">
        <v>7</v>
      </c>
    </row>
    <row r="32" spans="1:6" x14ac:dyDescent="0.25">
      <c r="A32" s="36" t="s">
        <v>8372</v>
      </c>
      <c r="B32" s="14">
        <v>3</v>
      </c>
      <c r="C32" s="14"/>
      <c r="D32" s="14">
        <v>2</v>
      </c>
      <c r="E32" s="14"/>
      <c r="F32" s="14">
        <v>5</v>
      </c>
    </row>
    <row r="33" spans="1:6" x14ac:dyDescent="0.25">
      <c r="A33" s="36" t="s">
        <v>8379</v>
      </c>
      <c r="B33" s="14">
        <v>7</v>
      </c>
      <c r="C33" s="14"/>
      <c r="D33" s="14"/>
      <c r="E33" s="14"/>
      <c r="F33" s="14">
        <v>7</v>
      </c>
    </row>
    <row r="34" spans="1:6" x14ac:dyDescent="0.25">
      <c r="A34" s="11" t="s">
        <v>8380</v>
      </c>
      <c r="B34" s="14">
        <v>136</v>
      </c>
      <c r="C34" s="14"/>
      <c r="D34" s="14">
        <v>28</v>
      </c>
      <c r="E34" s="14">
        <v>7</v>
      </c>
      <c r="F34" s="14">
        <v>171</v>
      </c>
    </row>
    <row r="35" spans="1:6" x14ac:dyDescent="0.25">
      <c r="A35" s="23" t="s">
        <v>8425</v>
      </c>
      <c r="B35" s="14">
        <v>26</v>
      </c>
      <c r="C35" s="14"/>
      <c r="D35" s="14">
        <v>2</v>
      </c>
      <c r="E35" s="14">
        <v>1</v>
      </c>
      <c r="F35" s="14">
        <v>29</v>
      </c>
    </row>
    <row r="36" spans="1:6" x14ac:dyDescent="0.25">
      <c r="A36" s="36" t="s">
        <v>8374</v>
      </c>
      <c r="B36" s="14">
        <v>10</v>
      </c>
      <c r="C36" s="14"/>
      <c r="D36" s="14">
        <v>1</v>
      </c>
      <c r="E36" s="14">
        <v>1</v>
      </c>
      <c r="F36" s="14">
        <v>12</v>
      </c>
    </row>
    <row r="37" spans="1:6" x14ac:dyDescent="0.25">
      <c r="A37" s="36" t="s">
        <v>8375</v>
      </c>
      <c r="B37" s="14">
        <v>8</v>
      </c>
      <c r="C37" s="14"/>
      <c r="D37" s="14"/>
      <c r="E37" s="14"/>
      <c r="F37" s="14">
        <v>8</v>
      </c>
    </row>
    <row r="38" spans="1:6" x14ac:dyDescent="0.25">
      <c r="A38" s="36" t="s">
        <v>8376</v>
      </c>
      <c r="B38" s="14">
        <v>8</v>
      </c>
      <c r="C38" s="14"/>
      <c r="D38" s="14">
        <v>1</v>
      </c>
      <c r="E38" s="14"/>
      <c r="F38" s="14">
        <v>9</v>
      </c>
    </row>
    <row r="39" spans="1:6" x14ac:dyDescent="0.25">
      <c r="A39" s="23" t="s">
        <v>8422</v>
      </c>
      <c r="B39" s="14">
        <v>39</v>
      </c>
      <c r="C39" s="14"/>
      <c r="D39" s="14">
        <v>6</v>
      </c>
      <c r="E39" s="14">
        <v>2</v>
      </c>
      <c r="F39" s="14">
        <v>47</v>
      </c>
    </row>
    <row r="40" spans="1:6" x14ac:dyDescent="0.25">
      <c r="A40" s="36" t="s">
        <v>8377</v>
      </c>
      <c r="B40" s="14">
        <v>12</v>
      </c>
      <c r="C40" s="14"/>
      <c r="D40" s="14">
        <v>1</v>
      </c>
      <c r="E40" s="14"/>
      <c r="F40" s="14">
        <v>13</v>
      </c>
    </row>
    <row r="41" spans="1:6" x14ac:dyDescent="0.25">
      <c r="A41" s="36" t="s">
        <v>8367</v>
      </c>
      <c r="B41" s="14">
        <v>15</v>
      </c>
      <c r="C41" s="14"/>
      <c r="D41" s="14">
        <v>1</v>
      </c>
      <c r="E41" s="14">
        <v>2</v>
      </c>
      <c r="F41" s="14">
        <v>18</v>
      </c>
    </row>
    <row r="42" spans="1:6" x14ac:dyDescent="0.25">
      <c r="A42" s="36" t="s">
        <v>8378</v>
      </c>
      <c r="B42" s="14">
        <v>12</v>
      </c>
      <c r="C42" s="14"/>
      <c r="D42" s="14">
        <v>4</v>
      </c>
      <c r="E42" s="14"/>
      <c r="F42" s="14">
        <v>16</v>
      </c>
    </row>
    <row r="43" spans="1:6" x14ac:dyDescent="0.25">
      <c r="A43" s="23" t="s">
        <v>8423</v>
      </c>
      <c r="B43" s="14">
        <v>37</v>
      </c>
      <c r="C43" s="14"/>
      <c r="D43" s="14">
        <v>10</v>
      </c>
      <c r="E43" s="14">
        <v>3</v>
      </c>
      <c r="F43" s="14">
        <v>50</v>
      </c>
    </row>
    <row r="44" spans="1:6" x14ac:dyDescent="0.25">
      <c r="A44" s="36" t="s">
        <v>8368</v>
      </c>
      <c r="B44" s="14">
        <v>11</v>
      </c>
      <c r="C44" s="14"/>
      <c r="D44" s="14">
        <v>4</v>
      </c>
      <c r="E44" s="14">
        <v>2</v>
      </c>
      <c r="F44" s="14">
        <v>17</v>
      </c>
    </row>
    <row r="45" spans="1:6" x14ac:dyDescent="0.25">
      <c r="A45" s="36" t="s">
        <v>8369</v>
      </c>
      <c r="B45" s="14">
        <v>16</v>
      </c>
      <c r="C45" s="14"/>
      <c r="D45" s="14">
        <v>2</v>
      </c>
      <c r="E45" s="14">
        <v>1</v>
      </c>
      <c r="F45" s="14">
        <v>19</v>
      </c>
    </row>
    <row r="46" spans="1:6" x14ac:dyDescent="0.25">
      <c r="A46" s="36" t="s">
        <v>8370</v>
      </c>
      <c r="B46" s="14">
        <v>10</v>
      </c>
      <c r="C46" s="14"/>
      <c r="D46" s="14">
        <v>4</v>
      </c>
      <c r="E46" s="14"/>
      <c r="F46" s="14">
        <v>14</v>
      </c>
    </row>
    <row r="47" spans="1:6" x14ac:dyDescent="0.25">
      <c r="A47" s="23" t="s">
        <v>8424</v>
      </c>
      <c r="B47" s="14">
        <v>34</v>
      </c>
      <c r="C47" s="14"/>
      <c r="D47" s="14">
        <v>10</v>
      </c>
      <c r="E47" s="14">
        <v>1</v>
      </c>
      <c r="F47" s="14">
        <v>45</v>
      </c>
    </row>
    <row r="48" spans="1:6" x14ac:dyDescent="0.25">
      <c r="A48" s="36" t="s">
        <v>8371</v>
      </c>
      <c r="B48" s="14">
        <v>10</v>
      </c>
      <c r="C48" s="14"/>
      <c r="D48" s="14">
        <v>1</v>
      </c>
      <c r="E48" s="14"/>
      <c r="F48" s="14">
        <v>11</v>
      </c>
    </row>
    <row r="49" spans="1:6" x14ac:dyDescent="0.25">
      <c r="A49" s="36" t="s">
        <v>8372</v>
      </c>
      <c r="B49" s="14">
        <v>13</v>
      </c>
      <c r="C49" s="14"/>
      <c r="D49" s="14">
        <v>5</v>
      </c>
      <c r="E49" s="14"/>
      <c r="F49" s="14">
        <v>18</v>
      </c>
    </row>
    <row r="50" spans="1:6" x14ac:dyDescent="0.25">
      <c r="A50" s="36" t="s">
        <v>8379</v>
      </c>
      <c r="B50" s="14">
        <v>11</v>
      </c>
      <c r="C50" s="14"/>
      <c r="D50" s="14">
        <v>4</v>
      </c>
      <c r="E50" s="14">
        <v>1</v>
      </c>
      <c r="F50" s="14">
        <v>16</v>
      </c>
    </row>
    <row r="51" spans="1:6" x14ac:dyDescent="0.25">
      <c r="A51" s="11" t="s">
        <v>8381</v>
      </c>
      <c r="B51" s="14">
        <v>216</v>
      </c>
      <c r="C51" s="14"/>
      <c r="D51" s="14">
        <v>60</v>
      </c>
      <c r="E51" s="14">
        <v>6</v>
      </c>
      <c r="F51" s="14">
        <v>282</v>
      </c>
    </row>
    <row r="52" spans="1:6" x14ac:dyDescent="0.25">
      <c r="A52" s="23" t="s">
        <v>8425</v>
      </c>
      <c r="B52" s="14">
        <v>67</v>
      </c>
      <c r="C52" s="14"/>
      <c r="D52" s="14">
        <v>15</v>
      </c>
      <c r="E52" s="14">
        <v>3</v>
      </c>
      <c r="F52" s="14">
        <v>85</v>
      </c>
    </row>
    <row r="53" spans="1:6" x14ac:dyDescent="0.25">
      <c r="A53" s="36" t="s">
        <v>8374</v>
      </c>
      <c r="B53" s="14">
        <v>21</v>
      </c>
      <c r="C53" s="14"/>
      <c r="D53" s="14">
        <v>5</v>
      </c>
      <c r="E53" s="14">
        <v>1</v>
      </c>
      <c r="F53" s="14">
        <v>27</v>
      </c>
    </row>
    <row r="54" spans="1:6" x14ac:dyDescent="0.25">
      <c r="A54" s="36" t="s">
        <v>8375</v>
      </c>
      <c r="B54" s="14">
        <v>17</v>
      </c>
      <c r="C54" s="14"/>
      <c r="D54" s="14">
        <v>4</v>
      </c>
      <c r="E54" s="14"/>
      <c r="F54" s="14">
        <v>21</v>
      </c>
    </row>
    <row r="55" spans="1:6" x14ac:dyDescent="0.25">
      <c r="A55" s="36" t="s">
        <v>8376</v>
      </c>
      <c r="B55" s="14">
        <v>29</v>
      </c>
      <c r="C55" s="14"/>
      <c r="D55" s="14">
        <v>6</v>
      </c>
      <c r="E55" s="14">
        <v>2</v>
      </c>
      <c r="F55" s="14">
        <v>37</v>
      </c>
    </row>
    <row r="56" spans="1:6" x14ac:dyDescent="0.25">
      <c r="A56" s="23" t="s">
        <v>8422</v>
      </c>
      <c r="B56" s="14">
        <v>60</v>
      </c>
      <c r="C56" s="14"/>
      <c r="D56" s="14">
        <v>15</v>
      </c>
      <c r="E56" s="14">
        <v>1</v>
      </c>
      <c r="F56" s="14">
        <v>76</v>
      </c>
    </row>
    <row r="57" spans="1:6" x14ac:dyDescent="0.25">
      <c r="A57" s="36" t="s">
        <v>8377</v>
      </c>
      <c r="B57" s="14">
        <v>22</v>
      </c>
      <c r="C57" s="14"/>
      <c r="D57" s="14">
        <v>6</v>
      </c>
      <c r="E57" s="14"/>
      <c r="F57" s="14">
        <v>28</v>
      </c>
    </row>
    <row r="58" spans="1:6" x14ac:dyDescent="0.25">
      <c r="A58" s="36" t="s">
        <v>8367</v>
      </c>
      <c r="B58" s="14">
        <v>16</v>
      </c>
      <c r="C58" s="14"/>
      <c r="D58" s="14">
        <v>7</v>
      </c>
      <c r="E58" s="14">
        <v>1</v>
      </c>
      <c r="F58" s="14">
        <v>24</v>
      </c>
    </row>
    <row r="59" spans="1:6" x14ac:dyDescent="0.25">
      <c r="A59" s="36" t="s">
        <v>8378</v>
      </c>
      <c r="B59" s="14">
        <v>22</v>
      </c>
      <c r="C59" s="14"/>
      <c r="D59" s="14">
        <v>2</v>
      </c>
      <c r="E59" s="14"/>
      <c r="F59" s="14">
        <v>24</v>
      </c>
    </row>
    <row r="60" spans="1:6" x14ac:dyDescent="0.25">
      <c r="A60" s="23" t="s">
        <v>8423</v>
      </c>
      <c r="B60" s="14">
        <v>48</v>
      </c>
      <c r="C60" s="14"/>
      <c r="D60" s="14">
        <v>15</v>
      </c>
      <c r="E60" s="14">
        <v>2</v>
      </c>
      <c r="F60" s="14">
        <v>65</v>
      </c>
    </row>
    <row r="61" spans="1:6" x14ac:dyDescent="0.25">
      <c r="A61" s="36" t="s">
        <v>8368</v>
      </c>
      <c r="B61" s="14">
        <v>17</v>
      </c>
      <c r="C61" s="14"/>
      <c r="D61" s="14">
        <v>4</v>
      </c>
      <c r="E61" s="14">
        <v>1</v>
      </c>
      <c r="F61" s="14">
        <v>22</v>
      </c>
    </row>
    <row r="62" spans="1:6" x14ac:dyDescent="0.25">
      <c r="A62" s="36" t="s">
        <v>8369</v>
      </c>
      <c r="B62" s="14">
        <v>18</v>
      </c>
      <c r="C62" s="14"/>
      <c r="D62" s="14">
        <v>5</v>
      </c>
      <c r="E62" s="14">
        <v>1</v>
      </c>
      <c r="F62" s="14">
        <v>24</v>
      </c>
    </row>
    <row r="63" spans="1:6" x14ac:dyDescent="0.25">
      <c r="A63" s="36" t="s">
        <v>8370</v>
      </c>
      <c r="B63" s="14">
        <v>13</v>
      </c>
      <c r="C63" s="14"/>
      <c r="D63" s="14">
        <v>6</v>
      </c>
      <c r="E63" s="14"/>
      <c r="F63" s="14">
        <v>19</v>
      </c>
    </row>
    <row r="64" spans="1:6" x14ac:dyDescent="0.25">
      <c r="A64" s="23" t="s">
        <v>8424</v>
      </c>
      <c r="B64" s="14">
        <v>41</v>
      </c>
      <c r="C64" s="14"/>
      <c r="D64" s="14">
        <v>15</v>
      </c>
      <c r="E64" s="14"/>
      <c r="F64" s="14">
        <v>56</v>
      </c>
    </row>
    <row r="65" spans="1:6" x14ac:dyDescent="0.25">
      <c r="A65" s="36" t="s">
        <v>8371</v>
      </c>
      <c r="B65" s="14">
        <v>16</v>
      </c>
      <c r="C65" s="14"/>
      <c r="D65" s="14">
        <v>5</v>
      </c>
      <c r="E65" s="14"/>
      <c r="F65" s="14">
        <v>21</v>
      </c>
    </row>
    <row r="66" spans="1:6" x14ac:dyDescent="0.25">
      <c r="A66" s="36" t="s">
        <v>8372</v>
      </c>
      <c r="B66" s="14">
        <v>14</v>
      </c>
      <c r="C66" s="14"/>
      <c r="D66" s="14">
        <v>5</v>
      </c>
      <c r="E66" s="14"/>
      <c r="F66" s="14">
        <v>19</v>
      </c>
    </row>
    <row r="67" spans="1:6" x14ac:dyDescent="0.25">
      <c r="A67" s="36" t="s">
        <v>8379</v>
      </c>
      <c r="B67" s="14">
        <v>11</v>
      </c>
      <c r="C67" s="14"/>
      <c r="D67" s="14">
        <v>5</v>
      </c>
      <c r="E67" s="14"/>
      <c r="F67" s="14">
        <v>16</v>
      </c>
    </row>
    <row r="68" spans="1:6" x14ac:dyDescent="0.25">
      <c r="A68" s="11" t="s">
        <v>8382</v>
      </c>
      <c r="B68" s="14">
        <v>200</v>
      </c>
      <c r="C68" s="14"/>
      <c r="D68" s="14">
        <v>67</v>
      </c>
      <c r="E68" s="14">
        <v>7</v>
      </c>
      <c r="F68" s="14">
        <v>274</v>
      </c>
    </row>
    <row r="69" spans="1:6" x14ac:dyDescent="0.25">
      <c r="A69" s="23" t="s">
        <v>8425</v>
      </c>
      <c r="B69" s="14">
        <v>57</v>
      </c>
      <c r="C69" s="14"/>
      <c r="D69" s="14">
        <v>9</v>
      </c>
      <c r="E69" s="14"/>
      <c r="F69" s="14">
        <v>66</v>
      </c>
    </row>
    <row r="70" spans="1:6" x14ac:dyDescent="0.25">
      <c r="A70" s="36" t="s">
        <v>8374</v>
      </c>
      <c r="B70" s="14">
        <v>19</v>
      </c>
      <c r="C70" s="14"/>
      <c r="D70" s="14">
        <v>3</v>
      </c>
      <c r="E70" s="14"/>
      <c r="F70" s="14">
        <v>22</v>
      </c>
    </row>
    <row r="71" spans="1:6" x14ac:dyDescent="0.25">
      <c r="A71" s="36" t="s">
        <v>8375</v>
      </c>
      <c r="B71" s="14">
        <v>24</v>
      </c>
      <c r="C71" s="14"/>
      <c r="D71" s="14">
        <v>3</v>
      </c>
      <c r="E71" s="14"/>
      <c r="F71" s="14">
        <v>27</v>
      </c>
    </row>
    <row r="72" spans="1:6" x14ac:dyDescent="0.25">
      <c r="A72" s="36" t="s">
        <v>8376</v>
      </c>
      <c r="B72" s="14">
        <v>14</v>
      </c>
      <c r="C72" s="14"/>
      <c r="D72" s="14">
        <v>3</v>
      </c>
      <c r="E72" s="14"/>
      <c r="F72" s="14">
        <v>17</v>
      </c>
    </row>
    <row r="73" spans="1:6" x14ac:dyDescent="0.25">
      <c r="A73" s="23" t="s">
        <v>8422</v>
      </c>
      <c r="B73" s="14">
        <v>54</v>
      </c>
      <c r="C73" s="14"/>
      <c r="D73" s="14">
        <v>14</v>
      </c>
      <c r="E73" s="14">
        <v>2</v>
      </c>
      <c r="F73" s="14">
        <v>70</v>
      </c>
    </row>
    <row r="74" spans="1:6" x14ac:dyDescent="0.25">
      <c r="A74" s="36" t="s">
        <v>8377</v>
      </c>
      <c r="B74" s="14">
        <v>25</v>
      </c>
      <c r="C74" s="14"/>
      <c r="D74" s="14">
        <v>5</v>
      </c>
      <c r="E74" s="14">
        <v>1</v>
      </c>
      <c r="F74" s="14">
        <v>31</v>
      </c>
    </row>
    <row r="75" spans="1:6" x14ac:dyDescent="0.25">
      <c r="A75" s="36" t="s">
        <v>8367</v>
      </c>
      <c r="B75" s="14">
        <v>13</v>
      </c>
      <c r="C75" s="14"/>
      <c r="D75" s="14">
        <v>7</v>
      </c>
      <c r="E75" s="14">
        <v>1</v>
      </c>
      <c r="F75" s="14">
        <v>21</v>
      </c>
    </row>
    <row r="76" spans="1:6" x14ac:dyDescent="0.25">
      <c r="A76" s="36" t="s">
        <v>8378</v>
      </c>
      <c r="B76" s="14">
        <v>16</v>
      </c>
      <c r="C76" s="14"/>
      <c r="D76" s="14">
        <v>2</v>
      </c>
      <c r="E76" s="14"/>
      <c r="F76" s="14">
        <v>18</v>
      </c>
    </row>
    <row r="77" spans="1:6" x14ac:dyDescent="0.25">
      <c r="A77" s="23" t="s">
        <v>8423</v>
      </c>
      <c r="B77" s="14">
        <v>38</v>
      </c>
      <c r="C77" s="14"/>
      <c r="D77" s="14">
        <v>18</v>
      </c>
      <c r="E77" s="14">
        <v>3</v>
      </c>
      <c r="F77" s="14">
        <v>59</v>
      </c>
    </row>
    <row r="78" spans="1:6" x14ac:dyDescent="0.25">
      <c r="A78" s="36" t="s">
        <v>8368</v>
      </c>
      <c r="B78" s="14">
        <v>10</v>
      </c>
      <c r="C78" s="14"/>
      <c r="D78" s="14">
        <v>6</v>
      </c>
      <c r="E78" s="14">
        <v>1</v>
      </c>
      <c r="F78" s="14">
        <v>17</v>
      </c>
    </row>
    <row r="79" spans="1:6" x14ac:dyDescent="0.25">
      <c r="A79" s="36" t="s">
        <v>8369</v>
      </c>
      <c r="B79" s="14">
        <v>10</v>
      </c>
      <c r="C79" s="14"/>
      <c r="D79" s="14">
        <v>5</v>
      </c>
      <c r="E79" s="14">
        <v>2</v>
      </c>
      <c r="F79" s="14">
        <v>17</v>
      </c>
    </row>
    <row r="80" spans="1:6" x14ac:dyDescent="0.25">
      <c r="A80" s="36" t="s">
        <v>8370</v>
      </c>
      <c r="B80" s="14">
        <v>18</v>
      </c>
      <c r="C80" s="14"/>
      <c r="D80" s="14">
        <v>7</v>
      </c>
      <c r="E80" s="14"/>
      <c r="F80" s="14">
        <v>25</v>
      </c>
    </row>
    <row r="81" spans="1:6" x14ac:dyDescent="0.25">
      <c r="A81" s="23" t="s">
        <v>8424</v>
      </c>
      <c r="B81" s="14">
        <v>51</v>
      </c>
      <c r="C81" s="14"/>
      <c r="D81" s="14">
        <v>26</v>
      </c>
      <c r="E81" s="14">
        <v>2</v>
      </c>
      <c r="F81" s="14">
        <v>79</v>
      </c>
    </row>
    <row r="82" spans="1:6" x14ac:dyDescent="0.25">
      <c r="A82" s="36" t="s">
        <v>8371</v>
      </c>
      <c r="B82" s="14">
        <v>19</v>
      </c>
      <c r="C82" s="14"/>
      <c r="D82" s="14">
        <v>15</v>
      </c>
      <c r="E82" s="14">
        <v>1</v>
      </c>
      <c r="F82" s="14">
        <v>35</v>
      </c>
    </row>
    <row r="83" spans="1:6" x14ac:dyDescent="0.25">
      <c r="A83" s="36" t="s">
        <v>8372</v>
      </c>
      <c r="B83" s="14">
        <v>18</v>
      </c>
      <c r="C83" s="14"/>
      <c r="D83" s="14">
        <v>5</v>
      </c>
      <c r="E83" s="14">
        <v>1</v>
      </c>
      <c r="F83" s="14">
        <v>24</v>
      </c>
    </row>
    <row r="84" spans="1:6" x14ac:dyDescent="0.25">
      <c r="A84" s="36" t="s">
        <v>8379</v>
      </c>
      <c r="B84" s="14">
        <v>14</v>
      </c>
      <c r="C84" s="14"/>
      <c r="D84" s="14">
        <v>6</v>
      </c>
      <c r="E84" s="14"/>
      <c r="F84" s="14">
        <v>20</v>
      </c>
    </row>
    <row r="85" spans="1:6" x14ac:dyDescent="0.25">
      <c r="A85" s="11" t="s">
        <v>8383</v>
      </c>
      <c r="B85" s="14">
        <v>474</v>
      </c>
      <c r="C85" s="14"/>
      <c r="D85" s="14">
        <v>422</v>
      </c>
      <c r="E85" s="14">
        <v>80</v>
      </c>
      <c r="F85" s="14">
        <v>976</v>
      </c>
    </row>
    <row r="86" spans="1:6" x14ac:dyDescent="0.25">
      <c r="A86" s="23" t="s">
        <v>8425</v>
      </c>
      <c r="B86" s="14">
        <v>50</v>
      </c>
      <c r="C86" s="14"/>
      <c r="D86" s="14">
        <v>25</v>
      </c>
      <c r="E86" s="14">
        <v>3</v>
      </c>
      <c r="F86" s="14">
        <v>78</v>
      </c>
    </row>
    <row r="87" spans="1:6" x14ac:dyDescent="0.25">
      <c r="A87" s="36" t="s">
        <v>8374</v>
      </c>
      <c r="B87" s="14">
        <v>19</v>
      </c>
      <c r="C87" s="14"/>
      <c r="D87" s="14">
        <v>10</v>
      </c>
      <c r="E87" s="14">
        <v>1</v>
      </c>
      <c r="F87" s="14">
        <v>30</v>
      </c>
    </row>
    <row r="88" spans="1:6" x14ac:dyDescent="0.25">
      <c r="A88" s="36" t="s">
        <v>8375</v>
      </c>
      <c r="B88" s="14">
        <v>14</v>
      </c>
      <c r="C88" s="14"/>
      <c r="D88" s="14">
        <v>6</v>
      </c>
      <c r="E88" s="14">
        <v>1</v>
      </c>
      <c r="F88" s="14">
        <v>21</v>
      </c>
    </row>
    <row r="89" spans="1:6" x14ac:dyDescent="0.25">
      <c r="A89" s="36" t="s">
        <v>8376</v>
      </c>
      <c r="B89" s="14">
        <v>17</v>
      </c>
      <c r="C89" s="14"/>
      <c r="D89" s="14">
        <v>9</v>
      </c>
      <c r="E89" s="14">
        <v>1</v>
      </c>
      <c r="F89" s="14">
        <v>27</v>
      </c>
    </row>
    <row r="90" spans="1:6" x14ac:dyDescent="0.25">
      <c r="A90" s="23" t="s">
        <v>8422</v>
      </c>
      <c r="B90" s="14">
        <v>150</v>
      </c>
      <c r="C90" s="14"/>
      <c r="D90" s="14">
        <v>86</v>
      </c>
      <c r="E90" s="14">
        <v>12</v>
      </c>
      <c r="F90" s="14">
        <v>248</v>
      </c>
    </row>
    <row r="91" spans="1:6" x14ac:dyDescent="0.25">
      <c r="A91" s="36" t="s">
        <v>8377</v>
      </c>
      <c r="B91" s="14">
        <v>34</v>
      </c>
      <c r="C91" s="14"/>
      <c r="D91" s="14">
        <v>13</v>
      </c>
      <c r="E91" s="14">
        <v>1</v>
      </c>
      <c r="F91" s="14">
        <v>48</v>
      </c>
    </row>
    <row r="92" spans="1:6" x14ac:dyDescent="0.25">
      <c r="A92" s="36" t="s">
        <v>8367</v>
      </c>
      <c r="B92" s="14">
        <v>58</v>
      </c>
      <c r="C92" s="14"/>
      <c r="D92" s="14">
        <v>35</v>
      </c>
      <c r="E92" s="14">
        <v>3</v>
      </c>
      <c r="F92" s="14">
        <v>96</v>
      </c>
    </row>
    <row r="93" spans="1:6" x14ac:dyDescent="0.25">
      <c r="A93" s="36" t="s">
        <v>8378</v>
      </c>
      <c r="B93" s="14">
        <v>58</v>
      </c>
      <c r="C93" s="14"/>
      <c r="D93" s="14">
        <v>38</v>
      </c>
      <c r="E93" s="14">
        <v>8</v>
      </c>
      <c r="F93" s="14">
        <v>104</v>
      </c>
    </row>
    <row r="94" spans="1:6" x14ac:dyDescent="0.25">
      <c r="A94" s="23" t="s">
        <v>8423</v>
      </c>
      <c r="B94" s="14">
        <v>147</v>
      </c>
      <c r="C94" s="14"/>
      <c r="D94" s="14">
        <v>175</v>
      </c>
      <c r="E94" s="14">
        <v>30</v>
      </c>
      <c r="F94" s="14">
        <v>352</v>
      </c>
    </row>
    <row r="95" spans="1:6" x14ac:dyDescent="0.25">
      <c r="A95" s="36" t="s">
        <v>8368</v>
      </c>
      <c r="B95" s="14">
        <v>59</v>
      </c>
      <c r="C95" s="14"/>
      <c r="D95" s="14">
        <v>82</v>
      </c>
      <c r="E95" s="14">
        <v>18</v>
      </c>
      <c r="F95" s="14">
        <v>159</v>
      </c>
    </row>
    <row r="96" spans="1:6" x14ac:dyDescent="0.25">
      <c r="A96" s="36" t="s">
        <v>8369</v>
      </c>
      <c r="B96" s="14">
        <v>51</v>
      </c>
      <c r="C96" s="14"/>
      <c r="D96" s="14">
        <v>53</v>
      </c>
      <c r="E96" s="14">
        <v>7</v>
      </c>
      <c r="F96" s="14">
        <v>111</v>
      </c>
    </row>
    <row r="97" spans="1:6" x14ac:dyDescent="0.25">
      <c r="A97" s="36" t="s">
        <v>8370</v>
      </c>
      <c r="B97" s="14">
        <v>37</v>
      </c>
      <c r="C97" s="14"/>
      <c r="D97" s="14">
        <v>40</v>
      </c>
      <c r="E97" s="14">
        <v>5</v>
      </c>
      <c r="F97" s="14">
        <v>82</v>
      </c>
    </row>
    <row r="98" spans="1:6" x14ac:dyDescent="0.25">
      <c r="A98" s="23" t="s">
        <v>8424</v>
      </c>
      <c r="B98" s="14">
        <v>127</v>
      </c>
      <c r="C98" s="14"/>
      <c r="D98" s="14">
        <v>136</v>
      </c>
      <c r="E98" s="14">
        <v>35</v>
      </c>
      <c r="F98" s="14">
        <v>298</v>
      </c>
    </row>
    <row r="99" spans="1:6" x14ac:dyDescent="0.25">
      <c r="A99" s="36" t="s">
        <v>8371</v>
      </c>
      <c r="B99" s="14">
        <v>60</v>
      </c>
      <c r="C99" s="14"/>
      <c r="D99" s="14">
        <v>53</v>
      </c>
      <c r="E99" s="14">
        <v>10</v>
      </c>
      <c r="F99" s="14">
        <v>123</v>
      </c>
    </row>
    <row r="100" spans="1:6" x14ac:dyDescent="0.25">
      <c r="A100" s="36" t="s">
        <v>8372</v>
      </c>
      <c r="B100" s="14">
        <v>38</v>
      </c>
      <c r="C100" s="14"/>
      <c r="D100" s="14">
        <v>41</v>
      </c>
      <c r="E100" s="14">
        <v>16</v>
      </c>
      <c r="F100" s="14">
        <v>95</v>
      </c>
    </row>
    <row r="101" spans="1:6" x14ac:dyDescent="0.25">
      <c r="A101" s="36" t="s">
        <v>8379</v>
      </c>
      <c r="B101" s="14">
        <v>29</v>
      </c>
      <c r="C101" s="14"/>
      <c r="D101" s="14">
        <v>42</v>
      </c>
      <c r="E101" s="14">
        <v>9</v>
      </c>
      <c r="F101" s="14">
        <v>80</v>
      </c>
    </row>
    <row r="102" spans="1:6" x14ac:dyDescent="0.25">
      <c r="A102" s="11" t="s">
        <v>8384</v>
      </c>
      <c r="B102" s="14">
        <v>567</v>
      </c>
      <c r="C102" s="14"/>
      <c r="D102" s="14">
        <v>527</v>
      </c>
      <c r="E102" s="14">
        <v>131</v>
      </c>
      <c r="F102" s="14">
        <v>1225</v>
      </c>
    </row>
    <row r="103" spans="1:6" x14ac:dyDescent="0.25">
      <c r="A103" s="23" t="s">
        <v>8425</v>
      </c>
      <c r="B103" s="14">
        <v>156</v>
      </c>
      <c r="C103" s="14"/>
      <c r="D103" s="14">
        <v>163</v>
      </c>
      <c r="E103" s="14">
        <v>38</v>
      </c>
      <c r="F103" s="14">
        <v>357</v>
      </c>
    </row>
    <row r="104" spans="1:6" x14ac:dyDescent="0.25">
      <c r="A104" s="36" t="s">
        <v>8374</v>
      </c>
      <c r="B104" s="14">
        <v>42</v>
      </c>
      <c r="C104" s="14"/>
      <c r="D104" s="14">
        <v>64</v>
      </c>
      <c r="E104" s="14">
        <v>11</v>
      </c>
      <c r="F104" s="14">
        <v>117</v>
      </c>
    </row>
    <row r="105" spans="1:6" x14ac:dyDescent="0.25">
      <c r="A105" s="36" t="s">
        <v>8375</v>
      </c>
      <c r="B105" s="14">
        <v>64</v>
      </c>
      <c r="C105" s="14"/>
      <c r="D105" s="14">
        <v>51</v>
      </c>
      <c r="E105" s="14">
        <v>10</v>
      </c>
      <c r="F105" s="14">
        <v>125</v>
      </c>
    </row>
    <row r="106" spans="1:6" x14ac:dyDescent="0.25">
      <c r="A106" s="36" t="s">
        <v>8376</v>
      </c>
      <c r="B106" s="14">
        <v>50</v>
      </c>
      <c r="C106" s="14"/>
      <c r="D106" s="14">
        <v>48</v>
      </c>
      <c r="E106" s="14">
        <v>17</v>
      </c>
      <c r="F106" s="14">
        <v>115</v>
      </c>
    </row>
    <row r="107" spans="1:6" x14ac:dyDescent="0.25">
      <c r="A107" s="23" t="s">
        <v>8422</v>
      </c>
      <c r="B107" s="14">
        <v>182</v>
      </c>
      <c r="C107" s="14"/>
      <c r="D107" s="14">
        <v>147</v>
      </c>
      <c r="E107" s="14">
        <v>35</v>
      </c>
      <c r="F107" s="14">
        <v>364</v>
      </c>
    </row>
    <row r="108" spans="1:6" x14ac:dyDescent="0.25">
      <c r="A108" s="36" t="s">
        <v>8377</v>
      </c>
      <c r="B108" s="14">
        <v>53</v>
      </c>
      <c r="C108" s="14"/>
      <c r="D108" s="14">
        <v>52</v>
      </c>
      <c r="E108" s="14">
        <v>17</v>
      </c>
      <c r="F108" s="14">
        <v>122</v>
      </c>
    </row>
    <row r="109" spans="1:6" x14ac:dyDescent="0.25">
      <c r="A109" s="36" t="s">
        <v>8367</v>
      </c>
      <c r="B109" s="14">
        <v>68</v>
      </c>
      <c r="C109" s="14"/>
      <c r="D109" s="14">
        <v>41</v>
      </c>
      <c r="E109" s="14">
        <v>11</v>
      </c>
      <c r="F109" s="14">
        <v>120</v>
      </c>
    </row>
    <row r="110" spans="1:6" x14ac:dyDescent="0.25">
      <c r="A110" s="36" t="s">
        <v>8378</v>
      </c>
      <c r="B110" s="14">
        <v>61</v>
      </c>
      <c r="C110" s="14"/>
      <c r="D110" s="14">
        <v>54</v>
      </c>
      <c r="E110" s="14">
        <v>7</v>
      </c>
      <c r="F110" s="14">
        <v>122</v>
      </c>
    </row>
    <row r="111" spans="1:6" x14ac:dyDescent="0.25">
      <c r="A111" s="23" t="s">
        <v>8423</v>
      </c>
      <c r="B111" s="14">
        <v>124</v>
      </c>
      <c r="C111" s="14"/>
      <c r="D111" s="14">
        <v>113</v>
      </c>
      <c r="E111" s="14">
        <v>36</v>
      </c>
      <c r="F111" s="14">
        <v>273</v>
      </c>
    </row>
    <row r="112" spans="1:6" x14ac:dyDescent="0.25">
      <c r="A112" s="36" t="s">
        <v>8368</v>
      </c>
      <c r="B112" s="14">
        <v>49</v>
      </c>
      <c r="C112" s="14"/>
      <c r="D112" s="14">
        <v>36</v>
      </c>
      <c r="E112" s="14">
        <v>14</v>
      </c>
      <c r="F112" s="14">
        <v>99</v>
      </c>
    </row>
    <row r="113" spans="1:6" x14ac:dyDescent="0.25">
      <c r="A113" s="36" t="s">
        <v>8369</v>
      </c>
      <c r="B113" s="14">
        <v>39</v>
      </c>
      <c r="C113" s="14"/>
      <c r="D113" s="14">
        <v>41</v>
      </c>
      <c r="E113" s="14">
        <v>10</v>
      </c>
      <c r="F113" s="14">
        <v>90</v>
      </c>
    </row>
    <row r="114" spans="1:6" x14ac:dyDescent="0.25">
      <c r="A114" s="36" t="s">
        <v>8370</v>
      </c>
      <c r="B114" s="14">
        <v>36</v>
      </c>
      <c r="C114" s="14"/>
      <c r="D114" s="14">
        <v>36</v>
      </c>
      <c r="E114" s="14">
        <v>12</v>
      </c>
      <c r="F114" s="14">
        <v>84</v>
      </c>
    </row>
    <row r="115" spans="1:6" x14ac:dyDescent="0.25">
      <c r="A115" s="23" t="s">
        <v>8424</v>
      </c>
      <c r="B115" s="14">
        <v>105</v>
      </c>
      <c r="C115" s="14"/>
      <c r="D115" s="14">
        <v>104</v>
      </c>
      <c r="E115" s="14">
        <v>22</v>
      </c>
      <c r="F115" s="14">
        <v>231</v>
      </c>
    </row>
    <row r="116" spans="1:6" x14ac:dyDescent="0.25">
      <c r="A116" s="36" t="s">
        <v>8371</v>
      </c>
      <c r="B116" s="14">
        <v>44</v>
      </c>
      <c r="C116" s="14"/>
      <c r="D116" s="14">
        <v>45</v>
      </c>
      <c r="E116" s="14">
        <v>7</v>
      </c>
      <c r="F116" s="14">
        <v>96</v>
      </c>
    </row>
    <row r="117" spans="1:6" x14ac:dyDescent="0.25">
      <c r="A117" s="36" t="s">
        <v>8372</v>
      </c>
      <c r="B117" s="14">
        <v>46</v>
      </c>
      <c r="C117" s="14"/>
      <c r="D117" s="14">
        <v>28</v>
      </c>
      <c r="E117" s="14">
        <v>10</v>
      </c>
      <c r="F117" s="14">
        <v>84</v>
      </c>
    </row>
    <row r="118" spans="1:6" x14ac:dyDescent="0.25">
      <c r="A118" s="36" t="s">
        <v>8379</v>
      </c>
      <c r="B118" s="14">
        <v>15</v>
      </c>
      <c r="C118" s="14"/>
      <c r="D118" s="14">
        <v>31</v>
      </c>
      <c r="E118" s="14">
        <v>5</v>
      </c>
      <c r="F118" s="14">
        <v>51</v>
      </c>
    </row>
    <row r="119" spans="1:6" x14ac:dyDescent="0.25">
      <c r="A119" s="11" t="s">
        <v>8385</v>
      </c>
      <c r="B119" s="14">
        <v>475</v>
      </c>
      <c r="C119" s="14"/>
      <c r="D119" s="14">
        <v>376</v>
      </c>
      <c r="E119" s="14">
        <v>99</v>
      </c>
      <c r="F119" s="14">
        <v>950</v>
      </c>
    </row>
    <row r="120" spans="1:6" x14ac:dyDescent="0.25">
      <c r="A120" s="23" t="s">
        <v>8425</v>
      </c>
      <c r="B120" s="14">
        <v>137</v>
      </c>
      <c r="C120" s="14"/>
      <c r="D120" s="14">
        <v>116</v>
      </c>
      <c r="E120" s="14">
        <v>27</v>
      </c>
      <c r="F120" s="14">
        <v>280</v>
      </c>
    </row>
    <row r="121" spans="1:6" x14ac:dyDescent="0.25">
      <c r="A121" s="36" t="s">
        <v>8374</v>
      </c>
      <c r="B121" s="14">
        <v>33</v>
      </c>
      <c r="C121" s="14"/>
      <c r="D121" s="14">
        <v>42</v>
      </c>
      <c r="E121" s="14">
        <v>12</v>
      </c>
      <c r="F121" s="14">
        <v>87</v>
      </c>
    </row>
    <row r="122" spans="1:6" x14ac:dyDescent="0.25">
      <c r="A122" s="36" t="s">
        <v>8375</v>
      </c>
      <c r="B122" s="14">
        <v>49</v>
      </c>
      <c r="C122" s="14"/>
      <c r="D122" s="14">
        <v>34</v>
      </c>
      <c r="E122" s="14">
        <v>8</v>
      </c>
      <c r="F122" s="14">
        <v>91</v>
      </c>
    </row>
    <row r="123" spans="1:6" x14ac:dyDescent="0.25">
      <c r="A123" s="36" t="s">
        <v>8376</v>
      </c>
      <c r="B123" s="14">
        <v>55</v>
      </c>
      <c r="C123" s="14"/>
      <c r="D123" s="14">
        <v>40</v>
      </c>
      <c r="E123" s="14">
        <v>7</v>
      </c>
      <c r="F123" s="14">
        <v>102</v>
      </c>
    </row>
    <row r="124" spans="1:6" x14ac:dyDescent="0.25">
      <c r="A124" s="23" t="s">
        <v>8422</v>
      </c>
      <c r="B124" s="14">
        <v>137</v>
      </c>
      <c r="C124" s="14"/>
      <c r="D124" s="14">
        <v>100</v>
      </c>
      <c r="E124" s="14">
        <v>28</v>
      </c>
      <c r="F124" s="14">
        <v>265</v>
      </c>
    </row>
    <row r="125" spans="1:6" x14ac:dyDescent="0.25">
      <c r="A125" s="36" t="s">
        <v>8377</v>
      </c>
      <c r="B125" s="14">
        <v>45</v>
      </c>
      <c r="C125" s="14"/>
      <c r="D125" s="14">
        <v>24</v>
      </c>
      <c r="E125" s="14">
        <v>8</v>
      </c>
      <c r="F125" s="14">
        <v>77</v>
      </c>
    </row>
    <row r="126" spans="1:6" x14ac:dyDescent="0.25">
      <c r="A126" s="36" t="s">
        <v>8367</v>
      </c>
      <c r="B126" s="14">
        <v>58</v>
      </c>
      <c r="C126" s="14"/>
      <c r="D126" s="14">
        <v>33</v>
      </c>
      <c r="E126" s="14">
        <v>8</v>
      </c>
      <c r="F126" s="14">
        <v>99</v>
      </c>
    </row>
    <row r="127" spans="1:6" x14ac:dyDescent="0.25">
      <c r="A127" s="36" t="s">
        <v>8378</v>
      </c>
      <c r="B127" s="14">
        <v>34</v>
      </c>
      <c r="C127" s="14"/>
      <c r="D127" s="14">
        <v>43</v>
      </c>
      <c r="E127" s="14">
        <v>12</v>
      </c>
      <c r="F127" s="14">
        <v>89</v>
      </c>
    </row>
    <row r="128" spans="1:6" x14ac:dyDescent="0.25">
      <c r="A128" s="23" t="s">
        <v>8423</v>
      </c>
      <c r="B128" s="14">
        <v>102</v>
      </c>
      <c r="C128" s="14"/>
      <c r="D128" s="14">
        <v>74</v>
      </c>
      <c r="E128" s="14">
        <v>24</v>
      </c>
      <c r="F128" s="14">
        <v>200</v>
      </c>
    </row>
    <row r="129" spans="1:6" x14ac:dyDescent="0.25">
      <c r="A129" s="36" t="s">
        <v>8368</v>
      </c>
      <c r="B129" s="14">
        <v>44</v>
      </c>
      <c r="C129" s="14"/>
      <c r="D129" s="14">
        <v>18</v>
      </c>
      <c r="E129" s="14">
        <v>7</v>
      </c>
      <c r="F129" s="14">
        <v>69</v>
      </c>
    </row>
    <row r="130" spans="1:6" x14ac:dyDescent="0.25">
      <c r="A130" s="36" t="s">
        <v>8369</v>
      </c>
      <c r="B130" s="14">
        <v>29</v>
      </c>
      <c r="C130" s="14"/>
      <c r="D130" s="14">
        <v>27</v>
      </c>
      <c r="E130" s="14">
        <v>11</v>
      </c>
      <c r="F130" s="14">
        <v>67</v>
      </c>
    </row>
    <row r="131" spans="1:6" x14ac:dyDescent="0.25">
      <c r="A131" s="36" t="s">
        <v>8370</v>
      </c>
      <c r="B131" s="14">
        <v>29</v>
      </c>
      <c r="C131" s="14"/>
      <c r="D131" s="14">
        <v>29</v>
      </c>
      <c r="E131" s="14">
        <v>6</v>
      </c>
      <c r="F131" s="14">
        <v>64</v>
      </c>
    </row>
    <row r="132" spans="1:6" x14ac:dyDescent="0.25">
      <c r="A132" s="23" t="s">
        <v>8424</v>
      </c>
      <c r="B132" s="14">
        <v>99</v>
      </c>
      <c r="C132" s="14"/>
      <c r="D132" s="14">
        <v>86</v>
      </c>
      <c r="E132" s="14">
        <v>20</v>
      </c>
      <c r="F132" s="14">
        <v>205</v>
      </c>
    </row>
    <row r="133" spans="1:6" x14ac:dyDescent="0.25">
      <c r="A133" s="36" t="s">
        <v>8371</v>
      </c>
      <c r="B133" s="14">
        <v>27</v>
      </c>
      <c r="C133" s="14"/>
      <c r="D133" s="14">
        <v>28</v>
      </c>
      <c r="E133" s="14">
        <v>2</v>
      </c>
      <c r="F133" s="14">
        <v>57</v>
      </c>
    </row>
    <row r="134" spans="1:6" x14ac:dyDescent="0.25">
      <c r="A134" s="36" t="s">
        <v>8372</v>
      </c>
      <c r="B134" s="14">
        <v>48</v>
      </c>
      <c r="C134" s="14"/>
      <c r="D134" s="14">
        <v>28</v>
      </c>
      <c r="E134" s="14">
        <v>10</v>
      </c>
      <c r="F134" s="14">
        <v>86</v>
      </c>
    </row>
    <row r="135" spans="1:6" x14ac:dyDescent="0.25">
      <c r="A135" s="36" t="s">
        <v>8379</v>
      </c>
      <c r="B135" s="14">
        <v>24</v>
      </c>
      <c r="C135" s="14"/>
      <c r="D135" s="14">
        <v>30</v>
      </c>
      <c r="E135" s="14">
        <v>8</v>
      </c>
      <c r="F135" s="14">
        <v>62</v>
      </c>
    </row>
    <row r="136" spans="1:6" x14ac:dyDescent="0.25">
      <c r="A136" s="11" t="s">
        <v>8441</v>
      </c>
      <c r="B136" s="14">
        <v>59</v>
      </c>
      <c r="C136" s="14">
        <v>50</v>
      </c>
      <c r="D136" s="14">
        <v>31</v>
      </c>
      <c r="E136" s="14">
        <v>17</v>
      </c>
      <c r="F136" s="14">
        <v>157</v>
      </c>
    </row>
    <row r="137" spans="1:6" x14ac:dyDescent="0.25">
      <c r="A137" s="23" t="s">
        <v>8425</v>
      </c>
      <c r="B137" s="14">
        <v>59</v>
      </c>
      <c r="C137" s="14">
        <v>50</v>
      </c>
      <c r="D137" s="14">
        <v>31</v>
      </c>
      <c r="E137" s="14">
        <v>17</v>
      </c>
      <c r="F137" s="14">
        <v>157</v>
      </c>
    </row>
    <row r="138" spans="1:6" x14ac:dyDescent="0.25">
      <c r="A138" s="36" t="s">
        <v>8374</v>
      </c>
      <c r="B138" s="14">
        <v>35</v>
      </c>
      <c r="C138" s="14">
        <v>2</v>
      </c>
      <c r="D138" s="14">
        <v>23</v>
      </c>
      <c r="E138" s="14">
        <v>8</v>
      </c>
      <c r="F138" s="14">
        <v>68</v>
      </c>
    </row>
    <row r="139" spans="1:6" x14ac:dyDescent="0.25">
      <c r="A139" s="36" t="s">
        <v>8375</v>
      </c>
      <c r="B139" s="14">
        <v>23</v>
      </c>
      <c r="C139" s="14">
        <v>18</v>
      </c>
      <c r="D139" s="14">
        <v>8</v>
      </c>
      <c r="E139" s="14">
        <v>8</v>
      </c>
      <c r="F139" s="14">
        <v>57</v>
      </c>
    </row>
    <row r="140" spans="1:6" ht="15.75" thickBot="1" x14ac:dyDescent="0.3">
      <c r="A140" s="36" t="s">
        <v>8376</v>
      </c>
      <c r="B140" s="14">
        <v>1</v>
      </c>
      <c r="C140" s="14">
        <v>30</v>
      </c>
      <c r="D140" s="14"/>
      <c r="E140" s="14">
        <v>1</v>
      </c>
      <c r="F140" s="14">
        <v>32</v>
      </c>
    </row>
    <row r="141" spans="1:6" ht="15.75" thickTop="1" x14ac:dyDescent="0.25">
      <c r="A141" s="15" t="s">
        <v>8319</v>
      </c>
      <c r="B141" s="16">
        <v>2185</v>
      </c>
      <c r="C141" s="16">
        <v>50</v>
      </c>
      <c r="D141" s="16">
        <v>1530</v>
      </c>
      <c r="E141" s="16">
        <v>349</v>
      </c>
      <c r="F141" s="16">
        <v>4114</v>
      </c>
    </row>
    <row r="3934" ht="15.75" thickBot="1" x14ac:dyDescent="0.3"/>
    <row r="3935" ht="15.75" thickTop="1" x14ac:dyDescent="0.25"/>
    <row r="4119" ht="15.75" thickBot="1" x14ac:dyDescent="0.3"/>
    <row r="4120" ht="15.75" thickTop="1" x14ac:dyDescent="0.25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CE60-6DC3-4A23-BC84-E2A5C639566A}">
  <sheetPr>
    <tabColor theme="4" tint="0.39997558519241921"/>
  </sheetPr>
  <dimension ref="A2:I17"/>
  <sheetViews>
    <sheetView zoomScale="80" zoomScaleNormal="80" workbookViewId="0">
      <pane ySplit="2" topLeftCell="A3" activePane="bottomLeft" state="frozen"/>
      <selection pane="bottomLeft" activeCell="A3" sqref="A3:A14"/>
    </sheetView>
  </sheetViews>
  <sheetFormatPr defaultRowHeight="15" x14ac:dyDescent="0.25"/>
  <cols>
    <col min="1" max="1" width="31.42578125" bestFit="1" customWidth="1"/>
    <col min="2" max="8" width="14.85546875" customWidth="1"/>
  </cols>
  <sheetData>
    <row r="2" spans="1:9" s="3" customFormat="1" ht="45" x14ac:dyDescent="0.25">
      <c r="A2" s="46" t="s">
        <v>8391</v>
      </c>
      <c r="B2" s="47" t="s">
        <v>8410</v>
      </c>
      <c r="C2" s="47" t="s">
        <v>8392</v>
      </c>
      <c r="D2" s="47" t="s">
        <v>8393</v>
      </c>
      <c r="E2" s="48" t="s">
        <v>8394</v>
      </c>
      <c r="F2" s="49" t="s">
        <v>8395</v>
      </c>
      <c r="G2" s="49" t="s">
        <v>8396</v>
      </c>
      <c r="H2" s="49" t="s">
        <v>8397</v>
      </c>
    </row>
    <row r="3" spans="1:9" x14ac:dyDescent="0.25">
      <c r="A3" s="41" t="s">
        <v>8398</v>
      </c>
      <c r="B3" s="24">
        <f>COUNTIFS(outlier,"No",state,"successful",goal,"&lt;1000")+COUNTIFS(outlier,"No",state,"live",goal,"&lt;1000")</f>
        <v>293</v>
      </c>
      <c r="C3" s="24">
        <f>COUNTIFS(outlier,"No",state,"failed",goal,"&lt;1000")</f>
        <v>113</v>
      </c>
      <c r="D3" s="24">
        <f>COUNTIFS(outlier,"No",state,"canceled",goal,"&lt;1000")</f>
        <v>18</v>
      </c>
      <c r="E3" s="41">
        <f>SUM(B3:D3)</f>
        <v>424</v>
      </c>
      <c r="F3" s="27">
        <f>ROUND(B3/E3,3)</f>
        <v>0.69099999999999995</v>
      </c>
      <c r="G3" s="27">
        <f>ROUND(C3/E3,3)</f>
        <v>0.26700000000000002</v>
      </c>
      <c r="H3" s="27">
        <f>ROUND(D3/E3,3)</f>
        <v>4.2000000000000003E-2</v>
      </c>
      <c r="I3" s="28"/>
    </row>
    <row r="4" spans="1:9" x14ac:dyDescent="0.25">
      <c r="A4" s="41" t="s">
        <v>8399</v>
      </c>
      <c r="B4" s="24">
        <f>COUNTIFS(outlier,"No",state,"successful",goal,"&gt;=1000",goal,"&lt;=4999")+COUNTIFS(outlier,"No",state,"live",goal,"&gt;=1000",goal,"&lt;=4999")</f>
        <v>894</v>
      </c>
      <c r="C4" s="24">
        <f>COUNTIFS(outlier,"No",state,"failed",goal,"&gt;=1000",goal,"&lt;=4999")</f>
        <v>420</v>
      </c>
      <c r="D4" s="24">
        <f>COUNTIFS(outlier,"No",state,"canceled",goal,"&gt;=1000",goal,"&lt;=4999")</f>
        <v>60</v>
      </c>
      <c r="E4" s="41">
        <f t="shared" ref="E4:E14" si="0">SUM(B4:D4)</f>
        <v>1374</v>
      </c>
      <c r="F4" s="27">
        <f t="shared" ref="F4:F14" si="1">ROUND(B4/E4,3)</f>
        <v>0.65100000000000002</v>
      </c>
      <c r="G4" s="27">
        <f t="shared" ref="G4:G14" si="2">ROUND(C4/E4,3)</f>
        <v>0.30599999999999999</v>
      </c>
      <c r="H4" s="27">
        <f t="shared" ref="H4:H14" si="3">ROUND(D4/E4,3)</f>
        <v>4.3999999999999997E-2</v>
      </c>
      <c r="I4" s="28"/>
    </row>
    <row r="5" spans="1:9" x14ac:dyDescent="0.25">
      <c r="A5" s="41" t="s">
        <v>8400</v>
      </c>
      <c r="B5" s="24">
        <f>COUNTIFS(outlier,"No",state,"successful",goal,"&gt;=5000",goal,"&lt;=9999")+COUNTIFS(outlier,"No",state,"live",goal,"&gt;=5000",goal,"&lt;=9999")</f>
        <v>359</v>
      </c>
      <c r="C5" s="24">
        <f>COUNTIFS(outlier,"No",state,"failed",goal,"&gt;=5000",goal,"&lt;=9999")</f>
        <v>283</v>
      </c>
      <c r="D5" s="24">
        <f>COUNTIFS(outlier,"No",state,"canceled",goal,"&gt;=5000",goal,"&lt;=9999")</f>
        <v>51</v>
      </c>
      <c r="E5" s="41">
        <f t="shared" si="0"/>
        <v>693</v>
      </c>
      <c r="F5" s="27">
        <f t="shared" si="1"/>
        <v>0.51800000000000002</v>
      </c>
      <c r="G5" s="27">
        <f t="shared" si="2"/>
        <v>0.40799999999999997</v>
      </c>
      <c r="H5" s="27">
        <f t="shared" si="3"/>
        <v>7.3999999999999996E-2</v>
      </c>
      <c r="I5" s="28"/>
    </row>
    <row r="6" spans="1:9" x14ac:dyDescent="0.25">
      <c r="A6" s="41" t="s">
        <v>8401</v>
      </c>
      <c r="B6" s="24">
        <f>COUNTIFS(outlier,"No",state,"successful",goal,"&gt;=10000",goal,"&lt;=14999")+COUNTIFS(outlier,"No",state,"live",goal,"&gt;=10000",goal,"&lt;=14999")</f>
        <v>157</v>
      </c>
      <c r="C6" s="24">
        <f>COUNTIFS(outlier,"No",state,"failed",goal,"&gt;=10000",goal,"&lt;=14999")</f>
        <v>144</v>
      </c>
      <c r="D6" s="24">
        <f>COUNTIFS(outlier,"No",state,"canceled",goal,"&gt;=10000",goal,"&lt;=14999")</f>
        <v>40</v>
      </c>
      <c r="E6" s="41">
        <f t="shared" si="0"/>
        <v>341</v>
      </c>
      <c r="F6" s="27">
        <f t="shared" si="1"/>
        <v>0.46</v>
      </c>
      <c r="G6" s="27">
        <f t="shared" si="2"/>
        <v>0.42199999999999999</v>
      </c>
      <c r="H6" s="27">
        <f t="shared" si="3"/>
        <v>0.11700000000000001</v>
      </c>
      <c r="I6" s="28"/>
    </row>
    <row r="7" spans="1:9" x14ac:dyDescent="0.25">
      <c r="A7" s="41" t="s">
        <v>8402</v>
      </c>
      <c r="B7" s="24">
        <f>COUNTIFS(outlier,"No",state,"successful",goal,"&gt;=15000",goal,"&lt;=19999")+COUNTIFS(outlier,"No",state,"live",goal,"&gt;=15000",goal,"&lt;=19999")</f>
        <v>94</v>
      </c>
      <c r="C7" s="24">
        <f>COUNTIFS(outlier,"No",state,"failed",goal,"&gt;=15000",goal,"&lt;=19999")</f>
        <v>90</v>
      </c>
      <c r="D7" s="24">
        <f>COUNTIFS(outlier,"No",state,"canceled",goal,"&gt;=15000",goal,"&lt;=19999")</f>
        <v>17</v>
      </c>
      <c r="E7" s="41">
        <f t="shared" si="0"/>
        <v>201</v>
      </c>
      <c r="F7" s="27">
        <f t="shared" si="1"/>
        <v>0.46800000000000003</v>
      </c>
      <c r="G7" s="27">
        <f t="shared" si="2"/>
        <v>0.44800000000000001</v>
      </c>
      <c r="H7" s="27">
        <f t="shared" si="3"/>
        <v>8.5000000000000006E-2</v>
      </c>
      <c r="I7" s="28"/>
    </row>
    <row r="8" spans="1:9" x14ac:dyDescent="0.25">
      <c r="A8" s="41" t="s">
        <v>8403</v>
      </c>
      <c r="B8" s="24">
        <f>COUNTIFS(outlier,"No",state,"successful",goal,"&gt;=20000",goal,"&lt;=24999")+COUNTIFS(outlier,"No",state,"live",goal,"&gt;=20000",goal,"&lt;=24999")</f>
        <v>52</v>
      </c>
      <c r="C8" s="24">
        <f>COUNTIFS(outlier,"No",state,"failed",goal,"&gt;=20000",goal,"&lt;=24999")</f>
        <v>72</v>
      </c>
      <c r="D8" s="24">
        <f>COUNTIFS(outlier,"No",state,"canceled",goal,"&gt;=20000",goal,"&lt;=24999")</f>
        <v>14</v>
      </c>
      <c r="E8" s="41">
        <f t="shared" si="0"/>
        <v>138</v>
      </c>
      <c r="F8" s="27">
        <f t="shared" si="1"/>
        <v>0.377</v>
      </c>
      <c r="G8" s="27">
        <f t="shared" si="2"/>
        <v>0.52200000000000002</v>
      </c>
      <c r="H8" s="27">
        <f t="shared" si="3"/>
        <v>0.10100000000000001</v>
      </c>
      <c r="I8" s="28"/>
    </row>
    <row r="9" spans="1:9" x14ac:dyDescent="0.25">
      <c r="A9" s="41" t="s">
        <v>8404</v>
      </c>
      <c r="B9" s="24">
        <f>COUNTIFS(outlier,"No",state,"successful",goal,"&gt;=25000",goal,"&lt;=29999")+COUNTIFS(outlier,"No",state,"live",goal,"&gt;=25000",goal,"&lt;=29999")</f>
        <v>51</v>
      </c>
      <c r="C9" s="24">
        <f>COUNTIFS(outlier,"No",state,"failed",goal,"&gt;=25000",goal,"&lt;=29999")</f>
        <v>64</v>
      </c>
      <c r="D9" s="24">
        <f>COUNTIFS(outlier,"No",state,"canceled",goal,"&gt;=25000",goal,"&lt;=29999")</f>
        <v>18</v>
      </c>
      <c r="E9" s="41">
        <f t="shared" si="0"/>
        <v>133</v>
      </c>
      <c r="F9" s="27">
        <f t="shared" si="1"/>
        <v>0.38300000000000001</v>
      </c>
      <c r="G9" s="27">
        <f t="shared" si="2"/>
        <v>0.48099999999999998</v>
      </c>
      <c r="H9" s="27">
        <f t="shared" si="3"/>
        <v>0.13500000000000001</v>
      </c>
      <c r="I9" s="28"/>
    </row>
    <row r="10" spans="1:9" x14ac:dyDescent="0.25">
      <c r="A10" s="41" t="s">
        <v>8405</v>
      </c>
      <c r="B10" s="24">
        <f>COUNTIFS(outlier,"No",state,"successful",goal,"&gt;=30000",goal,"&lt;=34999")+COUNTIFS(outlier,"No",state,"live",goal,"&gt;=30000",goal,"&lt;=34999")</f>
        <v>30</v>
      </c>
      <c r="C10" s="24">
        <f>COUNTIFS(outlier,"No",state,"failed",goal,"&gt;=30000",goal,"&lt;=34999")</f>
        <v>37</v>
      </c>
      <c r="D10" s="24">
        <f>COUNTIFS(outlier,"No",state,"canceled",goal,"&gt;=30000",goal,"&lt;=34999")</f>
        <v>13</v>
      </c>
      <c r="E10" s="41">
        <f t="shared" si="0"/>
        <v>80</v>
      </c>
      <c r="F10" s="27">
        <f t="shared" si="1"/>
        <v>0.375</v>
      </c>
      <c r="G10" s="27">
        <f t="shared" si="2"/>
        <v>0.46300000000000002</v>
      </c>
      <c r="H10" s="27">
        <f t="shared" si="3"/>
        <v>0.16300000000000001</v>
      </c>
      <c r="I10" s="28"/>
    </row>
    <row r="11" spans="1:9" x14ac:dyDescent="0.25">
      <c r="A11" s="41" t="s">
        <v>8406</v>
      </c>
      <c r="B11" s="24">
        <f>COUNTIFS(outlier,"No",state,"successful",goal,"&gt;=35000",goal,"&lt;=39999")+COUNTIFS(outlier,"No",state,"live",goal,"&gt;=35000",goal,"&lt;=39999")</f>
        <v>24</v>
      </c>
      <c r="C11" s="24">
        <f>COUNTIFS(outlier,"No",state,"failed",goal,"&gt;=35000",goal,"&lt;=39999")</f>
        <v>22</v>
      </c>
      <c r="D11" s="24">
        <f>COUNTIFS(outlier,"No",state,"canceled",goal,"&gt;=35000",goal,"&lt;=39999")</f>
        <v>7</v>
      </c>
      <c r="E11" s="41">
        <f t="shared" si="0"/>
        <v>53</v>
      </c>
      <c r="F11" s="27">
        <f t="shared" si="1"/>
        <v>0.45300000000000001</v>
      </c>
      <c r="G11" s="27">
        <f t="shared" si="2"/>
        <v>0.41499999999999998</v>
      </c>
      <c r="H11" s="27">
        <f t="shared" si="3"/>
        <v>0.13200000000000001</v>
      </c>
      <c r="I11" s="28"/>
    </row>
    <row r="12" spans="1:9" x14ac:dyDescent="0.25">
      <c r="A12" s="41" t="s">
        <v>8407</v>
      </c>
      <c r="B12" s="24">
        <f>COUNTIFS(outlier,"No",state,"successful",goal,"&gt;=40000",goal,"&lt;=44999")+COUNTIFS(outlier,"No",state,"live",goal,"&gt;=40000",goal,"&lt;=44999")</f>
        <v>19</v>
      </c>
      <c r="C12" s="24">
        <f>COUNTIFS(outlier,"No",state,"failed",goal,"&gt;=40000",goal,"&lt;=44999")</f>
        <v>16</v>
      </c>
      <c r="D12" s="24">
        <f>COUNTIFS(outlier,"No",state,"canceled",goal,"&gt;=40000",goal,"&lt;=44999")</f>
        <v>6</v>
      </c>
      <c r="E12" s="41">
        <f t="shared" si="0"/>
        <v>41</v>
      </c>
      <c r="F12" s="27">
        <f t="shared" si="1"/>
        <v>0.46300000000000002</v>
      </c>
      <c r="G12" s="27">
        <f t="shared" si="2"/>
        <v>0.39</v>
      </c>
      <c r="H12" s="27">
        <f t="shared" si="3"/>
        <v>0.14599999999999999</v>
      </c>
      <c r="I12" s="28"/>
    </row>
    <row r="13" spans="1:9" x14ac:dyDescent="0.25">
      <c r="A13" s="41" t="s">
        <v>8408</v>
      </c>
      <c r="B13" s="24">
        <f>COUNTIFS(outlier,"No",state,"successful",goal,"&gt;=45000",goal,"&lt;=49999")+COUNTIFS(outlier,"No",state,"live",goal,"&gt;=45000",goal,"&lt;=49999")</f>
        <v>6</v>
      </c>
      <c r="C13" s="24">
        <f>COUNTIFS(outlier,"No",state,"failed",goal,"&gt;=45000",goal,"&lt;=49999")</f>
        <v>11</v>
      </c>
      <c r="D13" s="24">
        <f>COUNTIFS(outlier,"No",state,"canceled",goal,"&gt;=45000",goal,"&lt;=49999")</f>
        <v>4</v>
      </c>
      <c r="E13" s="41">
        <f t="shared" si="0"/>
        <v>21</v>
      </c>
      <c r="F13" s="27">
        <f t="shared" si="1"/>
        <v>0.28599999999999998</v>
      </c>
      <c r="G13" s="27">
        <f t="shared" si="2"/>
        <v>0.52400000000000002</v>
      </c>
      <c r="H13" s="27">
        <f t="shared" si="3"/>
        <v>0.19</v>
      </c>
      <c r="I13" s="28"/>
    </row>
    <row r="14" spans="1:9" x14ac:dyDescent="0.25">
      <c r="A14" s="41" t="s">
        <v>8409</v>
      </c>
      <c r="B14" s="24">
        <f>COUNTIFS(outlier,"No",state,"successful",goal,"&gt;=50000")+COUNTIFS(outlier,"No",state,"live",goal,"&gt;=50000")</f>
        <v>71</v>
      </c>
      <c r="C14" s="24">
        <f>COUNTIFS(outlier,"No",state,"failed",goal,"&gt;=50000")</f>
        <v>258</v>
      </c>
      <c r="D14" s="24">
        <f>COUNTIFS(outlier,"No",state,"canceled",goal,"&gt;=50000")</f>
        <v>100</v>
      </c>
      <c r="E14" s="41">
        <f t="shared" si="0"/>
        <v>429</v>
      </c>
      <c r="F14" s="27">
        <f t="shared" si="1"/>
        <v>0.16600000000000001</v>
      </c>
      <c r="G14" s="27">
        <f t="shared" si="2"/>
        <v>0.60099999999999998</v>
      </c>
      <c r="H14" s="27">
        <f t="shared" si="3"/>
        <v>0.23300000000000001</v>
      </c>
      <c r="I14" s="28"/>
    </row>
    <row r="16" spans="1:9" x14ac:dyDescent="0.25">
      <c r="A16" s="26" t="s">
        <v>8411</v>
      </c>
    </row>
    <row r="17" spans="1:1" x14ac:dyDescent="0.25">
      <c r="A17" s="37" t="s">
        <v>8428</v>
      </c>
    </row>
  </sheetData>
  <autoFilter ref="A2:H14" xr:uid="{6ADF1FE9-9367-4D1F-B2B2-0D2828FFC7B1}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EA0D9-39E2-462F-BB97-0F420E77925F}">
  <sheetPr>
    <tabColor rgb="FFFFC000"/>
  </sheetPr>
  <dimension ref="A1:G25"/>
  <sheetViews>
    <sheetView workbookViewId="0">
      <selection activeCell="I35" sqref="I35"/>
    </sheetView>
  </sheetViews>
  <sheetFormatPr defaultRowHeight="15" x14ac:dyDescent="0.25"/>
  <cols>
    <col min="1" max="1" width="16.28515625" bestFit="1" customWidth="1"/>
    <col min="2" max="7" width="18.28515625" customWidth="1"/>
  </cols>
  <sheetData>
    <row r="1" spans="1:7" x14ac:dyDescent="0.25">
      <c r="A1" s="32" t="s">
        <v>8430</v>
      </c>
    </row>
    <row r="3" spans="1:7" x14ac:dyDescent="0.25">
      <c r="A3" s="37" t="s">
        <v>8436</v>
      </c>
    </row>
    <row r="4" spans="1:7" x14ac:dyDescent="0.25">
      <c r="A4" s="41" t="s">
        <v>8320</v>
      </c>
      <c r="B4" s="41" t="s">
        <v>8429</v>
      </c>
      <c r="C4" s="40"/>
      <c r="D4" s="40"/>
    </row>
    <row r="5" spans="1:7" x14ac:dyDescent="0.25">
      <c r="A5" s="42" t="s">
        <v>8222</v>
      </c>
      <c r="B5" s="42" t="s">
        <v>8219</v>
      </c>
      <c r="C5" s="40"/>
      <c r="D5" s="40"/>
    </row>
    <row r="6" spans="1:7" x14ac:dyDescent="0.25">
      <c r="A6" s="42" t="s">
        <v>8438</v>
      </c>
      <c r="B6" s="42" t="s">
        <v>8219</v>
      </c>
      <c r="C6" s="40"/>
      <c r="D6" s="40"/>
    </row>
    <row r="7" spans="1:7" x14ac:dyDescent="0.25">
      <c r="A7" s="42" t="s">
        <v>8221</v>
      </c>
      <c r="B7" s="42" t="s">
        <v>8437</v>
      </c>
      <c r="C7" s="40"/>
      <c r="D7" s="40"/>
    </row>
    <row r="8" spans="1:7" x14ac:dyDescent="0.25">
      <c r="A8" s="42" t="s">
        <v>8220</v>
      </c>
      <c r="B8" s="42" t="s">
        <v>8437</v>
      </c>
      <c r="C8" s="40"/>
      <c r="D8" s="40"/>
    </row>
    <row r="9" spans="1:7" x14ac:dyDescent="0.25">
      <c r="A9" s="40"/>
      <c r="B9" s="40"/>
      <c r="C9" s="40"/>
      <c r="D9" s="40"/>
    </row>
    <row r="11" spans="1:7" x14ac:dyDescent="0.25">
      <c r="A11" s="10" t="s">
        <v>8421</v>
      </c>
      <c r="B11" t="s" vm="1">
        <v>8439</v>
      </c>
    </row>
    <row r="13" spans="1:7" x14ac:dyDescent="0.25">
      <c r="A13" s="10" t="s">
        <v>8429</v>
      </c>
      <c r="B13" t="s">
        <v>8431</v>
      </c>
      <c r="C13" t="s">
        <v>8416</v>
      </c>
      <c r="D13" t="s">
        <v>8432</v>
      </c>
      <c r="E13" t="s">
        <v>8433</v>
      </c>
      <c r="F13" t="s">
        <v>8434</v>
      </c>
      <c r="G13" t="s">
        <v>8435</v>
      </c>
    </row>
    <row r="14" spans="1:7" x14ac:dyDescent="0.25">
      <c r="A14" s="11" t="s">
        <v>8219</v>
      </c>
      <c r="B14" s="43">
        <v>190.8814317673378</v>
      </c>
      <c r="C14" s="35">
        <v>60</v>
      </c>
      <c r="D14" s="35">
        <v>0</v>
      </c>
      <c r="E14" s="35">
        <v>26457</v>
      </c>
      <c r="F14" s="39">
        <v>698097.97832561249</v>
      </c>
      <c r="G14" s="43">
        <v>835.5225779867427</v>
      </c>
    </row>
    <row r="15" spans="1:7" x14ac:dyDescent="0.25">
      <c r="A15" s="11" t="s">
        <v>8437</v>
      </c>
      <c r="B15" s="43">
        <v>19.492283129324107</v>
      </c>
      <c r="C15" s="35">
        <v>3</v>
      </c>
      <c r="D15" s="35">
        <v>0</v>
      </c>
      <c r="E15" s="35">
        <v>1501</v>
      </c>
      <c r="F15" s="39">
        <v>5246.466260971979</v>
      </c>
      <c r="G15" s="43">
        <v>72.432494510212607</v>
      </c>
    </row>
    <row r="21" spans="1:7" x14ac:dyDescent="0.25">
      <c r="A21" s="37" t="s">
        <v>8442</v>
      </c>
    </row>
    <row r="23" spans="1:7" x14ac:dyDescent="0.25">
      <c r="A23" s="41" t="s">
        <v>8429</v>
      </c>
      <c r="B23" s="41" t="s">
        <v>8431</v>
      </c>
      <c r="C23" s="41" t="s">
        <v>8416</v>
      </c>
      <c r="D23" s="41" t="s">
        <v>8432</v>
      </c>
      <c r="E23" s="41" t="s">
        <v>8433</v>
      </c>
      <c r="F23" s="41" t="s">
        <v>8434</v>
      </c>
      <c r="G23" s="41" t="s">
        <v>8435</v>
      </c>
    </row>
    <row r="24" spans="1:7" x14ac:dyDescent="0.25">
      <c r="A24" s="24" t="s">
        <v>8219</v>
      </c>
      <c r="B24" s="44">
        <v>190.8814317673378</v>
      </c>
      <c r="C24" s="44">
        <v>60</v>
      </c>
      <c r="D24" s="44">
        <v>0</v>
      </c>
      <c r="E24" s="44">
        <v>26457</v>
      </c>
      <c r="F24" s="44">
        <v>698097.97832561249</v>
      </c>
      <c r="G24" s="44">
        <v>835.5225779867427</v>
      </c>
    </row>
    <row r="25" spans="1:7" x14ac:dyDescent="0.25">
      <c r="A25" s="24" t="s">
        <v>8437</v>
      </c>
      <c r="B25" s="44">
        <v>19.492283129324107</v>
      </c>
      <c r="C25" s="44">
        <v>3</v>
      </c>
      <c r="D25" s="44">
        <v>0</v>
      </c>
      <c r="E25" s="44">
        <v>1501</v>
      </c>
      <c r="F25" s="44">
        <v>5246.466260971979</v>
      </c>
      <c r="G25" s="44">
        <v>72.432494510212607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0D4A-C8FE-479B-9C27-AF214432AA16}">
  <sheetPr>
    <tabColor theme="9" tint="0.59999389629810485"/>
  </sheetPr>
  <dimension ref="A1:I25"/>
  <sheetViews>
    <sheetView zoomScale="80" zoomScaleNormal="80" workbookViewId="0">
      <selection activeCell="R33" sqref="R33"/>
    </sheetView>
  </sheetViews>
  <sheetFormatPr defaultRowHeight="15" x14ac:dyDescent="0.25"/>
  <cols>
    <col min="1" max="1" width="13.5703125" bestFit="1" customWidth="1"/>
    <col min="2" max="2" width="10.140625" bestFit="1" customWidth="1"/>
    <col min="3" max="4" width="7.7109375" bestFit="1" customWidth="1"/>
    <col min="5" max="5" width="8.85546875" bestFit="1" customWidth="1"/>
    <col min="6" max="6" width="11.5703125" bestFit="1" customWidth="1"/>
    <col min="7" max="7" width="4.42578125" customWidth="1"/>
    <col min="8" max="8" width="10.85546875" bestFit="1" customWidth="1"/>
    <col min="9" max="9" width="17" bestFit="1" customWidth="1"/>
  </cols>
  <sheetData>
    <row r="1" spans="1:9" x14ac:dyDescent="0.25">
      <c r="A1" s="10" t="s">
        <v>8421</v>
      </c>
      <c r="B1" t="s">
        <v>8427</v>
      </c>
    </row>
    <row r="2" spans="1:9" x14ac:dyDescent="0.25">
      <c r="H2" s="10" t="s">
        <v>8421</v>
      </c>
      <c r="I2" t="s">
        <v>8427</v>
      </c>
    </row>
    <row r="3" spans="1:9" x14ac:dyDescent="0.25">
      <c r="A3" s="10" t="s">
        <v>8413</v>
      </c>
      <c r="B3" s="12" t="s">
        <v>8320</v>
      </c>
      <c r="C3" s="12"/>
      <c r="D3" s="12"/>
      <c r="E3" s="12"/>
      <c r="F3" s="12"/>
    </row>
    <row r="4" spans="1:9" x14ac:dyDescent="0.25">
      <c r="A4" s="30" t="s">
        <v>8323</v>
      </c>
      <c r="B4" s="29" t="s">
        <v>8219</v>
      </c>
      <c r="C4" s="29" t="s">
        <v>8222</v>
      </c>
      <c r="D4" s="29" t="s">
        <v>8221</v>
      </c>
      <c r="E4" s="29" t="s">
        <v>8220</v>
      </c>
      <c r="F4" s="29" t="s">
        <v>8319</v>
      </c>
      <c r="H4" s="10" t="s">
        <v>8323</v>
      </c>
      <c r="I4" t="s">
        <v>8321</v>
      </c>
    </row>
    <row r="5" spans="1:9" x14ac:dyDescent="0.25">
      <c r="A5" s="31" t="s">
        <v>8224</v>
      </c>
      <c r="B5" s="25">
        <v>0.52371134020618559</v>
      </c>
      <c r="C5" s="25">
        <v>1.134020618556701E-2</v>
      </c>
      <c r="D5" s="25">
        <v>0.37697594501718212</v>
      </c>
      <c r="E5" s="25">
        <v>8.7972508591065299E-2</v>
      </c>
      <c r="F5" s="25">
        <v>1</v>
      </c>
      <c r="H5" s="13" t="s">
        <v>8224</v>
      </c>
      <c r="I5" s="14">
        <v>2910</v>
      </c>
    </row>
    <row r="6" spans="1:9" x14ac:dyDescent="0.25">
      <c r="A6" s="31" t="s">
        <v>8225</v>
      </c>
      <c r="B6" s="25">
        <v>0.58318739054290714</v>
      </c>
      <c r="C6" s="25">
        <v>1.4010507880910683E-2</v>
      </c>
      <c r="D6" s="25">
        <v>0.35901926444833626</v>
      </c>
      <c r="E6" s="25">
        <v>4.3782837127845885E-2</v>
      </c>
      <c r="F6" s="25">
        <v>1</v>
      </c>
      <c r="H6" s="13" t="s">
        <v>8225</v>
      </c>
      <c r="I6" s="14">
        <v>571</v>
      </c>
    </row>
    <row r="7" spans="1:9" x14ac:dyDescent="0.25">
      <c r="A7" s="31" t="s">
        <v>8229</v>
      </c>
      <c r="B7" s="25">
        <v>0.42253521126760563</v>
      </c>
      <c r="C7" s="25">
        <v>7.0422535211267607E-3</v>
      </c>
      <c r="D7" s="25">
        <v>0.45070422535211269</v>
      </c>
      <c r="E7" s="25">
        <v>0.11971830985915492</v>
      </c>
      <c r="F7" s="25">
        <v>1</v>
      </c>
      <c r="H7" s="13" t="s">
        <v>8229</v>
      </c>
      <c r="I7" s="14">
        <v>142</v>
      </c>
    </row>
    <row r="8" spans="1:9" x14ac:dyDescent="0.25">
      <c r="A8" s="31" t="s">
        <v>8226</v>
      </c>
      <c r="B8" s="25">
        <v>0.21428571428571427</v>
      </c>
      <c r="C8" s="25">
        <v>0</v>
      </c>
      <c r="D8" s="25">
        <v>0.58571428571428574</v>
      </c>
      <c r="E8" s="25">
        <v>0.2</v>
      </c>
      <c r="F8" s="25">
        <v>1</v>
      </c>
      <c r="H8" s="13" t="s">
        <v>8226</v>
      </c>
      <c r="I8" s="14">
        <v>70</v>
      </c>
    </row>
    <row r="9" spans="1:9" x14ac:dyDescent="0.25">
      <c r="A9" s="31" t="s">
        <v>8236</v>
      </c>
      <c r="B9" s="25">
        <v>0.33333333333333331</v>
      </c>
      <c r="C9" s="25">
        <v>0</v>
      </c>
      <c r="D9" s="25">
        <v>0.6</v>
      </c>
      <c r="E9" s="25">
        <v>6.6666666666666666E-2</v>
      </c>
      <c r="F9" s="25">
        <v>1</v>
      </c>
      <c r="H9" s="13" t="s">
        <v>8236</v>
      </c>
      <c r="I9" s="14">
        <v>45</v>
      </c>
    </row>
    <row r="10" spans="1:9" x14ac:dyDescent="0.25">
      <c r="A10" s="31" t="s">
        <v>8237</v>
      </c>
      <c r="B10" s="25">
        <v>0.15384615384615385</v>
      </c>
      <c r="C10" s="25">
        <v>0</v>
      </c>
      <c r="D10" s="25">
        <v>0.73076923076923073</v>
      </c>
      <c r="E10" s="25">
        <v>0.11538461538461539</v>
      </c>
      <c r="F10" s="25">
        <v>1</v>
      </c>
      <c r="H10" s="13" t="s">
        <v>8237</v>
      </c>
      <c r="I10" s="14">
        <v>26</v>
      </c>
    </row>
    <row r="11" spans="1:9" x14ac:dyDescent="0.25">
      <c r="A11" s="31" t="s">
        <v>8230</v>
      </c>
      <c r="B11" s="25">
        <v>0.34615384615384615</v>
      </c>
      <c r="C11" s="25">
        <v>7.6923076923076927E-2</v>
      </c>
      <c r="D11" s="25">
        <v>0.38461538461538464</v>
      </c>
      <c r="E11" s="25">
        <v>0.19230769230769232</v>
      </c>
      <c r="F11" s="25">
        <v>1</v>
      </c>
      <c r="H11" s="13" t="s">
        <v>8230</v>
      </c>
      <c r="I11" s="14">
        <v>26</v>
      </c>
    </row>
    <row r="12" spans="1:9" x14ac:dyDescent="0.25">
      <c r="A12" s="31" t="s">
        <v>8233</v>
      </c>
      <c r="B12" s="25">
        <v>9.5238095238095233E-2</v>
      </c>
      <c r="C12" s="25">
        <v>4.7619047619047616E-2</v>
      </c>
      <c r="D12" s="25">
        <v>0.66666666666666663</v>
      </c>
      <c r="E12" s="25">
        <v>0.19047619047619047</v>
      </c>
      <c r="F12" s="25">
        <v>1</v>
      </c>
      <c r="H12" s="13" t="s">
        <v>8233</v>
      </c>
      <c r="I12" s="14">
        <v>21</v>
      </c>
    </row>
    <row r="13" spans="1:9" x14ac:dyDescent="0.25">
      <c r="A13" s="31" t="s">
        <v>8235</v>
      </c>
      <c r="B13" s="25">
        <v>0.3</v>
      </c>
      <c r="C13" s="25">
        <v>0</v>
      </c>
      <c r="D13" s="25">
        <v>0.45</v>
      </c>
      <c r="E13" s="25">
        <v>0.25</v>
      </c>
      <c r="F13" s="25">
        <v>1</v>
      </c>
      <c r="H13" s="13" t="s">
        <v>8235</v>
      </c>
      <c r="I13" s="14">
        <v>20</v>
      </c>
    </row>
    <row r="14" spans="1:9" x14ac:dyDescent="0.25">
      <c r="A14" s="31" t="s">
        <v>8227</v>
      </c>
      <c r="B14" s="25">
        <v>0.47368421052631576</v>
      </c>
      <c r="C14" s="25">
        <v>0</v>
      </c>
      <c r="D14" s="25">
        <v>0.47368421052631576</v>
      </c>
      <c r="E14" s="25">
        <v>5.2631578947368418E-2</v>
      </c>
      <c r="F14" s="25">
        <v>1</v>
      </c>
      <c r="H14" s="13" t="s">
        <v>8227</v>
      </c>
      <c r="I14" s="14">
        <v>19</v>
      </c>
    </row>
    <row r="15" spans="1:9" x14ac:dyDescent="0.25">
      <c r="A15" s="31" t="s">
        <v>8232</v>
      </c>
      <c r="B15" s="25">
        <v>0.2857142857142857</v>
      </c>
      <c r="C15" s="25">
        <v>0</v>
      </c>
      <c r="D15" s="25">
        <v>0.42857142857142855</v>
      </c>
      <c r="E15" s="25">
        <v>0.2857142857142857</v>
      </c>
      <c r="F15" s="25">
        <v>1</v>
      </c>
      <c r="H15" s="13" t="s">
        <v>8232</v>
      </c>
      <c r="I15" s="14">
        <v>14</v>
      </c>
    </row>
    <row r="16" spans="1:9" x14ac:dyDescent="0.25">
      <c r="A16" s="31" t="s">
        <v>8241</v>
      </c>
      <c r="B16" s="25">
        <v>0.5</v>
      </c>
      <c r="C16" s="25">
        <v>7.1428571428571425E-2</v>
      </c>
      <c r="D16" s="25">
        <v>0.2857142857142857</v>
      </c>
      <c r="E16" s="25">
        <v>0.14285714285714285</v>
      </c>
      <c r="F16" s="25">
        <v>1</v>
      </c>
      <c r="H16" s="13" t="s">
        <v>8241</v>
      </c>
      <c r="I16" s="14">
        <v>14</v>
      </c>
    </row>
    <row r="17" spans="1:9" x14ac:dyDescent="0.25">
      <c r="A17" s="31" t="s">
        <v>8228</v>
      </c>
      <c r="B17" s="25">
        <v>0.25</v>
      </c>
      <c r="C17" s="25">
        <v>0</v>
      </c>
      <c r="D17" s="25">
        <v>0.41666666666666669</v>
      </c>
      <c r="E17" s="25">
        <v>0.33333333333333331</v>
      </c>
      <c r="F17" s="25">
        <v>1</v>
      </c>
      <c r="H17" s="13" t="s">
        <v>8238</v>
      </c>
      <c r="I17" s="14">
        <v>12</v>
      </c>
    </row>
    <row r="18" spans="1:9" x14ac:dyDescent="0.25">
      <c r="A18" s="31" t="s">
        <v>8238</v>
      </c>
      <c r="B18" s="25">
        <v>0</v>
      </c>
      <c r="C18" s="25">
        <v>0.25</v>
      </c>
      <c r="D18" s="25">
        <v>0.66666666666666663</v>
      </c>
      <c r="E18" s="25">
        <v>8.3333333333333329E-2</v>
      </c>
      <c r="F18" s="25">
        <v>1</v>
      </c>
      <c r="H18" s="13" t="s">
        <v>8228</v>
      </c>
      <c r="I18" s="14">
        <v>12</v>
      </c>
    </row>
    <row r="19" spans="1:9" x14ac:dyDescent="0.25">
      <c r="A19" s="31" t="s">
        <v>8234</v>
      </c>
      <c r="B19" s="25">
        <v>0.2857142857142857</v>
      </c>
      <c r="C19" s="25">
        <v>0</v>
      </c>
      <c r="D19" s="25">
        <v>0.7142857142857143</v>
      </c>
      <c r="E19" s="25">
        <v>0</v>
      </c>
      <c r="F19" s="25">
        <v>1</v>
      </c>
      <c r="H19" s="13" t="s">
        <v>8234</v>
      </c>
      <c r="I19" s="14">
        <v>7</v>
      </c>
    </row>
    <row r="20" spans="1:9" x14ac:dyDescent="0.25">
      <c r="A20" s="31" t="s">
        <v>8240</v>
      </c>
      <c r="B20" s="25">
        <v>0.16666666666666666</v>
      </c>
      <c r="C20" s="25">
        <v>0</v>
      </c>
      <c r="D20" s="25">
        <v>0.33333333333333331</v>
      </c>
      <c r="E20" s="25">
        <v>0.5</v>
      </c>
      <c r="F20" s="25">
        <v>1</v>
      </c>
      <c r="H20" s="13" t="s">
        <v>8240</v>
      </c>
      <c r="I20" s="14">
        <v>6</v>
      </c>
    </row>
    <row r="21" spans="1:9" x14ac:dyDescent="0.25">
      <c r="A21" s="31" t="s">
        <v>8239</v>
      </c>
      <c r="B21" s="25">
        <v>0.4</v>
      </c>
      <c r="C21" s="25">
        <v>0.2</v>
      </c>
      <c r="D21" s="25">
        <v>0.4</v>
      </c>
      <c r="E21" s="25">
        <v>0</v>
      </c>
      <c r="F21" s="25">
        <v>1</v>
      </c>
      <c r="H21" s="13" t="s">
        <v>8239</v>
      </c>
      <c r="I21" s="14">
        <v>5</v>
      </c>
    </row>
    <row r="22" spans="1:9" x14ac:dyDescent="0.25">
      <c r="A22" s="31" t="s">
        <v>8231</v>
      </c>
      <c r="B22" s="25">
        <v>0</v>
      </c>
      <c r="C22" s="25">
        <v>0</v>
      </c>
      <c r="D22" s="25">
        <v>0.66666666666666663</v>
      </c>
      <c r="E22" s="25">
        <v>0.33333333333333331</v>
      </c>
      <c r="F22" s="25">
        <v>1</v>
      </c>
      <c r="H22" s="13" t="s">
        <v>8231</v>
      </c>
      <c r="I22" s="14">
        <v>3</v>
      </c>
    </row>
    <row r="23" spans="1:9" x14ac:dyDescent="0.25">
      <c r="A23" s="31" t="s">
        <v>8242</v>
      </c>
      <c r="B23" s="25">
        <v>0.5</v>
      </c>
      <c r="C23" s="25">
        <v>0</v>
      </c>
      <c r="D23" s="25">
        <v>0.5</v>
      </c>
      <c r="E23" s="25">
        <v>0</v>
      </c>
      <c r="F23" s="25">
        <v>1</v>
      </c>
      <c r="H23" s="13" t="s">
        <v>8242</v>
      </c>
      <c r="I23" s="14">
        <v>2</v>
      </c>
    </row>
    <row r="24" spans="1:9" x14ac:dyDescent="0.25">
      <c r="A24" s="31" t="s">
        <v>8243</v>
      </c>
      <c r="B24" s="25">
        <v>1</v>
      </c>
      <c r="C24" s="25">
        <v>0</v>
      </c>
      <c r="D24" s="25">
        <v>0</v>
      </c>
      <c r="E24" s="25">
        <v>0</v>
      </c>
      <c r="F24" s="25">
        <v>1</v>
      </c>
      <c r="H24" s="13" t="s">
        <v>8243</v>
      </c>
      <c r="I24" s="14">
        <v>2</v>
      </c>
    </row>
    <row r="25" spans="1:9" x14ac:dyDescent="0.25">
      <c r="A25" s="31" t="s">
        <v>8244</v>
      </c>
      <c r="B25" s="25">
        <v>1</v>
      </c>
      <c r="C25" s="25">
        <v>0</v>
      </c>
      <c r="D25" s="25">
        <v>0</v>
      </c>
      <c r="E25" s="25">
        <v>0</v>
      </c>
      <c r="F25" s="25">
        <v>1</v>
      </c>
      <c r="H25" s="13" t="s">
        <v>8244</v>
      </c>
      <c r="I25" s="14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17A9-3BE5-4541-9C5D-9A2465C3ADC6}">
  <sheetPr>
    <tabColor theme="9" tint="0.59999389629810485"/>
  </sheetPr>
  <dimension ref="A1:E14"/>
  <sheetViews>
    <sheetView workbookViewId="0">
      <selection activeCell="R33" sqref="R33"/>
    </sheetView>
  </sheetViews>
  <sheetFormatPr defaultRowHeight="15" x14ac:dyDescent="0.25"/>
  <cols>
    <col min="1" max="1" width="14.42578125" bestFit="1" customWidth="1"/>
    <col min="2" max="2" width="10" bestFit="1" customWidth="1"/>
    <col min="3" max="3" width="6.140625" bestFit="1" customWidth="1"/>
    <col min="4" max="4" width="7.140625" bestFit="1" customWidth="1"/>
    <col min="5" max="5" width="8.85546875" bestFit="1" customWidth="1"/>
    <col min="6" max="6" width="11.28515625" bestFit="1" customWidth="1"/>
  </cols>
  <sheetData>
    <row r="1" spans="1:5" x14ac:dyDescent="0.25">
      <c r="A1" s="10" t="s">
        <v>8421</v>
      </c>
      <c r="B1" t="s">
        <v>8427</v>
      </c>
    </row>
    <row r="2" spans="1:5" x14ac:dyDescent="0.25">
      <c r="A2" s="10" t="s">
        <v>8323</v>
      </c>
      <c r="B2" t="s">
        <v>8322</v>
      </c>
    </row>
    <row r="4" spans="1:5" x14ac:dyDescent="0.25">
      <c r="A4" s="10" t="s">
        <v>8412</v>
      </c>
      <c r="B4" s="12" t="s">
        <v>8320</v>
      </c>
      <c r="C4" s="12"/>
      <c r="D4" s="12"/>
      <c r="E4" s="12"/>
    </row>
    <row r="5" spans="1:5" ht="15.75" thickBot="1" x14ac:dyDescent="0.3">
      <c r="A5" s="20" t="s">
        <v>8308</v>
      </c>
      <c r="B5" s="19" t="s">
        <v>8219</v>
      </c>
      <c r="C5" s="19" t="s">
        <v>8222</v>
      </c>
      <c r="D5" s="19" t="s">
        <v>8221</v>
      </c>
      <c r="E5" s="19" t="s">
        <v>8220</v>
      </c>
    </row>
    <row r="6" spans="1:5" ht="15.75" thickTop="1" x14ac:dyDescent="0.25">
      <c r="A6" s="17" t="s">
        <v>8314</v>
      </c>
      <c r="B6" s="38">
        <v>0.76435935198821792</v>
      </c>
      <c r="C6" s="38">
        <v>2.9455081001472753E-2</v>
      </c>
      <c r="D6" s="38">
        <v>0.17673048600883653</v>
      </c>
      <c r="E6" s="38">
        <v>2.9455081001472753E-2</v>
      </c>
    </row>
    <row r="7" spans="1:5" x14ac:dyDescent="0.25">
      <c r="A7" s="13" t="s">
        <v>8318</v>
      </c>
      <c r="B7" s="25">
        <v>0.59767610748002908</v>
      </c>
      <c r="C7" s="25">
        <v>1.7429193899782137E-2</v>
      </c>
      <c r="D7" s="25">
        <v>0.35802469135802467</v>
      </c>
      <c r="E7" s="25">
        <v>2.6870007262164125E-2</v>
      </c>
    </row>
    <row r="8" spans="1:5" x14ac:dyDescent="0.25">
      <c r="A8" s="13" t="s">
        <v>8310</v>
      </c>
      <c r="B8" s="25">
        <v>0.5703125</v>
      </c>
      <c r="C8" s="25">
        <v>0</v>
      </c>
      <c r="D8" s="25">
        <v>0.3515625</v>
      </c>
      <c r="E8" s="25">
        <v>7.8125E-2</v>
      </c>
    </row>
    <row r="9" spans="1:5" x14ac:dyDescent="0.25">
      <c r="A9" s="13" t="s">
        <v>8315</v>
      </c>
      <c r="B9" s="25">
        <v>0.4264705882352941</v>
      </c>
      <c r="C9" s="25">
        <v>0</v>
      </c>
      <c r="D9" s="25">
        <v>0.57352941176470584</v>
      </c>
      <c r="E9" s="25">
        <v>0</v>
      </c>
    </row>
    <row r="10" spans="1:5" x14ac:dyDescent="0.25">
      <c r="A10" s="13" t="s">
        <v>8312</v>
      </c>
      <c r="B10" s="25">
        <v>0.20454545454545456</v>
      </c>
      <c r="C10" s="25">
        <v>0</v>
      </c>
      <c r="D10" s="25">
        <v>0.79545454545454541</v>
      </c>
      <c r="E10" s="25">
        <v>0</v>
      </c>
    </row>
    <row r="11" spans="1:5" x14ac:dyDescent="0.25">
      <c r="A11" s="13" t="s">
        <v>8317</v>
      </c>
      <c r="B11" s="25">
        <v>0.26275992438563328</v>
      </c>
      <c r="C11" s="25">
        <v>0</v>
      </c>
      <c r="D11" s="25">
        <v>0.40264650283553877</v>
      </c>
      <c r="E11" s="25">
        <v>0.33459357277882795</v>
      </c>
    </row>
    <row r="12" spans="1:5" x14ac:dyDescent="0.25">
      <c r="A12" s="13" t="s">
        <v>8316</v>
      </c>
      <c r="B12" s="25">
        <v>0.32327586206896552</v>
      </c>
      <c r="C12" s="25">
        <v>0</v>
      </c>
      <c r="D12" s="25">
        <v>0.54741379310344829</v>
      </c>
      <c r="E12" s="25">
        <v>0.12931034482758622</v>
      </c>
    </row>
    <row r="13" spans="1:5" x14ac:dyDescent="0.25">
      <c r="A13" s="13" t="s">
        <v>8311</v>
      </c>
      <c r="B13" s="25">
        <v>0.14871794871794872</v>
      </c>
      <c r="C13" s="25">
        <v>3.0769230769230771E-2</v>
      </c>
      <c r="D13" s="25">
        <v>0.71794871794871795</v>
      </c>
      <c r="E13" s="25">
        <v>0.10256410256410256</v>
      </c>
    </row>
    <row r="14" spans="1:5" x14ac:dyDescent="0.25">
      <c r="A14" s="13" t="s">
        <v>8313</v>
      </c>
      <c r="B14" s="25">
        <v>0</v>
      </c>
      <c r="C14" s="25">
        <v>0</v>
      </c>
      <c r="D14" s="25">
        <v>0</v>
      </c>
      <c r="E14" s="2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902D4-15D6-49A8-86A8-8539BC24310D}">
  <sheetPr>
    <tabColor theme="9" tint="0.59999389629810485"/>
  </sheetPr>
  <dimension ref="A2:F20"/>
  <sheetViews>
    <sheetView workbookViewId="0">
      <selection activeCell="R33" sqref="R33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8421</v>
      </c>
      <c r="B2" t="s">
        <v>8322</v>
      </c>
    </row>
    <row r="4" spans="1:6" x14ac:dyDescent="0.25">
      <c r="A4" s="10" t="s">
        <v>8321</v>
      </c>
      <c r="B4" s="12" t="s">
        <v>8320</v>
      </c>
      <c r="C4" s="12"/>
      <c r="D4" s="12"/>
      <c r="E4" s="12"/>
      <c r="F4" s="12"/>
    </row>
    <row r="5" spans="1:6" ht="30.75" thickBot="1" x14ac:dyDescent="0.3">
      <c r="A5" s="45" t="s">
        <v>8444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8319</v>
      </c>
    </row>
    <row r="6" spans="1:6" ht="15.75" thickTop="1" x14ac:dyDescent="0.25">
      <c r="A6" s="11">
        <v>0</v>
      </c>
      <c r="B6" s="18">
        <v>2</v>
      </c>
      <c r="C6" s="18"/>
      <c r="D6" s="18">
        <v>1</v>
      </c>
      <c r="E6" s="18">
        <v>1</v>
      </c>
      <c r="F6" s="18">
        <v>4</v>
      </c>
    </row>
    <row r="7" spans="1:6" x14ac:dyDescent="0.25">
      <c r="A7" s="11">
        <v>1</v>
      </c>
      <c r="B7" s="14">
        <v>33</v>
      </c>
      <c r="C7" s="14">
        <v>1</v>
      </c>
      <c r="D7" s="14">
        <v>20</v>
      </c>
      <c r="E7" s="14">
        <v>5</v>
      </c>
      <c r="F7" s="14">
        <v>59</v>
      </c>
    </row>
    <row r="8" spans="1:6" x14ac:dyDescent="0.25">
      <c r="A8" s="11">
        <v>2</v>
      </c>
      <c r="B8" s="14">
        <v>154</v>
      </c>
      <c r="C8" s="14">
        <v>1</v>
      </c>
      <c r="D8" s="14">
        <v>58</v>
      </c>
      <c r="E8" s="14">
        <v>6</v>
      </c>
      <c r="F8" s="14">
        <v>219</v>
      </c>
    </row>
    <row r="9" spans="1:6" x14ac:dyDescent="0.25">
      <c r="A9" s="11">
        <v>3</v>
      </c>
      <c r="B9" s="14">
        <v>226</v>
      </c>
      <c r="C9" s="14">
        <v>5</v>
      </c>
      <c r="D9" s="14">
        <v>88</v>
      </c>
      <c r="E9" s="14">
        <v>14</v>
      </c>
      <c r="F9" s="14">
        <v>333</v>
      </c>
    </row>
    <row r="10" spans="1:6" x14ac:dyDescent="0.25">
      <c r="A10" s="11">
        <v>4</v>
      </c>
      <c r="B10" s="14">
        <v>1108</v>
      </c>
      <c r="C10" s="14">
        <v>24</v>
      </c>
      <c r="D10" s="14">
        <v>850</v>
      </c>
      <c r="E10" s="14">
        <v>193</v>
      </c>
      <c r="F10" s="14">
        <v>2175</v>
      </c>
    </row>
    <row r="11" spans="1:6" x14ac:dyDescent="0.25">
      <c r="A11" s="11">
        <v>5</v>
      </c>
      <c r="B11" s="14">
        <v>265</v>
      </c>
      <c r="C11" s="14">
        <v>6</v>
      </c>
      <c r="D11" s="14">
        <v>102</v>
      </c>
      <c r="E11" s="14">
        <v>22</v>
      </c>
      <c r="F11" s="14">
        <v>395</v>
      </c>
    </row>
    <row r="12" spans="1:6" x14ac:dyDescent="0.25">
      <c r="A12" s="11">
        <v>6</v>
      </c>
      <c r="B12" s="14">
        <v>171</v>
      </c>
      <c r="C12" s="14">
        <v>5</v>
      </c>
      <c r="D12" s="14">
        <v>136</v>
      </c>
      <c r="E12" s="14">
        <v>43</v>
      </c>
      <c r="F12" s="14">
        <v>355</v>
      </c>
    </row>
    <row r="13" spans="1:6" x14ac:dyDescent="0.25">
      <c r="A13" s="11">
        <v>7</v>
      </c>
      <c r="B13" s="14">
        <v>49</v>
      </c>
      <c r="C13" s="14">
        <v>3</v>
      </c>
      <c r="D13" s="14">
        <v>33</v>
      </c>
      <c r="E13" s="14">
        <v>10</v>
      </c>
      <c r="F13" s="14">
        <v>95</v>
      </c>
    </row>
    <row r="14" spans="1:6" x14ac:dyDescent="0.25">
      <c r="A14" s="11">
        <v>8</v>
      </c>
      <c r="B14" s="14">
        <v>38</v>
      </c>
      <c r="C14" s="14">
        <v>1</v>
      </c>
      <c r="D14" s="14">
        <v>37</v>
      </c>
      <c r="E14" s="14">
        <v>12</v>
      </c>
      <c r="F14" s="14">
        <v>88</v>
      </c>
    </row>
    <row r="15" spans="1:6" x14ac:dyDescent="0.25">
      <c r="A15" s="11">
        <v>9</v>
      </c>
      <c r="B15" s="14">
        <v>120</v>
      </c>
      <c r="C15" s="14">
        <v>4</v>
      </c>
      <c r="D15" s="14">
        <v>203</v>
      </c>
      <c r="E15" s="14">
        <v>42</v>
      </c>
      <c r="F15" s="14">
        <v>369</v>
      </c>
    </row>
    <row r="16" spans="1:6" x14ac:dyDescent="0.25">
      <c r="A16" s="11">
        <v>10</v>
      </c>
      <c r="B16" s="14">
        <v>5</v>
      </c>
      <c r="C16" s="14"/>
      <c r="D16" s="14"/>
      <c r="E16" s="14">
        <v>1</v>
      </c>
      <c r="F16" s="14">
        <v>6</v>
      </c>
    </row>
    <row r="17" spans="1:6" x14ac:dyDescent="0.25">
      <c r="A17" s="11">
        <v>11</v>
      </c>
      <c r="B17" s="14">
        <v>6</v>
      </c>
      <c r="C17" s="14"/>
      <c r="D17" s="14">
        <v>1</v>
      </c>
      <c r="E17" s="14"/>
      <c r="F17" s="14">
        <v>7</v>
      </c>
    </row>
    <row r="18" spans="1:6" x14ac:dyDescent="0.25">
      <c r="A18" s="11">
        <v>12</v>
      </c>
      <c r="B18" s="14">
        <v>2</v>
      </c>
      <c r="C18" s="14"/>
      <c r="D18" s="14">
        <v>1</v>
      </c>
      <c r="E18" s="14"/>
      <c r="F18" s="14">
        <v>3</v>
      </c>
    </row>
    <row r="19" spans="1:6" ht="15.75" thickBot="1" x14ac:dyDescent="0.3">
      <c r="A19" s="11">
        <v>13</v>
      </c>
      <c r="B19" s="14">
        <v>6</v>
      </c>
      <c r="C19" s="14"/>
      <c r="D19" s="14"/>
      <c r="E19" s="14"/>
      <c r="F19" s="14">
        <v>6</v>
      </c>
    </row>
    <row r="20" spans="1:6" ht="15.75" thickTop="1" x14ac:dyDescent="0.25">
      <c r="A20" s="15" t="s">
        <v>8319</v>
      </c>
      <c r="B20" s="16">
        <v>2185</v>
      </c>
      <c r="C20" s="16">
        <v>50</v>
      </c>
      <c r="D20" s="16">
        <v>1530</v>
      </c>
      <c r="E20" s="16">
        <v>349</v>
      </c>
      <c r="F20" s="1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BF30-F371-426A-B356-FE3B926A08EC}">
  <sheetPr>
    <tabColor theme="9" tint="0.59999389629810485"/>
  </sheetPr>
  <dimension ref="A1:B9"/>
  <sheetViews>
    <sheetView workbookViewId="0">
      <selection activeCell="R33" sqref="R33"/>
    </sheetView>
  </sheetViews>
  <sheetFormatPr defaultRowHeight="15" x14ac:dyDescent="0.25"/>
  <cols>
    <col min="1" max="1" width="23.5703125" bestFit="1" customWidth="1"/>
  </cols>
  <sheetData>
    <row r="1" spans="1:2" x14ac:dyDescent="0.25">
      <c r="A1" s="32" t="s">
        <v>8414</v>
      </c>
    </row>
    <row r="3" spans="1:2" x14ac:dyDescent="0.25">
      <c r="A3" s="24" t="s">
        <v>8415</v>
      </c>
      <c r="B3" s="34">
        <f>ROUND(_xlfn.QUARTILE.EXC(percent_funded,1),0)</f>
        <v>0</v>
      </c>
    </row>
    <row r="4" spans="1:2" x14ac:dyDescent="0.25">
      <c r="A4" s="24" t="s">
        <v>8416</v>
      </c>
      <c r="B4" s="34">
        <f>ROUND(MEDIAN(percent_funded),0)</f>
        <v>1</v>
      </c>
    </row>
    <row r="5" spans="1:2" x14ac:dyDescent="0.25">
      <c r="A5" s="24" t="s">
        <v>8417</v>
      </c>
      <c r="B5" s="34">
        <f>ROUND(_xlfn.QUARTILE.EXC(percent_funded,3),0)</f>
        <v>1</v>
      </c>
    </row>
    <row r="6" spans="1:2" x14ac:dyDescent="0.25">
      <c r="A6" s="24" t="s">
        <v>8418</v>
      </c>
      <c r="B6" s="34">
        <f>B5-B3</f>
        <v>1</v>
      </c>
    </row>
    <row r="7" spans="1:2" x14ac:dyDescent="0.25">
      <c r="B7" s="33"/>
    </row>
    <row r="8" spans="1:2" x14ac:dyDescent="0.25">
      <c r="A8" s="24" t="s">
        <v>8419</v>
      </c>
      <c r="B8" s="34">
        <f>B3-(1.5*B6)</f>
        <v>-1.5</v>
      </c>
    </row>
    <row r="9" spans="1:2" x14ac:dyDescent="0.25">
      <c r="A9" s="24" t="s">
        <v>8420</v>
      </c>
      <c r="B9" s="34">
        <f>B5+(1.5*B6)</f>
        <v>2.5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CB46C-27CD-43B6-A62D-A84AE540CFC8}">
  <sheetPr>
    <tabColor theme="9" tint="0.59999389629810485"/>
  </sheetPr>
  <dimension ref="A4:D508"/>
  <sheetViews>
    <sheetView workbookViewId="0">
      <selection activeCell="W36" sqref="W36"/>
    </sheetView>
  </sheetViews>
  <sheetFormatPr defaultRowHeight="15" x14ac:dyDescent="0.25"/>
  <cols>
    <col min="1" max="1" width="16.5703125" bestFit="1" customWidth="1"/>
    <col min="2" max="2" width="10" bestFit="1" customWidth="1"/>
    <col min="3" max="3" width="10.28515625" bestFit="1" customWidth="1"/>
    <col min="4" max="4" width="11.28515625" bestFit="1" customWidth="1"/>
    <col min="5" max="5" width="8.85546875" bestFit="1" customWidth="1"/>
    <col min="6" max="6" width="11.28515625" bestFit="1" customWidth="1"/>
  </cols>
  <sheetData>
    <row r="4" spans="1:4" x14ac:dyDescent="0.25">
      <c r="A4" s="10" t="s">
        <v>8321</v>
      </c>
      <c r="B4" s="10" t="s">
        <v>8320</v>
      </c>
      <c r="C4" s="12"/>
      <c r="D4" s="12"/>
    </row>
    <row r="5" spans="1:4" ht="15.75" thickBot="1" x14ac:dyDescent="0.3">
      <c r="A5" s="10" t="s">
        <v>8308</v>
      </c>
      <c r="B5" t="s">
        <v>8219</v>
      </c>
      <c r="C5" t="s">
        <v>8445</v>
      </c>
      <c r="D5" s="19" t="s">
        <v>8319</v>
      </c>
    </row>
    <row r="6" spans="1:4" ht="15.75" thickTop="1" x14ac:dyDescent="0.25">
      <c r="A6" s="11">
        <v>0</v>
      </c>
      <c r="B6" s="18">
        <v>6</v>
      </c>
      <c r="C6" s="18">
        <v>404</v>
      </c>
      <c r="D6" s="18">
        <v>410</v>
      </c>
    </row>
    <row r="7" spans="1:4" x14ac:dyDescent="0.25">
      <c r="A7" s="11">
        <v>1</v>
      </c>
      <c r="B7" s="14">
        <v>9</v>
      </c>
      <c r="C7" s="14">
        <v>255</v>
      </c>
      <c r="D7" s="14">
        <v>264</v>
      </c>
    </row>
    <row r="8" spans="1:4" x14ac:dyDescent="0.25">
      <c r="A8" s="11">
        <v>2</v>
      </c>
      <c r="B8" s="14">
        <v>1</v>
      </c>
      <c r="C8" s="14">
        <v>171</v>
      </c>
      <c r="D8" s="14">
        <v>172</v>
      </c>
    </row>
    <row r="9" spans="1:4" x14ac:dyDescent="0.25">
      <c r="A9" s="11">
        <v>3</v>
      </c>
      <c r="B9" s="14">
        <v>11</v>
      </c>
      <c r="C9" s="14">
        <v>129</v>
      </c>
      <c r="D9" s="14">
        <v>140</v>
      </c>
    </row>
    <row r="10" spans="1:4" x14ac:dyDescent="0.25">
      <c r="A10" s="11">
        <v>4</v>
      </c>
      <c r="B10" s="14">
        <v>10</v>
      </c>
      <c r="C10" s="14">
        <v>112</v>
      </c>
      <c r="D10" s="14">
        <v>122</v>
      </c>
    </row>
    <row r="11" spans="1:4" x14ac:dyDescent="0.25">
      <c r="A11" s="11">
        <v>5</v>
      </c>
      <c r="B11" s="14">
        <v>3</v>
      </c>
      <c r="C11" s="14">
        <v>67</v>
      </c>
      <c r="D11" s="14">
        <v>70</v>
      </c>
    </row>
    <row r="12" spans="1:4" x14ac:dyDescent="0.25">
      <c r="A12" s="11">
        <v>6</v>
      </c>
      <c r="B12" s="14">
        <v>6</v>
      </c>
      <c r="C12" s="14">
        <v>64</v>
      </c>
      <c r="D12" s="14">
        <v>70</v>
      </c>
    </row>
    <row r="13" spans="1:4" x14ac:dyDescent="0.25">
      <c r="A13" s="11">
        <v>7</v>
      </c>
      <c r="B13" s="14">
        <v>14</v>
      </c>
      <c r="C13" s="14">
        <v>53</v>
      </c>
      <c r="D13" s="14">
        <v>67</v>
      </c>
    </row>
    <row r="14" spans="1:4" x14ac:dyDescent="0.25">
      <c r="A14" s="11">
        <v>8</v>
      </c>
      <c r="B14" s="14">
        <v>18</v>
      </c>
      <c r="C14" s="14">
        <v>46</v>
      </c>
      <c r="D14" s="14">
        <v>64</v>
      </c>
    </row>
    <row r="15" spans="1:4" x14ac:dyDescent="0.25">
      <c r="A15" s="11">
        <v>9</v>
      </c>
      <c r="B15" s="14">
        <v>16</v>
      </c>
      <c r="C15" s="14">
        <v>41</v>
      </c>
      <c r="D15" s="14">
        <v>57</v>
      </c>
    </row>
    <row r="16" spans="1:4" x14ac:dyDescent="0.25">
      <c r="A16" s="11">
        <v>10</v>
      </c>
      <c r="B16" s="14">
        <v>16</v>
      </c>
      <c r="C16" s="14">
        <v>31</v>
      </c>
      <c r="D16" s="14">
        <v>47</v>
      </c>
    </row>
    <row r="17" spans="1:4" x14ac:dyDescent="0.25">
      <c r="A17" s="11">
        <v>11</v>
      </c>
      <c r="B17" s="14">
        <v>16</v>
      </c>
      <c r="C17" s="14">
        <v>24</v>
      </c>
      <c r="D17" s="14">
        <v>40</v>
      </c>
    </row>
    <row r="18" spans="1:4" x14ac:dyDescent="0.25">
      <c r="A18" s="11">
        <v>12</v>
      </c>
      <c r="B18" s="14">
        <v>14</v>
      </c>
      <c r="C18" s="14">
        <v>32</v>
      </c>
      <c r="D18" s="14">
        <v>46</v>
      </c>
    </row>
    <row r="19" spans="1:4" x14ac:dyDescent="0.25">
      <c r="A19" s="11">
        <v>13</v>
      </c>
      <c r="B19" s="14">
        <v>23</v>
      </c>
      <c r="C19" s="14">
        <v>25</v>
      </c>
      <c r="D19" s="14">
        <v>48</v>
      </c>
    </row>
    <row r="20" spans="1:4" x14ac:dyDescent="0.25">
      <c r="A20" s="11">
        <v>14</v>
      </c>
      <c r="B20" s="14">
        <v>32</v>
      </c>
      <c r="C20" s="14">
        <v>23</v>
      </c>
      <c r="D20" s="14">
        <v>55</v>
      </c>
    </row>
    <row r="21" spans="1:4" x14ac:dyDescent="0.25">
      <c r="A21" s="11">
        <v>15</v>
      </c>
      <c r="B21" s="14">
        <v>28</v>
      </c>
      <c r="C21" s="14">
        <v>18</v>
      </c>
      <c r="D21" s="14">
        <v>46</v>
      </c>
    </row>
    <row r="22" spans="1:4" x14ac:dyDescent="0.25">
      <c r="A22" s="11">
        <v>16</v>
      </c>
      <c r="B22" s="14">
        <v>14</v>
      </c>
      <c r="C22" s="14">
        <v>18</v>
      </c>
      <c r="D22" s="14">
        <v>32</v>
      </c>
    </row>
    <row r="23" spans="1:4" x14ac:dyDescent="0.25">
      <c r="A23" s="11">
        <v>17</v>
      </c>
      <c r="B23" s="14">
        <v>34</v>
      </c>
      <c r="C23" s="14">
        <v>19</v>
      </c>
      <c r="D23" s="14">
        <v>53</v>
      </c>
    </row>
    <row r="24" spans="1:4" x14ac:dyDescent="0.25">
      <c r="A24" s="11">
        <v>18</v>
      </c>
      <c r="B24" s="14">
        <v>21</v>
      </c>
      <c r="C24" s="14">
        <v>9</v>
      </c>
      <c r="D24" s="14">
        <v>30</v>
      </c>
    </row>
    <row r="25" spans="1:4" x14ac:dyDescent="0.25">
      <c r="A25" s="11">
        <v>19</v>
      </c>
      <c r="B25" s="14">
        <v>25</v>
      </c>
      <c r="C25" s="14">
        <v>12</v>
      </c>
      <c r="D25" s="14">
        <v>37</v>
      </c>
    </row>
    <row r="26" spans="1:4" x14ac:dyDescent="0.25">
      <c r="A26" s="11">
        <v>20</v>
      </c>
      <c r="B26" s="14">
        <v>35</v>
      </c>
      <c r="C26" s="14">
        <v>9</v>
      </c>
      <c r="D26" s="14">
        <v>44</v>
      </c>
    </row>
    <row r="27" spans="1:4" x14ac:dyDescent="0.25">
      <c r="A27" s="11">
        <v>21</v>
      </c>
      <c r="B27" s="14">
        <v>28</v>
      </c>
      <c r="C27" s="14">
        <v>9</v>
      </c>
      <c r="D27" s="14">
        <v>37</v>
      </c>
    </row>
    <row r="28" spans="1:4" x14ac:dyDescent="0.25">
      <c r="A28" s="11">
        <v>22</v>
      </c>
      <c r="B28" s="14">
        <v>20</v>
      </c>
      <c r="C28" s="14">
        <v>9</v>
      </c>
      <c r="D28" s="14">
        <v>29</v>
      </c>
    </row>
    <row r="29" spans="1:4" x14ac:dyDescent="0.25">
      <c r="A29" s="11">
        <v>23</v>
      </c>
      <c r="B29" s="14">
        <v>25</v>
      </c>
      <c r="C29" s="14">
        <v>8</v>
      </c>
      <c r="D29" s="14">
        <v>33</v>
      </c>
    </row>
    <row r="30" spans="1:4" x14ac:dyDescent="0.25">
      <c r="A30" s="11">
        <v>24</v>
      </c>
      <c r="B30" s="14">
        <v>19</v>
      </c>
      <c r="C30" s="14">
        <v>15</v>
      </c>
      <c r="D30" s="14">
        <v>34</v>
      </c>
    </row>
    <row r="31" spans="1:4" x14ac:dyDescent="0.25">
      <c r="A31" s="11">
        <v>25</v>
      </c>
      <c r="B31" s="14">
        <v>32</v>
      </c>
      <c r="C31" s="14">
        <v>8</v>
      </c>
      <c r="D31" s="14">
        <v>40</v>
      </c>
    </row>
    <row r="32" spans="1:4" x14ac:dyDescent="0.25">
      <c r="A32" s="11">
        <v>26</v>
      </c>
      <c r="B32" s="14">
        <v>29</v>
      </c>
      <c r="C32" s="14">
        <v>6</v>
      </c>
      <c r="D32" s="14">
        <v>35</v>
      </c>
    </row>
    <row r="33" spans="1:4" x14ac:dyDescent="0.25">
      <c r="A33" s="11">
        <v>27</v>
      </c>
      <c r="B33" s="14">
        <v>37</v>
      </c>
      <c r="C33" s="14">
        <v>8</v>
      </c>
      <c r="D33" s="14">
        <v>45</v>
      </c>
    </row>
    <row r="34" spans="1:4" x14ac:dyDescent="0.25">
      <c r="A34" s="11">
        <v>28</v>
      </c>
      <c r="B34" s="14">
        <v>29</v>
      </c>
      <c r="C34" s="14">
        <v>9</v>
      </c>
      <c r="D34" s="14">
        <v>38</v>
      </c>
    </row>
    <row r="35" spans="1:4" x14ac:dyDescent="0.25">
      <c r="A35" s="11">
        <v>29</v>
      </c>
      <c r="B35" s="14">
        <v>18</v>
      </c>
      <c r="C35" s="14">
        <v>9</v>
      </c>
      <c r="D35" s="14">
        <v>27</v>
      </c>
    </row>
    <row r="36" spans="1:4" x14ac:dyDescent="0.25">
      <c r="A36" s="11">
        <v>30</v>
      </c>
      <c r="B36" s="14">
        <v>25</v>
      </c>
      <c r="C36" s="14">
        <v>7</v>
      </c>
      <c r="D36" s="14">
        <v>32</v>
      </c>
    </row>
    <row r="37" spans="1:4" x14ac:dyDescent="0.25">
      <c r="A37" s="11">
        <v>31</v>
      </c>
      <c r="B37" s="14">
        <v>20</v>
      </c>
      <c r="C37" s="14">
        <v>7</v>
      </c>
      <c r="D37" s="14">
        <v>27</v>
      </c>
    </row>
    <row r="38" spans="1:4" x14ac:dyDescent="0.25">
      <c r="A38" s="11">
        <v>32</v>
      </c>
      <c r="B38" s="14">
        <v>19</v>
      </c>
      <c r="C38" s="14">
        <v>3</v>
      </c>
      <c r="D38" s="14">
        <v>22</v>
      </c>
    </row>
    <row r="39" spans="1:4" x14ac:dyDescent="0.25">
      <c r="A39" s="11">
        <v>33</v>
      </c>
      <c r="B39" s="14">
        <v>24</v>
      </c>
      <c r="C39" s="14">
        <v>7</v>
      </c>
      <c r="D39" s="14">
        <v>31</v>
      </c>
    </row>
    <row r="40" spans="1:4" x14ac:dyDescent="0.25">
      <c r="A40" s="11">
        <v>34</v>
      </c>
      <c r="B40" s="14">
        <v>26</v>
      </c>
      <c r="C40" s="14">
        <v>7</v>
      </c>
      <c r="D40" s="14">
        <v>33</v>
      </c>
    </row>
    <row r="41" spans="1:4" x14ac:dyDescent="0.25">
      <c r="A41" s="11">
        <v>35</v>
      </c>
      <c r="B41" s="14">
        <v>23</v>
      </c>
      <c r="C41" s="14">
        <v>3</v>
      </c>
      <c r="D41" s="14">
        <v>26</v>
      </c>
    </row>
    <row r="42" spans="1:4" x14ac:dyDescent="0.25">
      <c r="A42" s="11">
        <v>36</v>
      </c>
      <c r="B42" s="14">
        <v>15</v>
      </c>
      <c r="C42" s="14">
        <v>5</v>
      </c>
      <c r="D42" s="14">
        <v>20</v>
      </c>
    </row>
    <row r="43" spans="1:4" x14ac:dyDescent="0.25">
      <c r="A43" s="11">
        <v>37</v>
      </c>
      <c r="B43" s="14">
        <v>17</v>
      </c>
      <c r="C43" s="14">
        <v>10</v>
      </c>
      <c r="D43" s="14">
        <v>27</v>
      </c>
    </row>
    <row r="44" spans="1:4" x14ac:dyDescent="0.25">
      <c r="A44" s="11">
        <v>38</v>
      </c>
      <c r="B44" s="14">
        <v>30</v>
      </c>
      <c r="C44" s="14">
        <v>8</v>
      </c>
      <c r="D44" s="14">
        <v>38</v>
      </c>
    </row>
    <row r="45" spans="1:4" x14ac:dyDescent="0.25">
      <c r="A45" s="11">
        <v>39</v>
      </c>
      <c r="B45" s="14">
        <v>18</v>
      </c>
      <c r="C45" s="14">
        <v>7</v>
      </c>
      <c r="D45" s="14">
        <v>25</v>
      </c>
    </row>
    <row r="46" spans="1:4" x14ac:dyDescent="0.25">
      <c r="A46" s="11">
        <v>40</v>
      </c>
      <c r="B46" s="14">
        <v>11</v>
      </c>
      <c r="C46" s="14">
        <v>4</v>
      </c>
      <c r="D46" s="14">
        <v>15</v>
      </c>
    </row>
    <row r="47" spans="1:4" x14ac:dyDescent="0.25">
      <c r="A47" s="11">
        <v>41</v>
      </c>
      <c r="B47" s="14">
        <v>19</v>
      </c>
      <c r="C47" s="14">
        <v>4</v>
      </c>
      <c r="D47" s="14">
        <v>23</v>
      </c>
    </row>
    <row r="48" spans="1:4" x14ac:dyDescent="0.25">
      <c r="A48" s="11">
        <v>42</v>
      </c>
      <c r="B48" s="14">
        <v>14</v>
      </c>
      <c r="C48" s="14">
        <v>2</v>
      </c>
      <c r="D48" s="14">
        <v>16</v>
      </c>
    </row>
    <row r="49" spans="1:4" x14ac:dyDescent="0.25">
      <c r="A49" s="11">
        <v>43</v>
      </c>
      <c r="B49" s="14">
        <v>13</v>
      </c>
      <c r="C49" s="14">
        <v>2</v>
      </c>
      <c r="D49" s="14">
        <v>15</v>
      </c>
    </row>
    <row r="50" spans="1:4" x14ac:dyDescent="0.25">
      <c r="A50" s="11">
        <v>44</v>
      </c>
      <c r="B50" s="14">
        <v>15</v>
      </c>
      <c r="C50" s="14">
        <v>2</v>
      </c>
      <c r="D50" s="14">
        <v>17</v>
      </c>
    </row>
    <row r="51" spans="1:4" x14ac:dyDescent="0.25">
      <c r="A51" s="11">
        <v>45</v>
      </c>
      <c r="B51" s="14">
        <v>16</v>
      </c>
      <c r="C51" s="14">
        <v>4</v>
      </c>
      <c r="D51" s="14">
        <v>20</v>
      </c>
    </row>
    <row r="52" spans="1:4" x14ac:dyDescent="0.25">
      <c r="A52" s="11">
        <v>46</v>
      </c>
      <c r="B52" s="14">
        <v>22</v>
      </c>
      <c r="C52" s="14">
        <v>3</v>
      </c>
      <c r="D52" s="14">
        <v>25</v>
      </c>
    </row>
    <row r="53" spans="1:4" x14ac:dyDescent="0.25">
      <c r="A53" s="11">
        <v>47</v>
      </c>
      <c r="B53" s="14">
        <v>21</v>
      </c>
      <c r="C53" s="14">
        <v>2</v>
      </c>
      <c r="D53" s="14">
        <v>23</v>
      </c>
    </row>
    <row r="54" spans="1:4" x14ac:dyDescent="0.25">
      <c r="A54" s="11">
        <v>48</v>
      </c>
      <c r="B54" s="14">
        <v>14</v>
      </c>
      <c r="C54" s="14">
        <v>2</v>
      </c>
      <c r="D54" s="14">
        <v>16</v>
      </c>
    </row>
    <row r="55" spans="1:4" x14ac:dyDescent="0.25">
      <c r="A55" s="11">
        <v>49</v>
      </c>
      <c r="B55" s="14">
        <v>17</v>
      </c>
      <c r="C55" s="14">
        <v>3</v>
      </c>
      <c r="D55" s="14">
        <v>20</v>
      </c>
    </row>
    <row r="56" spans="1:4" x14ac:dyDescent="0.25">
      <c r="A56" s="11">
        <v>50</v>
      </c>
      <c r="B56" s="14">
        <v>19</v>
      </c>
      <c r="C56" s="14">
        <v>3</v>
      </c>
      <c r="D56" s="14">
        <v>22</v>
      </c>
    </row>
    <row r="57" spans="1:4" x14ac:dyDescent="0.25">
      <c r="A57" s="11">
        <v>51</v>
      </c>
      <c r="B57" s="14">
        <v>10</v>
      </c>
      <c r="C57" s="14"/>
      <c r="D57" s="14">
        <v>10</v>
      </c>
    </row>
    <row r="58" spans="1:4" x14ac:dyDescent="0.25">
      <c r="A58" s="11">
        <v>52</v>
      </c>
      <c r="B58" s="14">
        <v>19</v>
      </c>
      <c r="C58" s="14">
        <v>5</v>
      </c>
      <c r="D58" s="14">
        <v>24</v>
      </c>
    </row>
    <row r="59" spans="1:4" x14ac:dyDescent="0.25">
      <c r="A59" s="11">
        <v>53</v>
      </c>
      <c r="B59" s="14">
        <v>7</v>
      </c>
      <c r="C59" s="14">
        <v>2</v>
      </c>
      <c r="D59" s="14">
        <v>9</v>
      </c>
    </row>
    <row r="60" spans="1:4" x14ac:dyDescent="0.25">
      <c r="A60" s="11">
        <v>54</v>
      </c>
      <c r="B60" s="14">
        <v>12</v>
      </c>
      <c r="C60" s="14"/>
      <c r="D60" s="14">
        <v>12</v>
      </c>
    </row>
    <row r="61" spans="1:4" x14ac:dyDescent="0.25">
      <c r="A61" s="11">
        <v>55</v>
      </c>
      <c r="B61" s="14">
        <v>14</v>
      </c>
      <c r="C61" s="14">
        <v>2</v>
      </c>
      <c r="D61" s="14">
        <v>16</v>
      </c>
    </row>
    <row r="62" spans="1:4" x14ac:dyDescent="0.25">
      <c r="A62" s="11">
        <v>56</v>
      </c>
      <c r="B62" s="14">
        <v>15</v>
      </c>
      <c r="C62" s="14">
        <v>1</v>
      </c>
      <c r="D62" s="14">
        <v>16</v>
      </c>
    </row>
    <row r="63" spans="1:4" x14ac:dyDescent="0.25">
      <c r="A63" s="11">
        <v>57</v>
      </c>
      <c r="B63" s="14">
        <v>21</v>
      </c>
      <c r="C63" s="14">
        <v>2</v>
      </c>
      <c r="D63" s="14">
        <v>23</v>
      </c>
    </row>
    <row r="64" spans="1:4" x14ac:dyDescent="0.25">
      <c r="A64" s="11">
        <v>58</v>
      </c>
      <c r="B64" s="14">
        <v>12</v>
      </c>
      <c r="C64" s="14">
        <v>2</v>
      </c>
      <c r="D64" s="14">
        <v>14</v>
      </c>
    </row>
    <row r="65" spans="1:4" x14ac:dyDescent="0.25">
      <c r="A65" s="11">
        <v>59</v>
      </c>
      <c r="B65" s="14">
        <v>11</v>
      </c>
      <c r="C65" s="14">
        <v>3</v>
      </c>
      <c r="D65" s="14">
        <v>14</v>
      </c>
    </row>
    <row r="66" spans="1:4" x14ac:dyDescent="0.25">
      <c r="A66" s="11">
        <v>60</v>
      </c>
      <c r="B66" s="14">
        <v>12</v>
      </c>
      <c r="C66" s="14">
        <v>2</v>
      </c>
      <c r="D66" s="14">
        <v>14</v>
      </c>
    </row>
    <row r="67" spans="1:4" x14ac:dyDescent="0.25">
      <c r="A67" s="11">
        <v>61</v>
      </c>
      <c r="B67" s="14">
        <v>15</v>
      </c>
      <c r="C67" s="14"/>
      <c r="D67" s="14">
        <v>15</v>
      </c>
    </row>
    <row r="68" spans="1:4" x14ac:dyDescent="0.25">
      <c r="A68" s="11">
        <v>62</v>
      </c>
      <c r="B68" s="14">
        <v>18</v>
      </c>
      <c r="C68" s="14"/>
      <c r="D68" s="14">
        <v>18</v>
      </c>
    </row>
    <row r="69" spans="1:4" x14ac:dyDescent="0.25">
      <c r="A69" s="11">
        <v>63</v>
      </c>
      <c r="B69" s="14">
        <v>12</v>
      </c>
      <c r="C69" s="14"/>
      <c r="D69" s="14">
        <v>12</v>
      </c>
    </row>
    <row r="70" spans="1:4" x14ac:dyDescent="0.25">
      <c r="A70" s="11">
        <v>64</v>
      </c>
      <c r="B70" s="14">
        <v>13</v>
      </c>
      <c r="C70" s="14"/>
      <c r="D70" s="14">
        <v>13</v>
      </c>
    </row>
    <row r="71" spans="1:4" x14ac:dyDescent="0.25">
      <c r="A71" s="11">
        <v>65</v>
      </c>
      <c r="B71" s="14">
        <v>12</v>
      </c>
      <c r="C71" s="14"/>
      <c r="D71" s="14">
        <v>12</v>
      </c>
    </row>
    <row r="72" spans="1:4" x14ac:dyDescent="0.25">
      <c r="A72" s="11">
        <v>66</v>
      </c>
      <c r="B72" s="14">
        <v>8</v>
      </c>
      <c r="C72" s="14">
        <v>1</v>
      </c>
      <c r="D72" s="14">
        <v>9</v>
      </c>
    </row>
    <row r="73" spans="1:4" x14ac:dyDescent="0.25">
      <c r="A73" s="11">
        <v>67</v>
      </c>
      <c r="B73" s="14">
        <v>9</v>
      </c>
      <c r="C73" s="14">
        <v>2</v>
      </c>
      <c r="D73" s="14">
        <v>11</v>
      </c>
    </row>
    <row r="74" spans="1:4" x14ac:dyDescent="0.25">
      <c r="A74" s="11">
        <v>68</v>
      </c>
      <c r="B74" s="14">
        <v>7</v>
      </c>
      <c r="C74" s="14">
        <v>1</v>
      </c>
      <c r="D74" s="14">
        <v>8</v>
      </c>
    </row>
    <row r="75" spans="1:4" x14ac:dyDescent="0.25">
      <c r="A75" s="11">
        <v>69</v>
      </c>
      <c r="B75" s="14">
        <v>14</v>
      </c>
      <c r="C75" s="14"/>
      <c r="D75" s="14">
        <v>14</v>
      </c>
    </row>
    <row r="76" spans="1:4" x14ac:dyDescent="0.25">
      <c r="A76" s="11">
        <v>70</v>
      </c>
      <c r="B76" s="14">
        <v>17</v>
      </c>
      <c r="C76" s="14">
        <v>3</v>
      </c>
      <c r="D76" s="14">
        <v>20</v>
      </c>
    </row>
    <row r="77" spans="1:4" x14ac:dyDescent="0.25">
      <c r="A77" s="11">
        <v>71</v>
      </c>
      <c r="B77" s="14">
        <v>16</v>
      </c>
      <c r="C77" s="14"/>
      <c r="D77" s="14">
        <v>16</v>
      </c>
    </row>
    <row r="78" spans="1:4" x14ac:dyDescent="0.25">
      <c r="A78" s="11">
        <v>72</v>
      </c>
      <c r="B78" s="14">
        <v>13</v>
      </c>
      <c r="C78" s="14">
        <v>2</v>
      </c>
      <c r="D78" s="14">
        <v>15</v>
      </c>
    </row>
    <row r="79" spans="1:4" x14ac:dyDescent="0.25">
      <c r="A79" s="11">
        <v>73</v>
      </c>
      <c r="B79" s="14">
        <v>12</v>
      </c>
      <c r="C79" s="14">
        <v>1</v>
      </c>
      <c r="D79" s="14">
        <v>13</v>
      </c>
    </row>
    <row r="80" spans="1:4" x14ac:dyDescent="0.25">
      <c r="A80" s="11">
        <v>74</v>
      </c>
      <c r="B80" s="14">
        <v>13</v>
      </c>
      <c r="C80" s="14"/>
      <c r="D80" s="14">
        <v>13</v>
      </c>
    </row>
    <row r="81" spans="1:4" x14ac:dyDescent="0.25">
      <c r="A81" s="11">
        <v>75</v>
      </c>
      <c r="B81" s="14">
        <v>12</v>
      </c>
      <c r="C81" s="14">
        <v>1</v>
      </c>
      <c r="D81" s="14">
        <v>13</v>
      </c>
    </row>
    <row r="82" spans="1:4" x14ac:dyDescent="0.25">
      <c r="A82" s="11">
        <v>76</v>
      </c>
      <c r="B82" s="14">
        <v>10</v>
      </c>
      <c r="C82" s="14">
        <v>4</v>
      </c>
      <c r="D82" s="14">
        <v>14</v>
      </c>
    </row>
    <row r="83" spans="1:4" x14ac:dyDescent="0.25">
      <c r="A83" s="11">
        <v>77</v>
      </c>
      <c r="B83" s="14">
        <v>8</v>
      </c>
      <c r="C83" s="14"/>
      <c r="D83" s="14">
        <v>8</v>
      </c>
    </row>
    <row r="84" spans="1:4" x14ac:dyDescent="0.25">
      <c r="A84" s="11">
        <v>78</v>
      </c>
      <c r="B84" s="14">
        <v>13</v>
      </c>
      <c r="C84" s="14"/>
      <c r="D84" s="14">
        <v>13</v>
      </c>
    </row>
    <row r="85" spans="1:4" x14ac:dyDescent="0.25">
      <c r="A85" s="11">
        <v>79</v>
      </c>
      <c r="B85" s="14">
        <v>12</v>
      </c>
      <c r="C85" s="14">
        <v>1</v>
      </c>
      <c r="D85" s="14">
        <v>13</v>
      </c>
    </row>
    <row r="86" spans="1:4" x14ac:dyDescent="0.25">
      <c r="A86" s="11">
        <v>80</v>
      </c>
      <c r="B86" s="14">
        <v>8</v>
      </c>
      <c r="C86" s="14"/>
      <c r="D86" s="14">
        <v>8</v>
      </c>
    </row>
    <row r="87" spans="1:4" x14ac:dyDescent="0.25">
      <c r="A87" s="11">
        <v>81</v>
      </c>
      <c r="B87" s="14">
        <v>10</v>
      </c>
      <c r="C87" s="14">
        <v>3</v>
      </c>
      <c r="D87" s="14">
        <v>13</v>
      </c>
    </row>
    <row r="88" spans="1:4" x14ac:dyDescent="0.25">
      <c r="A88" s="11">
        <v>82</v>
      </c>
      <c r="B88" s="14">
        <v>9</v>
      </c>
      <c r="C88" s="14"/>
      <c r="D88" s="14">
        <v>9</v>
      </c>
    </row>
    <row r="89" spans="1:4" x14ac:dyDescent="0.25">
      <c r="A89" s="11">
        <v>83</v>
      </c>
      <c r="B89" s="14">
        <v>8</v>
      </c>
      <c r="C89" s="14">
        <v>1</v>
      </c>
      <c r="D89" s="14">
        <v>9</v>
      </c>
    </row>
    <row r="90" spans="1:4" x14ac:dyDescent="0.25">
      <c r="A90" s="11">
        <v>84</v>
      </c>
      <c r="B90" s="14">
        <v>6</v>
      </c>
      <c r="C90" s="14">
        <v>3</v>
      </c>
      <c r="D90" s="14">
        <v>9</v>
      </c>
    </row>
    <row r="91" spans="1:4" x14ac:dyDescent="0.25">
      <c r="A91" s="11">
        <v>85</v>
      </c>
      <c r="B91" s="14">
        <v>4</v>
      </c>
      <c r="C91" s="14">
        <v>1</v>
      </c>
      <c r="D91" s="14">
        <v>5</v>
      </c>
    </row>
    <row r="92" spans="1:4" x14ac:dyDescent="0.25">
      <c r="A92" s="11">
        <v>86</v>
      </c>
      <c r="B92" s="14">
        <v>6</v>
      </c>
      <c r="C92" s="14">
        <v>2</v>
      </c>
      <c r="D92" s="14">
        <v>8</v>
      </c>
    </row>
    <row r="93" spans="1:4" x14ac:dyDescent="0.25">
      <c r="A93" s="11">
        <v>87</v>
      </c>
      <c r="B93" s="14">
        <v>9</v>
      </c>
      <c r="C93" s="14"/>
      <c r="D93" s="14">
        <v>9</v>
      </c>
    </row>
    <row r="94" spans="1:4" x14ac:dyDescent="0.25">
      <c r="A94" s="11">
        <v>88</v>
      </c>
      <c r="B94" s="14">
        <v>6</v>
      </c>
      <c r="C94" s="14"/>
      <c r="D94" s="14">
        <v>6</v>
      </c>
    </row>
    <row r="95" spans="1:4" x14ac:dyDescent="0.25">
      <c r="A95" s="11">
        <v>89</v>
      </c>
      <c r="B95" s="14">
        <v>11</v>
      </c>
      <c r="C95" s="14">
        <v>1</v>
      </c>
      <c r="D95" s="14">
        <v>12</v>
      </c>
    </row>
    <row r="96" spans="1:4" x14ac:dyDescent="0.25">
      <c r="A96" s="11">
        <v>90</v>
      </c>
      <c r="B96" s="14">
        <v>9</v>
      </c>
      <c r="C96" s="14">
        <v>3</v>
      </c>
      <c r="D96" s="14">
        <v>12</v>
      </c>
    </row>
    <row r="97" spans="1:4" x14ac:dyDescent="0.25">
      <c r="A97" s="11">
        <v>91</v>
      </c>
      <c r="B97" s="14">
        <v>5</v>
      </c>
      <c r="C97" s="14">
        <v>1</v>
      </c>
      <c r="D97" s="14">
        <v>6</v>
      </c>
    </row>
    <row r="98" spans="1:4" x14ac:dyDescent="0.25">
      <c r="A98" s="11">
        <v>92</v>
      </c>
      <c r="B98" s="14">
        <v>3</v>
      </c>
      <c r="C98" s="14">
        <v>2</v>
      </c>
      <c r="D98" s="14">
        <v>5</v>
      </c>
    </row>
    <row r="99" spans="1:4" x14ac:dyDescent="0.25">
      <c r="A99" s="11">
        <v>93</v>
      </c>
      <c r="B99" s="14">
        <v>6</v>
      </c>
      <c r="C99" s="14">
        <v>1</v>
      </c>
      <c r="D99" s="14">
        <v>7</v>
      </c>
    </row>
    <row r="100" spans="1:4" x14ac:dyDescent="0.25">
      <c r="A100" s="11">
        <v>94</v>
      </c>
      <c r="B100" s="14">
        <v>8</v>
      </c>
      <c r="C100" s="14">
        <v>3</v>
      </c>
      <c r="D100" s="14">
        <v>11</v>
      </c>
    </row>
    <row r="101" spans="1:4" x14ac:dyDescent="0.25">
      <c r="A101" s="11">
        <v>95</v>
      </c>
      <c r="B101" s="14">
        <v>7</v>
      </c>
      <c r="C101" s="14">
        <v>2</v>
      </c>
      <c r="D101" s="14">
        <v>9</v>
      </c>
    </row>
    <row r="102" spans="1:4" x14ac:dyDescent="0.25">
      <c r="A102" s="11">
        <v>96</v>
      </c>
      <c r="B102" s="14">
        <v>10</v>
      </c>
      <c r="C102" s="14">
        <v>4</v>
      </c>
      <c r="D102" s="14">
        <v>14</v>
      </c>
    </row>
    <row r="103" spans="1:4" x14ac:dyDescent="0.25">
      <c r="A103" s="11">
        <v>97</v>
      </c>
      <c r="B103" s="14">
        <v>7</v>
      </c>
      <c r="C103" s="14"/>
      <c r="D103" s="14">
        <v>7</v>
      </c>
    </row>
    <row r="104" spans="1:4" x14ac:dyDescent="0.25">
      <c r="A104" s="11">
        <v>98</v>
      </c>
      <c r="B104" s="14">
        <v>6</v>
      </c>
      <c r="C104" s="14">
        <v>1</v>
      </c>
      <c r="D104" s="14">
        <v>7</v>
      </c>
    </row>
    <row r="105" spans="1:4" x14ac:dyDescent="0.25">
      <c r="A105" s="11">
        <v>99</v>
      </c>
      <c r="B105" s="14">
        <v>7</v>
      </c>
      <c r="C105" s="14">
        <v>2</v>
      </c>
      <c r="D105" s="14">
        <v>9</v>
      </c>
    </row>
    <row r="106" spans="1:4" x14ac:dyDescent="0.25">
      <c r="A106" s="11">
        <v>100</v>
      </c>
      <c r="B106" s="14">
        <v>8</v>
      </c>
      <c r="C106" s="14">
        <v>2</v>
      </c>
      <c r="D106" s="14">
        <v>10</v>
      </c>
    </row>
    <row r="107" spans="1:4" x14ac:dyDescent="0.25">
      <c r="A107" s="11">
        <v>101</v>
      </c>
      <c r="B107" s="14">
        <v>5</v>
      </c>
      <c r="C107" s="14">
        <v>1</v>
      </c>
      <c r="D107" s="14">
        <v>6</v>
      </c>
    </row>
    <row r="108" spans="1:4" x14ac:dyDescent="0.25">
      <c r="A108" s="11">
        <v>102</v>
      </c>
      <c r="B108" s="14">
        <v>5</v>
      </c>
      <c r="C108" s="14"/>
      <c r="D108" s="14">
        <v>5</v>
      </c>
    </row>
    <row r="109" spans="1:4" x14ac:dyDescent="0.25">
      <c r="A109" s="11">
        <v>103</v>
      </c>
      <c r="B109" s="14">
        <v>6</v>
      </c>
      <c r="C109" s="14">
        <v>1</v>
      </c>
      <c r="D109" s="14">
        <v>7</v>
      </c>
    </row>
    <row r="110" spans="1:4" x14ac:dyDescent="0.25">
      <c r="A110" s="11">
        <v>104</v>
      </c>
      <c r="B110" s="14">
        <v>14</v>
      </c>
      <c r="C110" s="14">
        <v>1</v>
      </c>
      <c r="D110" s="14">
        <v>15</v>
      </c>
    </row>
    <row r="111" spans="1:4" x14ac:dyDescent="0.25">
      <c r="A111" s="11">
        <v>105</v>
      </c>
      <c r="B111" s="14">
        <v>5</v>
      </c>
      <c r="C111" s="14">
        <v>1</v>
      </c>
      <c r="D111" s="14">
        <v>6</v>
      </c>
    </row>
    <row r="112" spans="1:4" x14ac:dyDescent="0.25">
      <c r="A112" s="11">
        <v>106</v>
      </c>
      <c r="B112" s="14">
        <v>1</v>
      </c>
      <c r="C112" s="14"/>
      <c r="D112" s="14">
        <v>1</v>
      </c>
    </row>
    <row r="113" spans="1:4" x14ac:dyDescent="0.25">
      <c r="A113" s="11">
        <v>107</v>
      </c>
      <c r="B113" s="14">
        <v>7</v>
      </c>
      <c r="C113" s="14"/>
      <c r="D113" s="14">
        <v>7</v>
      </c>
    </row>
    <row r="114" spans="1:4" x14ac:dyDescent="0.25">
      <c r="A114" s="11">
        <v>108</v>
      </c>
      <c r="B114" s="14">
        <v>11</v>
      </c>
      <c r="C114" s="14">
        <v>1</v>
      </c>
      <c r="D114" s="14">
        <v>12</v>
      </c>
    </row>
    <row r="115" spans="1:4" x14ac:dyDescent="0.25">
      <c r="A115" s="11">
        <v>109</v>
      </c>
      <c r="B115" s="14">
        <v>3</v>
      </c>
      <c r="C115" s="14"/>
      <c r="D115" s="14">
        <v>3</v>
      </c>
    </row>
    <row r="116" spans="1:4" x14ac:dyDescent="0.25">
      <c r="A116" s="11">
        <v>110</v>
      </c>
      <c r="B116" s="14">
        <v>4</v>
      </c>
      <c r="C116" s="14">
        <v>1</v>
      </c>
      <c r="D116" s="14">
        <v>5</v>
      </c>
    </row>
    <row r="117" spans="1:4" x14ac:dyDescent="0.25">
      <c r="A117" s="11">
        <v>111</v>
      </c>
      <c r="B117" s="14">
        <v>7</v>
      </c>
      <c r="C117" s="14"/>
      <c r="D117" s="14">
        <v>7</v>
      </c>
    </row>
    <row r="118" spans="1:4" x14ac:dyDescent="0.25">
      <c r="A118" s="11">
        <v>112</v>
      </c>
      <c r="B118" s="14">
        <v>5</v>
      </c>
      <c r="C118" s="14"/>
      <c r="D118" s="14">
        <v>5</v>
      </c>
    </row>
    <row r="119" spans="1:4" x14ac:dyDescent="0.25">
      <c r="A119" s="11">
        <v>113</v>
      </c>
      <c r="B119" s="14">
        <v>8</v>
      </c>
      <c r="C119" s="14">
        <v>1</v>
      </c>
      <c r="D119" s="14">
        <v>9</v>
      </c>
    </row>
    <row r="120" spans="1:4" x14ac:dyDescent="0.25">
      <c r="A120" s="11">
        <v>114</v>
      </c>
      <c r="B120" s="14">
        <v>3</v>
      </c>
      <c r="C120" s="14">
        <v>2</v>
      </c>
      <c r="D120" s="14">
        <v>5</v>
      </c>
    </row>
    <row r="121" spans="1:4" x14ac:dyDescent="0.25">
      <c r="A121" s="11">
        <v>115</v>
      </c>
      <c r="B121" s="14">
        <v>10</v>
      </c>
      <c r="C121" s="14"/>
      <c r="D121" s="14">
        <v>10</v>
      </c>
    </row>
    <row r="122" spans="1:4" x14ac:dyDescent="0.25">
      <c r="A122" s="11">
        <v>116</v>
      </c>
      <c r="B122" s="14">
        <v>2</v>
      </c>
      <c r="C122" s="14"/>
      <c r="D122" s="14">
        <v>2</v>
      </c>
    </row>
    <row r="123" spans="1:4" x14ac:dyDescent="0.25">
      <c r="A123" s="11">
        <v>117</v>
      </c>
      <c r="B123" s="14">
        <v>5</v>
      </c>
      <c r="C123" s="14">
        <v>1</v>
      </c>
      <c r="D123" s="14">
        <v>6</v>
      </c>
    </row>
    <row r="124" spans="1:4" x14ac:dyDescent="0.25">
      <c r="A124" s="11">
        <v>118</v>
      </c>
      <c r="B124" s="14">
        <v>3</v>
      </c>
      <c r="C124" s="14">
        <v>1</v>
      </c>
      <c r="D124" s="14">
        <v>4</v>
      </c>
    </row>
    <row r="125" spans="1:4" x14ac:dyDescent="0.25">
      <c r="A125" s="11">
        <v>119</v>
      </c>
      <c r="B125" s="14">
        <v>6</v>
      </c>
      <c r="C125" s="14"/>
      <c r="D125" s="14">
        <v>6</v>
      </c>
    </row>
    <row r="126" spans="1:4" x14ac:dyDescent="0.25">
      <c r="A126" s="11">
        <v>120</v>
      </c>
      <c r="B126" s="14">
        <v>9</v>
      </c>
      <c r="C126" s="14"/>
      <c r="D126" s="14">
        <v>9</v>
      </c>
    </row>
    <row r="127" spans="1:4" x14ac:dyDescent="0.25">
      <c r="A127" s="11">
        <v>121</v>
      </c>
      <c r="B127" s="14">
        <v>2</v>
      </c>
      <c r="C127" s="14">
        <v>2</v>
      </c>
      <c r="D127" s="14">
        <v>4</v>
      </c>
    </row>
    <row r="128" spans="1:4" x14ac:dyDescent="0.25">
      <c r="A128" s="11">
        <v>122</v>
      </c>
      <c r="B128" s="14">
        <v>3</v>
      </c>
      <c r="C128" s="14">
        <v>2</v>
      </c>
      <c r="D128" s="14">
        <v>5</v>
      </c>
    </row>
    <row r="129" spans="1:4" x14ac:dyDescent="0.25">
      <c r="A129" s="11">
        <v>123</v>
      </c>
      <c r="B129" s="14">
        <v>4</v>
      </c>
      <c r="C129" s="14">
        <v>2</v>
      </c>
      <c r="D129" s="14">
        <v>6</v>
      </c>
    </row>
    <row r="130" spans="1:4" x14ac:dyDescent="0.25">
      <c r="A130" s="11">
        <v>124</v>
      </c>
      <c r="B130" s="14">
        <v>1</v>
      </c>
      <c r="C130" s="14">
        <v>2</v>
      </c>
      <c r="D130" s="14">
        <v>3</v>
      </c>
    </row>
    <row r="131" spans="1:4" x14ac:dyDescent="0.25">
      <c r="A131" s="11">
        <v>125</v>
      </c>
      <c r="B131" s="14">
        <v>3</v>
      </c>
      <c r="C131" s="14">
        <v>1</v>
      </c>
      <c r="D131" s="14">
        <v>4</v>
      </c>
    </row>
    <row r="132" spans="1:4" x14ac:dyDescent="0.25">
      <c r="A132" s="11">
        <v>126</v>
      </c>
      <c r="B132" s="14">
        <v>3</v>
      </c>
      <c r="C132" s="14"/>
      <c r="D132" s="14">
        <v>3</v>
      </c>
    </row>
    <row r="133" spans="1:4" x14ac:dyDescent="0.25">
      <c r="A133" s="11">
        <v>127</v>
      </c>
      <c r="B133" s="14">
        <v>1</v>
      </c>
      <c r="C133" s="14"/>
      <c r="D133" s="14">
        <v>1</v>
      </c>
    </row>
    <row r="134" spans="1:4" x14ac:dyDescent="0.25">
      <c r="A134" s="11">
        <v>128</v>
      </c>
      <c r="B134" s="14">
        <v>7</v>
      </c>
      <c r="C134" s="14"/>
      <c r="D134" s="14">
        <v>7</v>
      </c>
    </row>
    <row r="135" spans="1:4" x14ac:dyDescent="0.25">
      <c r="A135" s="11">
        <v>129</v>
      </c>
      <c r="B135" s="14">
        <v>1</v>
      </c>
      <c r="C135" s="14">
        <v>1</v>
      </c>
      <c r="D135" s="14">
        <v>2</v>
      </c>
    </row>
    <row r="136" spans="1:4" x14ac:dyDescent="0.25">
      <c r="A136" s="11">
        <v>130</v>
      </c>
      <c r="B136" s="14">
        <v>5</v>
      </c>
      <c r="C136" s="14"/>
      <c r="D136" s="14">
        <v>5</v>
      </c>
    </row>
    <row r="137" spans="1:4" x14ac:dyDescent="0.25">
      <c r="A137" s="11">
        <v>131</v>
      </c>
      <c r="B137" s="14">
        <v>4</v>
      </c>
      <c r="C137" s="14"/>
      <c r="D137" s="14">
        <v>4</v>
      </c>
    </row>
    <row r="138" spans="1:4" x14ac:dyDescent="0.25">
      <c r="A138" s="11">
        <v>132</v>
      </c>
      <c r="B138" s="14">
        <v>2</v>
      </c>
      <c r="C138" s="14"/>
      <c r="D138" s="14">
        <v>2</v>
      </c>
    </row>
    <row r="139" spans="1:4" x14ac:dyDescent="0.25">
      <c r="A139" s="11">
        <v>133</v>
      </c>
      <c r="B139" s="14">
        <v>5</v>
      </c>
      <c r="C139" s="14"/>
      <c r="D139" s="14">
        <v>5</v>
      </c>
    </row>
    <row r="140" spans="1:4" x14ac:dyDescent="0.25">
      <c r="A140" s="11">
        <v>134</v>
      </c>
      <c r="B140" s="14">
        <v>6</v>
      </c>
      <c r="C140" s="14"/>
      <c r="D140" s="14">
        <v>6</v>
      </c>
    </row>
    <row r="141" spans="1:4" x14ac:dyDescent="0.25">
      <c r="A141" s="11">
        <v>135</v>
      </c>
      <c r="B141" s="14">
        <v>1</v>
      </c>
      <c r="C141" s="14">
        <v>2</v>
      </c>
      <c r="D141" s="14">
        <v>3</v>
      </c>
    </row>
    <row r="142" spans="1:4" x14ac:dyDescent="0.25">
      <c r="A142" s="11">
        <v>136</v>
      </c>
      <c r="B142" s="14">
        <v>3</v>
      </c>
      <c r="C142" s="14"/>
      <c r="D142" s="14">
        <v>3</v>
      </c>
    </row>
    <row r="143" spans="1:4" x14ac:dyDescent="0.25">
      <c r="A143" s="11">
        <v>137</v>
      </c>
      <c r="B143" s="14">
        <v>2</v>
      </c>
      <c r="C143" s="14"/>
      <c r="D143" s="14">
        <v>2</v>
      </c>
    </row>
    <row r="144" spans="1:4" x14ac:dyDescent="0.25">
      <c r="A144" s="11">
        <v>138</v>
      </c>
      <c r="B144" s="14">
        <v>1</v>
      </c>
      <c r="C144" s="14"/>
      <c r="D144" s="14">
        <v>1</v>
      </c>
    </row>
    <row r="145" spans="1:4" x14ac:dyDescent="0.25">
      <c r="A145" s="11">
        <v>139</v>
      </c>
      <c r="B145" s="14">
        <v>3</v>
      </c>
      <c r="C145" s="14">
        <v>1</v>
      </c>
      <c r="D145" s="14">
        <v>4</v>
      </c>
    </row>
    <row r="146" spans="1:4" x14ac:dyDescent="0.25">
      <c r="A146" s="11">
        <v>140</v>
      </c>
      <c r="B146" s="14">
        <v>4</v>
      </c>
      <c r="C146" s="14">
        <v>4</v>
      </c>
      <c r="D146" s="14">
        <v>8</v>
      </c>
    </row>
    <row r="147" spans="1:4" x14ac:dyDescent="0.25">
      <c r="A147" s="11">
        <v>141</v>
      </c>
      <c r="B147" s="14">
        <v>6</v>
      </c>
      <c r="C147" s="14"/>
      <c r="D147" s="14">
        <v>6</v>
      </c>
    </row>
    <row r="148" spans="1:4" x14ac:dyDescent="0.25">
      <c r="A148" s="11">
        <v>142</v>
      </c>
      <c r="B148" s="14">
        <v>2</v>
      </c>
      <c r="C148" s="14"/>
      <c r="D148" s="14">
        <v>2</v>
      </c>
    </row>
    <row r="149" spans="1:4" x14ac:dyDescent="0.25">
      <c r="A149" s="11">
        <v>143</v>
      </c>
      <c r="B149" s="14">
        <v>2</v>
      </c>
      <c r="C149" s="14"/>
      <c r="D149" s="14">
        <v>2</v>
      </c>
    </row>
    <row r="150" spans="1:4" x14ac:dyDescent="0.25">
      <c r="A150" s="11">
        <v>144</v>
      </c>
      <c r="B150" s="14">
        <v>2</v>
      </c>
      <c r="C150" s="14"/>
      <c r="D150" s="14">
        <v>2</v>
      </c>
    </row>
    <row r="151" spans="1:4" x14ac:dyDescent="0.25">
      <c r="A151" s="11">
        <v>145</v>
      </c>
      <c r="B151" s="14">
        <v>6</v>
      </c>
      <c r="C151" s="14"/>
      <c r="D151" s="14">
        <v>6</v>
      </c>
    </row>
    <row r="152" spans="1:4" x14ac:dyDescent="0.25">
      <c r="A152" s="11">
        <v>146</v>
      </c>
      <c r="B152" s="14">
        <v>3</v>
      </c>
      <c r="C152" s="14"/>
      <c r="D152" s="14">
        <v>3</v>
      </c>
    </row>
    <row r="153" spans="1:4" x14ac:dyDescent="0.25">
      <c r="A153" s="11">
        <v>147</v>
      </c>
      <c r="B153" s="14">
        <v>6</v>
      </c>
      <c r="C153" s="14">
        <v>2</v>
      </c>
      <c r="D153" s="14">
        <v>8</v>
      </c>
    </row>
    <row r="154" spans="1:4" x14ac:dyDescent="0.25">
      <c r="A154" s="11">
        <v>148</v>
      </c>
      <c r="B154" s="14">
        <v>2</v>
      </c>
      <c r="C154" s="14">
        <v>1</v>
      </c>
      <c r="D154" s="14">
        <v>3</v>
      </c>
    </row>
    <row r="155" spans="1:4" x14ac:dyDescent="0.25">
      <c r="A155" s="11">
        <v>149</v>
      </c>
      <c r="B155" s="14">
        <v>4</v>
      </c>
      <c r="C155" s="14"/>
      <c r="D155" s="14">
        <v>4</v>
      </c>
    </row>
    <row r="156" spans="1:4" x14ac:dyDescent="0.25">
      <c r="A156" s="11">
        <v>150</v>
      </c>
      <c r="B156" s="14">
        <v>5</v>
      </c>
      <c r="C156" s="14"/>
      <c r="D156" s="14">
        <v>5</v>
      </c>
    </row>
    <row r="157" spans="1:4" x14ac:dyDescent="0.25">
      <c r="A157" s="11">
        <v>151</v>
      </c>
      <c r="B157" s="14">
        <v>3</v>
      </c>
      <c r="C157" s="14"/>
      <c r="D157" s="14">
        <v>3</v>
      </c>
    </row>
    <row r="158" spans="1:4" x14ac:dyDescent="0.25">
      <c r="A158" s="11">
        <v>152</v>
      </c>
      <c r="B158" s="14">
        <v>1</v>
      </c>
      <c r="C158" s="14">
        <v>2</v>
      </c>
      <c r="D158" s="14">
        <v>3</v>
      </c>
    </row>
    <row r="159" spans="1:4" x14ac:dyDescent="0.25">
      <c r="A159" s="11">
        <v>153</v>
      </c>
      <c r="B159" s="14">
        <v>1</v>
      </c>
      <c r="C159" s="14"/>
      <c r="D159" s="14">
        <v>1</v>
      </c>
    </row>
    <row r="160" spans="1:4" x14ac:dyDescent="0.25">
      <c r="A160" s="11">
        <v>154</v>
      </c>
      <c r="B160" s="14">
        <v>1</v>
      </c>
      <c r="C160" s="14"/>
      <c r="D160" s="14">
        <v>1</v>
      </c>
    </row>
    <row r="161" spans="1:4" x14ac:dyDescent="0.25">
      <c r="A161" s="11">
        <v>156</v>
      </c>
      <c r="B161" s="14">
        <v>2</v>
      </c>
      <c r="C161" s="14"/>
      <c r="D161" s="14">
        <v>2</v>
      </c>
    </row>
    <row r="162" spans="1:4" x14ac:dyDescent="0.25">
      <c r="A162" s="11">
        <v>157</v>
      </c>
      <c r="B162" s="14">
        <v>2</v>
      </c>
      <c r="C162" s="14"/>
      <c r="D162" s="14">
        <v>2</v>
      </c>
    </row>
    <row r="163" spans="1:4" x14ac:dyDescent="0.25">
      <c r="A163" s="11">
        <v>158</v>
      </c>
      <c r="B163" s="14">
        <v>6</v>
      </c>
      <c r="C163" s="14"/>
      <c r="D163" s="14">
        <v>6</v>
      </c>
    </row>
    <row r="164" spans="1:4" x14ac:dyDescent="0.25">
      <c r="A164" s="11">
        <v>159</v>
      </c>
      <c r="B164" s="14">
        <v>7</v>
      </c>
      <c r="C164" s="14"/>
      <c r="D164" s="14">
        <v>7</v>
      </c>
    </row>
    <row r="165" spans="1:4" x14ac:dyDescent="0.25">
      <c r="A165" s="11">
        <v>160</v>
      </c>
      <c r="B165" s="14">
        <v>2</v>
      </c>
      <c r="C165" s="14"/>
      <c r="D165" s="14">
        <v>2</v>
      </c>
    </row>
    <row r="166" spans="1:4" x14ac:dyDescent="0.25">
      <c r="A166" s="11">
        <v>161</v>
      </c>
      <c r="B166" s="14"/>
      <c r="C166" s="14">
        <v>1</v>
      </c>
      <c r="D166" s="14">
        <v>1</v>
      </c>
    </row>
    <row r="167" spans="1:4" x14ac:dyDescent="0.25">
      <c r="A167" s="11">
        <v>162</v>
      </c>
      <c r="B167" s="14">
        <v>2</v>
      </c>
      <c r="C167" s="14"/>
      <c r="D167" s="14">
        <v>2</v>
      </c>
    </row>
    <row r="168" spans="1:4" x14ac:dyDescent="0.25">
      <c r="A168" s="11">
        <v>163</v>
      </c>
      <c r="B168" s="14">
        <v>5</v>
      </c>
      <c r="C168" s="14"/>
      <c r="D168" s="14">
        <v>5</v>
      </c>
    </row>
    <row r="169" spans="1:4" x14ac:dyDescent="0.25">
      <c r="A169" s="11">
        <v>165</v>
      </c>
      <c r="B169" s="14">
        <v>3</v>
      </c>
      <c r="C169" s="14"/>
      <c r="D169" s="14">
        <v>3</v>
      </c>
    </row>
    <row r="170" spans="1:4" x14ac:dyDescent="0.25">
      <c r="A170" s="11">
        <v>166</v>
      </c>
      <c r="B170" s="14">
        <v>1</v>
      </c>
      <c r="C170" s="14"/>
      <c r="D170" s="14">
        <v>1</v>
      </c>
    </row>
    <row r="171" spans="1:4" x14ac:dyDescent="0.25">
      <c r="A171" s="11">
        <v>167</v>
      </c>
      <c r="B171" s="14">
        <v>7</v>
      </c>
      <c r="C171" s="14">
        <v>1</v>
      </c>
      <c r="D171" s="14">
        <v>8</v>
      </c>
    </row>
    <row r="172" spans="1:4" x14ac:dyDescent="0.25">
      <c r="A172" s="11">
        <v>168</v>
      </c>
      <c r="B172" s="14">
        <v>4</v>
      </c>
      <c r="C172" s="14"/>
      <c r="D172" s="14">
        <v>4</v>
      </c>
    </row>
    <row r="173" spans="1:4" x14ac:dyDescent="0.25">
      <c r="A173" s="11">
        <v>169</v>
      </c>
      <c r="B173" s="14">
        <v>5</v>
      </c>
      <c r="C173" s="14"/>
      <c r="D173" s="14">
        <v>5</v>
      </c>
    </row>
    <row r="174" spans="1:4" x14ac:dyDescent="0.25">
      <c r="A174" s="11">
        <v>170</v>
      </c>
      <c r="B174" s="14">
        <v>3</v>
      </c>
      <c r="C174" s="14">
        <v>1</v>
      </c>
      <c r="D174" s="14">
        <v>4</v>
      </c>
    </row>
    <row r="175" spans="1:4" x14ac:dyDescent="0.25">
      <c r="A175" s="11">
        <v>171</v>
      </c>
      <c r="B175" s="14">
        <v>1</v>
      </c>
      <c r="C175" s="14">
        <v>2</v>
      </c>
      <c r="D175" s="14">
        <v>3</v>
      </c>
    </row>
    <row r="176" spans="1:4" x14ac:dyDescent="0.25">
      <c r="A176" s="11">
        <v>172</v>
      </c>
      <c r="B176" s="14">
        <v>1</v>
      </c>
      <c r="C176" s="14"/>
      <c r="D176" s="14">
        <v>1</v>
      </c>
    </row>
    <row r="177" spans="1:4" x14ac:dyDescent="0.25">
      <c r="A177" s="11">
        <v>173</v>
      </c>
      <c r="B177" s="14">
        <v>2</v>
      </c>
      <c r="C177" s="14"/>
      <c r="D177" s="14">
        <v>2</v>
      </c>
    </row>
    <row r="178" spans="1:4" x14ac:dyDescent="0.25">
      <c r="A178" s="11">
        <v>174</v>
      </c>
      <c r="B178" s="14">
        <v>3</v>
      </c>
      <c r="C178" s="14"/>
      <c r="D178" s="14">
        <v>3</v>
      </c>
    </row>
    <row r="179" spans="1:4" x14ac:dyDescent="0.25">
      <c r="A179" s="11">
        <v>175</v>
      </c>
      <c r="B179" s="14">
        <v>2</v>
      </c>
      <c r="C179" s="14"/>
      <c r="D179" s="14">
        <v>2</v>
      </c>
    </row>
    <row r="180" spans="1:4" x14ac:dyDescent="0.25">
      <c r="A180" s="11">
        <v>176</v>
      </c>
      <c r="B180" s="14">
        <v>4</v>
      </c>
      <c r="C180" s="14"/>
      <c r="D180" s="14">
        <v>4</v>
      </c>
    </row>
    <row r="181" spans="1:4" x14ac:dyDescent="0.25">
      <c r="A181" s="11">
        <v>177</v>
      </c>
      <c r="B181" s="14">
        <v>1</v>
      </c>
      <c r="C181" s="14"/>
      <c r="D181" s="14">
        <v>1</v>
      </c>
    </row>
    <row r="182" spans="1:4" x14ac:dyDescent="0.25">
      <c r="A182" s="11">
        <v>178</v>
      </c>
      <c r="B182" s="14">
        <v>1</v>
      </c>
      <c r="C182" s="14"/>
      <c r="D182" s="14">
        <v>1</v>
      </c>
    </row>
    <row r="183" spans="1:4" x14ac:dyDescent="0.25">
      <c r="A183" s="11">
        <v>179</v>
      </c>
      <c r="B183" s="14">
        <v>4</v>
      </c>
      <c r="C183" s="14">
        <v>1</v>
      </c>
      <c r="D183" s="14">
        <v>5</v>
      </c>
    </row>
    <row r="184" spans="1:4" x14ac:dyDescent="0.25">
      <c r="A184" s="11">
        <v>180</v>
      </c>
      <c r="B184" s="14">
        <v>2</v>
      </c>
      <c r="C184" s="14"/>
      <c r="D184" s="14">
        <v>2</v>
      </c>
    </row>
    <row r="185" spans="1:4" x14ac:dyDescent="0.25">
      <c r="A185" s="11">
        <v>181</v>
      </c>
      <c r="B185" s="14">
        <v>3</v>
      </c>
      <c r="C185" s="14"/>
      <c r="D185" s="14">
        <v>3</v>
      </c>
    </row>
    <row r="186" spans="1:4" x14ac:dyDescent="0.25">
      <c r="A186" s="11">
        <v>182</v>
      </c>
      <c r="B186" s="14">
        <v>3</v>
      </c>
      <c r="C186" s="14"/>
      <c r="D186" s="14">
        <v>3</v>
      </c>
    </row>
    <row r="187" spans="1:4" x14ac:dyDescent="0.25">
      <c r="A187" s="11">
        <v>183</v>
      </c>
      <c r="B187" s="14">
        <v>4</v>
      </c>
      <c r="C187" s="14"/>
      <c r="D187" s="14">
        <v>4</v>
      </c>
    </row>
    <row r="188" spans="1:4" x14ac:dyDescent="0.25">
      <c r="A188" s="11">
        <v>184</v>
      </c>
      <c r="B188" s="14">
        <v>4</v>
      </c>
      <c r="C188" s="14"/>
      <c r="D188" s="14">
        <v>4</v>
      </c>
    </row>
    <row r="189" spans="1:4" x14ac:dyDescent="0.25">
      <c r="A189" s="11">
        <v>185</v>
      </c>
      <c r="B189" s="14">
        <v>2</v>
      </c>
      <c r="C189" s="14">
        <v>1</v>
      </c>
      <c r="D189" s="14">
        <v>3</v>
      </c>
    </row>
    <row r="190" spans="1:4" x14ac:dyDescent="0.25">
      <c r="A190" s="11">
        <v>186</v>
      </c>
      <c r="B190" s="14">
        <v>3</v>
      </c>
      <c r="C190" s="14"/>
      <c r="D190" s="14">
        <v>3</v>
      </c>
    </row>
    <row r="191" spans="1:4" x14ac:dyDescent="0.25">
      <c r="A191" s="11">
        <v>187</v>
      </c>
      <c r="B191" s="14">
        <v>1</v>
      </c>
      <c r="C191" s="14"/>
      <c r="D191" s="14">
        <v>1</v>
      </c>
    </row>
    <row r="192" spans="1:4" x14ac:dyDescent="0.25">
      <c r="A192" s="11">
        <v>188</v>
      </c>
      <c r="B192" s="14">
        <v>3</v>
      </c>
      <c r="C192" s="14">
        <v>1</v>
      </c>
      <c r="D192" s="14">
        <v>4</v>
      </c>
    </row>
    <row r="193" spans="1:4" x14ac:dyDescent="0.25">
      <c r="A193" s="11">
        <v>189</v>
      </c>
      <c r="B193" s="14">
        <v>2</v>
      </c>
      <c r="C193" s="14"/>
      <c r="D193" s="14">
        <v>2</v>
      </c>
    </row>
    <row r="194" spans="1:4" x14ac:dyDescent="0.25">
      <c r="A194" s="11">
        <v>190</v>
      </c>
      <c r="B194" s="14">
        <v>2</v>
      </c>
      <c r="C194" s="14"/>
      <c r="D194" s="14">
        <v>2</v>
      </c>
    </row>
    <row r="195" spans="1:4" x14ac:dyDescent="0.25">
      <c r="A195" s="11">
        <v>191</v>
      </c>
      <c r="B195" s="14">
        <v>5</v>
      </c>
      <c r="C195" s="14"/>
      <c r="D195" s="14">
        <v>5</v>
      </c>
    </row>
    <row r="196" spans="1:4" x14ac:dyDescent="0.25">
      <c r="A196" s="11">
        <v>193</v>
      </c>
      <c r="B196" s="14">
        <v>3</v>
      </c>
      <c r="C196" s="14"/>
      <c r="D196" s="14">
        <v>3</v>
      </c>
    </row>
    <row r="197" spans="1:4" x14ac:dyDescent="0.25">
      <c r="A197" s="11">
        <v>194</v>
      </c>
      <c r="B197" s="14">
        <v>2</v>
      </c>
      <c r="C197" s="14"/>
      <c r="D197" s="14">
        <v>2</v>
      </c>
    </row>
    <row r="198" spans="1:4" x14ac:dyDescent="0.25">
      <c r="A198" s="11">
        <v>196</v>
      </c>
      <c r="B198" s="14">
        <v>3</v>
      </c>
      <c r="C198" s="14">
        <v>2</v>
      </c>
      <c r="D198" s="14">
        <v>5</v>
      </c>
    </row>
    <row r="199" spans="1:4" x14ac:dyDescent="0.25">
      <c r="A199" s="11">
        <v>197</v>
      </c>
      <c r="B199" s="14">
        <v>2</v>
      </c>
      <c r="C199" s="14">
        <v>1</v>
      </c>
      <c r="D199" s="14">
        <v>3</v>
      </c>
    </row>
    <row r="200" spans="1:4" x14ac:dyDescent="0.25">
      <c r="A200" s="11">
        <v>199</v>
      </c>
      <c r="B200" s="14">
        <v>3</v>
      </c>
      <c r="C200" s="14"/>
      <c r="D200" s="14">
        <v>3</v>
      </c>
    </row>
    <row r="201" spans="1:4" x14ac:dyDescent="0.25">
      <c r="A201" s="11">
        <v>200</v>
      </c>
      <c r="B201" s="14">
        <v>2</v>
      </c>
      <c r="C201" s="14"/>
      <c r="D201" s="14">
        <v>2</v>
      </c>
    </row>
    <row r="202" spans="1:4" x14ac:dyDescent="0.25">
      <c r="A202" s="11">
        <v>201</v>
      </c>
      <c r="B202" s="14"/>
      <c r="C202" s="14">
        <v>1</v>
      </c>
      <c r="D202" s="14">
        <v>1</v>
      </c>
    </row>
    <row r="203" spans="1:4" x14ac:dyDescent="0.25">
      <c r="A203" s="11">
        <v>202</v>
      </c>
      <c r="B203" s="14">
        <v>4</v>
      </c>
      <c r="C203" s="14">
        <v>1</v>
      </c>
      <c r="D203" s="14">
        <v>5</v>
      </c>
    </row>
    <row r="204" spans="1:4" x14ac:dyDescent="0.25">
      <c r="A204" s="11">
        <v>203</v>
      </c>
      <c r="B204" s="14">
        <v>1</v>
      </c>
      <c r="C204" s="14"/>
      <c r="D204" s="14">
        <v>1</v>
      </c>
    </row>
    <row r="205" spans="1:4" x14ac:dyDescent="0.25">
      <c r="A205" s="11">
        <v>204</v>
      </c>
      <c r="B205" s="14">
        <v>2</v>
      </c>
      <c r="C205" s="14"/>
      <c r="D205" s="14">
        <v>2</v>
      </c>
    </row>
    <row r="206" spans="1:4" x14ac:dyDescent="0.25">
      <c r="A206" s="11">
        <v>205</v>
      </c>
      <c r="B206" s="14">
        <v>4</v>
      </c>
      <c r="C206" s="14"/>
      <c r="D206" s="14">
        <v>4</v>
      </c>
    </row>
    <row r="207" spans="1:4" x14ac:dyDescent="0.25">
      <c r="A207" s="11">
        <v>206</v>
      </c>
      <c r="B207" s="14">
        <v>5</v>
      </c>
      <c r="C207" s="14"/>
      <c r="D207" s="14">
        <v>5</v>
      </c>
    </row>
    <row r="208" spans="1:4" x14ac:dyDescent="0.25">
      <c r="A208" s="11">
        <v>207</v>
      </c>
      <c r="B208" s="14">
        <v>2</v>
      </c>
      <c r="C208" s="14"/>
      <c r="D208" s="14">
        <v>2</v>
      </c>
    </row>
    <row r="209" spans="1:4" x14ac:dyDescent="0.25">
      <c r="A209" s="11">
        <v>208</v>
      </c>
      <c r="B209" s="14">
        <v>1</v>
      </c>
      <c r="C209" s="14"/>
      <c r="D209" s="14">
        <v>1</v>
      </c>
    </row>
    <row r="210" spans="1:4" x14ac:dyDescent="0.25">
      <c r="A210" s="11">
        <v>209</v>
      </c>
      <c r="B210" s="14">
        <v>1</v>
      </c>
      <c r="C210" s="14"/>
      <c r="D210" s="14">
        <v>1</v>
      </c>
    </row>
    <row r="211" spans="1:4" x14ac:dyDescent="0.25">
      <c r="A211" s="11">
        <v>210</v>
      </c>
      <c r="B211" s="14">
        <v>1</v>
      </c>
      <c r="C211" s="14"/>
      <c r="D211" s="14">
        <v>1</v>
      </c>
    </row>
    <row r="212" spans="1:4" x14ac:dyDescent="0.25">
      <c r="A212" s="11">
        <v>211</v>
      </c>
      <c r="B212" s="14">
        <v>3</v>
      </c>
      <c r="C212" s="14"/>
      <c r="D212" s="14">
        <v>3</v>
      </c>
    </row>
    <row r="213" spans="1:4" x14ac:dyDescent="0.25">
      <c r="A213" s="11">
        <v>213</v>
      </c>
      <c r="B213" s="14">
        <v>2</v>
      </c>
      <c r="C213" s="14"/>
      <c r="D213" s="14">
        <v>2</v>
      </c>
    </row>
    <row r="214" spans="1:4" x14ac:dyDescent="0.25">
      <c r="A214" s="11">
        <v>215</v>
      </c>
      <c r="B214" s="14">
        <v>1</v>
      </c>
      <c r="C214" s="14">
        <v>1</v>
      </c>
      <c r="D214" s="14">
        <v>2</v>
      </c>
    </row>
    <row r="215" spans="1:4" x14ac:dyDescent="0.25">
      <c r="A215" s="11">
        <v>216</v>
      </c>
      <c r="B215" s="14">
        <v>1</v>
      </c>
      <c r="C215" s="14"/>
      <c r="D215" s="14">
        <v>1</v>
      </c>
    </row>
    <row r="216" spans="1:4" x14ac:dyDescent="0.25">
      <c r="A216" s="11">
        <v>217</v>
      </c>
      <c r="B216" s="14">
        <v>2</v>
      </c>
      <c r="C216" s="14"/>
      <c r="D216" s="14">
        <v>2</v>
      </c>
    </row>
    <row r="217" spans="1:4" x14ac:dyDescent="0.25">
      <c r="A217" s="11">
        <v>218</v>
      </c>
      <c r="B217" s="14">
        <v>2</v>
      </c>
      <c r="C217" s="14"/>
      <c r="D217" s="14">
        <v>2</v>
      </c>
    </row>
    <row r="218" spans="1:4" x14ac:dyDescent="0.25">
      <c r="A218" s="11">
        <v>220</v>
      </c>
      <c r="B218" s="14">
        <v>1</v>
      </c>
      <c r="C218" s="14"/>
      <c r="D218" s="14">
        <v>1</v>
      </c>
    </row>
    <row r="219" spans="1:4" x14ac:dyDescent="0.25">
      <c r="A219" s="11">
        <v>221</v>
      </c>
      <c r="B219" s="14">
        <v>3</v>
      </c>
      <c r="C219" s="14"/>
      <c r="D219" s="14">
        <v>3</v>
      </c>
    </row>
    <row r="220" spans="1:4" x14ac:dyDescent="0.25">
      <c r="A220" s="11">
        <v>222</v>
      </c>
      <c r="B220" s="14">
        <v>2</v>
      </c>
      <c r="C220" s="14"/>
      <c r="D220" s="14">
        <v>2</v>
      </c>
    </row>
    <row r="221" spans="1:4" x14ac:dyDescent="0.25">
      <c r="A221" s="11">
        <v>223</v>
      </c>
      <c r="B221" s="14">
        <v>1</v>
      </c>
      <c r="C221" s="14"/>
      <c r="D221" s="14">
        <v>1</v>
      </c>
    </row>
    <row r="222" spans="1:4" x14ac:dyDescent="0.25">
      <c r="A222" s="11">
        <v>224</v>
      </c>
      <c r="B222" s="14">
        <v>1</v>
      </c>
      <c r="C222" s="14">
        <v>1</v>
      </c>
      <c r="D222" s="14">
        <v>2</v>
      </c>
    </row>
    <row r="223" spans="1:4" x14ac:dyDescent="0.25">
      <c r="A223" s="11">
        <v>226</v>
      </c>
      <c r="B223" s="14">
        <v>3</v>
      </c>
      <c r="C223" s="14"/>
      <c r="D223" s="14">
        <v>3</v>
      </c>
    </row>
    <row r="224" spans="1:4" x14ac:dyDescent="0.25">
      <c r="A224" s="11">
        <v>227</v>
      </c>
      <c r="B224" s="14">
        <v>1</v>
      </c>
      <c r="C224" s="14"/>
      <c r="D224" s="14">
        <v>1</v>
      </c>
    </row>
    <row r="225" spans="1:4" x14ac:dyDescent="0.25">
      <c r="A225" s="11">
        <v>229</v>
      </c>
      <c r="B225" s="14">
        <v>2</v>
      </c>
      <c r="C225" s="14">
        <v>1</v>
      </c>
      <c r="D225" s="14">
        <v>3</v>
      </c>
    </row>
    <row r="226" spans="1:4" x14ac:dyDescent="0.25">
      <c r="A226" s="11">
        <v>232</v>
      </c>
      <c r="B226" s="14">
        <v>1</v>
      </c>
      <c r="C226" s="14"/>
      <c r="D226" s="14">
        <v>1</v>
      </c>
    </row>
    <row r="227" spans="1:4" x14ac:dyDescent="0.25">
      <c r="A227" s="11">
        <v>234</v>
      </c>
      <c r="B227" s="14">
        <v>2</v>
      </c>
      <c r="C227" s="14"/>
      <c r="D227" s="14">
        <v>2</v>
      </c>
    </row>
    <row r="228" spans="1:4" x14ac:dyDescent="0.25">
      <c r="A228" s="11">
        <v>235</v>
      </c>
      <c r="B228" s="14">
        <v>2</v>
      </c>
      <c r="C228" s="14"/>
      <c r="D228" s="14">
        <v>2</v>
      </c>
    </row>
    <row r="229" spans="1:4" x14ac:dyDescent="0.25">
      <c r="A229" s="11">
        <v>236</v>
      </c>
      <c r="B229" s="14">
        <v>3</v>
      </c>
      <c r="C229" s="14">
        <v>1</v>
      </c>
      <c r="D229" s="14">
        <v>4</v>
      </c>
    </row>
    <row r="230" spans="1:4" x14ac:dyDescent="0.25">
      <c r="A230" s="11">
        <v>237</v>
      </c>
      <c r="B230" s="14">
        <v>3</v>
      </c>
      <c r="C230" s="14"/>
      <c r="D230" s="14">
        <v>3</v>
      </c>
    </row>
    <row r="231" spans="1:4" x14ac:dyDescent="0.25">
      <c r="A231" s="11">
        <v>238</v>
      </c>
      <c r="B231" s="14">
        <v>4</v>
      </c>
      <c r="C231" s="14"/>
      <c r="D231" s="14">
        <v>4</v>
      </c>
    </row>
    <row r="232" spans="1:4" x14ac:dyDescent="0.25">
      <c r="A232" s="11">
        <v>240</v>
      </c>
      <c r="B232" s="14">
        <v>1</v>
      </c>
      <c r="C232" s="14"/>
      <c r="D232" s="14">
        <v>1</v>
      </c>
    </row>
    <row r="233" spans="1:4" x14ac:dyDescent="0.25">
      <c r="A233" s="11">
        <v>241</v>
      </c>
      <c r="B233" s="14">
        <v>3</v>
      </c>
      <c r="C233" s="14"/>
      <c r="D233" s="14">
        <v>3</v>
      </c>
    </row>
    <row r="234" spans="1:4" x14ac:dyDescent="0.25">
      <c r="A234" s="11">
        <v>242</v>
      </c>
      <c r="B234" s="14">
        <v>1</v>
      </c>
      <c r="C234" s="14"/>
      <c r="D234" s="14">
        <v>1</v>
      </c>
    </row>
    <row r="235" spans="1:4" x14ac:dyDescent="0.25">
      <c r="A235" s="11">
        <v>244</v>
      </c>
      <c r="B235" s="14">
        <v>2</v>
      </c>
      <c r="C235" s="14"/>
      <c r="D235" s="14">
        <v>2</v>
      </c>
    </row>
    <row r="236" spans="1:4" x14ac:dyDescent="0.25">
      <c r="A236" s="11">
        <v>246</v>
      </c>
      <c r="B236" s="14">
        <v>2</v>
      </c>
      <c r="C236" s="14"/>
      <c r="D236" s="14">
        <v>2</v>
      </c>
    </row>
    <row r="237" spans="1:4" x14ac:dyDescent="0.25">
      <c r="A237" s="11">
        <v>248</v>
      </c>
      <c r="B237" s="14">
        <v>1</v>
      </c>
      <c r="C237" s="14">
        <v>1</v>
      </c>
      <c r="D237" s="14">
        <v>2</v>
      </c>
    </row>
    <row r="238" spans="1:4" x14ac:dyDescent="0.25">
      <c r="A238" s="11">
        <v>249</v>
      </c>
      <c r="B238" s="14">
        <v>2</v>
      </c>
      <c r="C238" s="14"/>
      <c r="D238" s="14">
        <v>2</v>
      </c>
    </row>
    <row r="239" spans="1:4" x14ac:dyDescent="0.25">
      <c r="A239" s="11">
        <v>251</v>
      </c>
      <c r="B239" s="14">
        <v>3</v>
      </c>
      <c r="C239" s="14"/>
      <c r="D239" s="14">
        <v>3</v>
      </c>
    </row>
    <row r="240" spans="1:4" x14ac:dyDescent="0.25">
      <c r="A240" s="11">
        <v>253</v>
      </c>
      <c r="B240" s="14">
        <v>3</v>
      </c>
      <c r="C240" s="14"/>
      <c r="D240" s="14">
        <v>3</v>
      </c>
    </row>
    <row r="241" spans="1:4" x14ac:dyDescent="0.25">
      <c r="A241" s="11">
        <v>255</v>
      </c>
      <c r="B241" s="14">
        <v>1</v>
      </c>
      <c r="C241" s="14"/>
      <c r="D241" s="14">
        <v>1</v>
      </c>
    </row>
    <row r="242" spans="1:4" x14ac:dyDescent="0.25">
      <c r="A242" s="11">
        <v>259</v>
      </c>
      <c r="B242" s="14">
        <v>1</v>
      </c>
      <c r="C242" s="14"/>
      <c r="D242" s="14">
        <v>1</v>
      </c>
    </row>
    <row r="243" spans="1:4" x14ac:dyDescent="0.25">
      <c r="A243" s="11">
        <v>263</v>
      </c>
      <c r="B243" s="14">
        <v>5</v>
      </c>
      <c r="C243" s="14"/>
      <c r="D243" s="14">
        <v>5</v>
      </c>
    </row>
    <row r="244" spans="1:4" x14ac:dyDescent="0.25">
      <c r="A244" s="11">
        <v>264</v>
      </c>
      <c r="B244" s="14">
        <v>1</v>
      </c>
      <c r="C244" s="14"/>
      <c r="D244" s="14">
        <v>1</v>
      </c>
    </row>
    <row r="245" spans="1:4" x14ac:dyDescent="0.25">
      <c r="A245" s="11">
        <v>265</v>
      </c>
      <c r="B245" s="14">
        <v>2</v>
      </c>
      <c r="C245" s="14"/>
      <c r="D245" s="14">
        <v>2</v>
      </c>
    </row>
    <row r="246" spans="1:4" x14ac:dyDescent="0.25">
      <c r="A246" s="11">
        <v>266</v>
      </c>
      <c r="B246" s="14">
        <v>2</v>
      </c>
      <c r="C246" s="14"/>
      <c r="D246" s="14">
        <v>2</v>
      </c>
    </row>
    <row r="247" spans="1:4" x14ac:dyDescent="0.25">
      <c r="A247" s="11">
        <v>267</v>
      </c>
      <c r="B247" s="14">
        <v>1</v>
      </c>
      <c r="C247" s="14"/>
      <c r="D247" s="14">
        <v>1</v>
      </c>
    </row>
    <row r="248" spans="1:4" x14ac:dyDescent="0.25">
      <c r="A248" s="11">
        <v>269</v>
      </c>
      <c r="B248" s="14">
        <v>3</v>
      </c>
      <c r="C248" s="14"/>
      <c r="D248" s="14">
        <v>3</v>
      </c>
    </row>
    <row r="249" spans="1:4" x14ac:dyDescent="0.25">
      <c r="A249" s="11">
        <v>270</v>
      </c>
      <c r="B249" s="14">
        <v>1</v>
      </c>
      <c r="C249" s="14"/>
      <c r="D249" s="14">
        <v>1</v>
      </c>
    </row>
    <row r="250" spans="1:4" x14ac:dyDescent="0.25">
      <c r="A250" s="11">
        <v>271</v>
      </c>
      <c r="B250" s="14">
        <v>4</v>
      </c>
      <c r="C250" s="14"/>
      <c r="D250" s="14">
        <v>4</v>
      </c>
    </row>
    <row r="251" spans="1:4" x14ac:dyDescent="0.25">
      <c r="A251" s="11">
        <v>273</v>
      </c>
      <c r="B251" s="14">
        <v>1</v>
      </c>
      <c r="C251" s="14"/>
      <c r="D251" s="14">
        <v>1</v>
      </c>
    </row>
    <row r="252" spans="1:4" x14ac:dyDescent="0.25">
      <c r="A252" s="11">
        <v>274</v>
      </c>
      <c r="B252" s="14">
        <v>3</v>
      </c>
      <c r="C252" s="14"/>
      <c r="D252" s="14">
        <v>3</v>
      </c>
    </row>
    <row r="253" spans="1:4" x14ac:dyDescent="0.25">
      <c r="A253" s="11">
        <v>275</v>
      </c>
      <c r="B253" s="14">
        <v>1</v>
      </c>
      <c r="C253" s="14"/>
      <c r="D253" s="14">
        <v>1</v>
      </c>
    </row>
    <row r="254" spans="1:4" x14ac:dyDescent="0.25">
      <c r="A254" s="11">
        <v>276</v>
      </c>
      <c r="B254" s="14">
        <v>1</v>
      </c>
      <c r="C254" s="14">
        <v>1</v>
      </c>
      <c r="D254" s="14">
        <v>2</v>
      </c>
    </row>
    <row r="255" spans="1:4" x14ac:dyDescent="0.25">
      <c r="A255" s="11">
        <v>277</v>
      </c>
      <c r="B255" s="14">
        <v>1</v>
      </c>
      <c r="C255" s="14"/>
      <c r="D255" s="14">
        <v>1</v>
      </c>
    </row>
    <row r="256" spans="1:4" x14ac:dyDescent="0.25">
      <c r="A256" s="11">
        <v>278</v>
      </c>
      <c r="B256" s="14">
        <v>1</v>
      </c>
      <c r="C256" s="14"/>
      <c r="D256" s="14">
        <v>1</v>
      </c>
    </row>
    <row r="257" spans="1:4" x14ac:dyDescent="0.25">
      <c r="A257" s="11">
        <v>279</v>
      </c>
      <c r="B257" s="14">
        <v>1</v>
      </c>
      <c r="C257" s="14"/>
      <c r="D257" s="14">
        <v>1</v>
      </c>
    </row>
    <row r="258" spans="1:4" x14ac:dyDescent="0.25">
      <c r="A258" s="11">
        <v>280</v>
      </c>
      <c r="B258" s="14">
        <v>1</v>
      </c>
      <c r="C258" s="14"/>
      <c r="D258" s="14">
        <v>1</v>
      </c>
    </row>
    <row r="259" spans="1:4" x14ac:dyDescent="0.25">
      <c r="A259" s="11">
        <v>282</v>
      </c>
      <c r="B259" s="14">
        <v>1</v>
      </c>
      <c r="C259" s="14"/>
      <c r="D259" s="14">
        <v>1</v>
      </c>
    </row>
    <row r="260" spans="1:4" x14ac:dyDescent="0.25">
      <c r="A260" s="11">
        <v>283</v>
      </c>
      <c r="B260" s="14">
        <v>1</v>
      </c>
      <c r="C260" s="14"/>
      <c r="D260" s="14">
        <v>1</v>
      </c>
    </row>
    <row r="261" spans="1:4" x14ac:dyDescent="0.25">
      <c r="A261" s="11">
        <v>284</v>
      </c>
      <c r="B261" s="14">
        <v>3</v>
      </c>
      <c r="C261" s="14"/>
      <c r="D261" s="14">
        <v>3</v>
      </c>
    </row>
    <row r="262" spans="1:4" x14ac:dyDescent="0.25">
      <c r="A262" s="11">
        <v>285</v>
      </c>
      <c r="B262" s="14">
        <v>1</v>
      </c>
      <c r="C262" s="14">
        <v>1</v>
      </c>
      <c r="D262" s="14">
        <v>2</v>
      </c>
    </row>
    <row r="263" spans="1:4" x14ac:dyDescent="0.25">
      <c r="A263" s="11">
        <v>286</v>
      </c>
      <c r="B263" s="14">
        <v>3</v>
      </c>
      <c r="C263" s="14"/>
      <c r="D263" s="14">
        <v>3</v>
      </c>
    </row>
    <row r="264" spans="1:4" x14ac:dyDescent="0.25">
      <c r="A264" s="11">
        <v>287</v>
      </c>
      <c r="B264" s="14">
        <v>1</v>
      </c>
      <c r="C264" s="14"/>
      <c r="D264" s="14">
        <v>1</v>
      </c>
    </row>
    <row r="265" spans="1:4" x14ac:dyDescent="0.25">
      <c r="A265" s="11">
        <v>288</v>
      </c>
      <c r="B265" s="14">
        <v>2</v>
      </c>
      <c r="C265" s="14"/>
      <c r="D265" s="14">
        <v>2</v>
      </c>
    </row>
    <row r="266" spans="1:4" x14ac:dyDescent="0.25">
      <c r="A266" s="11">
        <v>290</v>
      </c>
      <c r="B266" s="14">
        <v>3</v>
      </c>
      <c r="C266" s="14"/>
      <c r="D266" s="14">
        <v>3</v>
      </c>
    </row>
    <row r="267" spans="1:4" x14ac:dyDescent="0.25">
      <c r="A267" s="11">
        <v>292</v>
      </c>
      <c r="B267" s="14"/>
      <c r="C267" s="14">
        <v>1</v>
      </c>
      <c r="D267" s="14">
        <v>1</v>
      </c>
    </row>
    <row r="268" spans="1:4" x14ac:dyDescent="0.25">
      <c r="A268" s="11">
        <v>293</v>
      </c>
      <c r="B268" s="14">
        <v>1</v>
      </c>
      <c r="C268" s="14"/>
      <c r="D268" s="14">
        <v>1</v>
      </c>
    </row>
    <row r="269" spans="1:4" x14ac:dyDescent="0.25">
      <c r="A269" s="11">
        <v>294</v>
      </c>
      <c r="B269" s="14">
        <v>2</v>
      </c>
      <c r="C269" s="14"/>
      <c r="D269" s="14">
        <v>2</v>
      </c>
    </row>
    <row r="270" spans="1:4" x14ac:dyDescent="0.25">
      <c r="A270" s="11">
        <v>296</v>
      </c>
      <c r="B270" s="14">
        <v>1</v>
      </c>
      <c r="C270" s="14">
        <v>1</v>
      </c>
      <c r="D270" s="14">
        <v>2</v>
      </c>
    </row>
    <row r="271" spans="1:4" x14ac:dyDescent="0.25">
      <c r="A271" s="11">
        <v>298</v>
      </c>
      <c r="B271" s="14">
        <v>1</v>
      </c>
      <c r="C271" s="14"/>
      <c r="D271" s="14">
        <v>1</v>
      </c>
    </row>
    <row r="272" spans="1:4" x14ac:dyDescent="0.25">
      <c r="A272" s="11">
        <v>299</v>
      </c>
      <c r="B272" s="14">
        <v>1</v>
      </c>
      <c r="C272" s="14"/>
      <c r="D272" s="14">
        <v>1</v>
      </c>
    </row>
    <row r="273" spans="1:4" x14ac:dyDescent="0.25">
      <c r="A273" s="11">
        <v>301</v>
      </c>
      <c r="B273" s="14">
        <v>1</v>
      </c>
      <c r="C273" s="14"/>
      <c r="D273" s="14">
        <v>1</v>
      </c>
    </row>
    <row r="274" spans="1:4" x14ac:dyDescent="0.25">
      <c r="A274" s="11">
        <v>302</v>
      </c>
      <c r="B274" s="14">
        <v>2</v>
      </c>
      <c r="C274" s="14"/>
      <c r="D274" s="14">
        <v>2</v>
      </c>
    </row>
    <row r="275" spans="1:4" x14ac:dyDescent="0.25">
      <c r="A275" s="11">
        <v>303</v>
      </c>
      <c r="B275" s="14">
        <v>2</v>
      </c>
      <c r="C275" s="14"/>
      <c r="D275" s="14">
        <v>2</v>
      </c>
    </row>
    <row r="276" spans="1:4" x14ac:dyDescent="0.25">
      <c r="A276" s="11">
        <v>304</v>
      </c>
      <c r="B276" s="14">
        <v>1</v>
      </c>
      <c r="C276" s="14"/>
      <c r="D276" s="14">
        <v>1</v>
      </c>
    </row>
    <row r="277" spans="1:4" x14ac:dyDescent="0.25">
      <c r="A277" s="11">
        <v>305</v>
      </c>
      <c r="B277" s="14">
        <v>2</v>
      </c>
      <c r="C277" s="14"/>
      <c r="D277" s="14">
        <v>2</v>
      </c>
    </row>
    <row r="278" spans="1:4" x14ac:dyDescent="0.25">
      <c r="A278" s="11">
        <v>306</v>
      </c>
      <c r="B278" s="14">
        <v>1</v>
      </c>
      <c r="C278" s="14"/>
      <c r="D278" s="14">
        <v>1</v>
      </c>
    </row>
    <row r="279" spans="1:4" x14ac:dyDescent="0.25">
      <c r="A279" s="11">
        <v>307</v>
      </c>
      <c r="B279" s="14">
        <v>1</v>
      </c>
      <c r="C279" s="14"/>
      <c r="D279" s="14">
        <v>1</v>
      </c>
    </row>
    <row r="280" spans="1:4" x14ac:dyDescent="0.25">
      <c r="A280" s="11">
        <v>308</v>
      </c>
      <c r="B280" s="14">
        <v>1</v>
      </c>
      <c r="C280" s="14"/>
      <c r="D280" s="14">
        <v>1</v>
      </c>
    </row>
    <row r="281" spans="1:4" x14ac:dyDescent="0.25">
      <c r="A281" s="11">
        <v>310</v>
      </c>
      <c r="B281" s="14"/>
      <c r="C281" s="14">
        <v>1</v>
      </c>
      <c r="D281" s="14">
        <v>1</v>
      </c>
    </row>
    <row r="282" spans="1:4" x14ac:dyDescent="0.25">
      <c r="A282" s="11">
        <v>311</v>
      </c>
      <c r="B282" s="14">
        <v>1</v>
      </c>
      <c r="C282" s="14">
        <v>1</v>
      </c>
      <c r="D282" s="14">
        <v>2</v>
      </c>
    </row>
    <row r="283" spans="1:4" x14ac:dyDescent="0.25">
      <c r="A283" s="11">
        <v>312</v>
      </c>
      <c r="B283" s="14"/>
      <c r="C283" s="14">
        <v>1</v>
      </c>
      <c r="D283" s="14">
        <v>1</v>
      </c>
    </row>
    <row r="284" spans="1:4" x14ac:dyDescent="0.25">
      <c r="A284" s="11">
        <v>314</v>
      </c>
      <c r="B284" s="14">
        <v>2</v>
      </c>
      <c r="C284" s="14"/>
      <c r="D284" s="14">
        <v>2</v>
      </c>
    </row>
    <row r="285" spans="1:4" x14ac:dyDescent="0.25">
      <c r="A285" s="11">
        <v>315</v>
      </c>
      <c r="B285" s="14">
        <v>1</v>
      </c>
      <c r="C285" s="14"/>
      <c r="D285" s="14">
        <v>1</v>
      </c>
    </row>
    <row r="286" spans="1:4" x14ac:dyDescent="0.25">
      <c r="A286" s="11">
        <v>316</v>
      </c>
      <c r="B286" s="14">
        <v>1</v>
      </c>
      <c r="C286" s="14"/>
      <c r="D286" s="14">
        <v>1</v>
      </c>
    </row>
    <row r="287" spans="1:4" x14ac:dyDescent="0.25">
      <c r="A287" s="11">
        <v>320</v>
      </c>
      <c r="B287" s="14">
        <v>1</v>
      </c>
      <c r="C287" s="14"/>
      <c r="D287" s="14">
        <v>1</v>
      </c>
    </row>
    <row r="288" spans="1:4" x14ac:dyDescent="0.25">
      <c r="A288" s="11">
        <v>321</v>
      </c>
      <c r="B288" s="14">
        <v>3</v>
      </c>
      <c r="C288" s="14"/>
      <c r="D288" s="14">
        <v>3</v>
      </c>
    </row>
    <row r="289" spans="1:4" x14ac:dyDescent="0.25">
      <c r="A289" s="11">
        <v>322</v>
      </c>
      <c r="B289" s="14">
        <v>1</v>
      </c>
      <c r="C289" s="14"/>
      <c r="D289" s="14">
        <v>1</v>
      </c>
    </row>
    <row r="290" spans="1:4" x14ac:dyDescent="0.25">
      <c r="A290" s="11">
        <v>323</v>
      </c>
      <c r="B290" s="14"/>
      <c r="C290" s="14">
        <v>1</v>
      </c>
      <c r="D290" s="14">
        <v>1</v>
      </c>
    </row>
    <row r="291" spans="1:4" x14ac:dyDescent="0.25">
      <c r="A291" s="11">
        <v>325</v>
      </c>
      <c r="B291" s="14">
        <v>3</v>
      </c>
      <c r="C291" s="14"/>
      <c r="D291" s="14">
        <v>3</v>
      </c>
    </row>
    <row r="292" spans="1:4" x14ac:dyDescent="0.25">
      <c r="A292" s="11">
        <v>328</v>
      </c>
      <c r="B292" s="14">
        <v>1</v>
      </c>
      <c r="C292" s="14"/>
      <c r="D292" s="14">
        <v>1</v>
      </c>
    </row>
    <row r="293" spans="1:4" x14ac:dyDescent="0.25">
      <c r="A293" s="11">
        <v>329</v>
      </c>
      <c r="B293" s="14">
        <v>2</v>
      </c>
      <c r="C293" s="14"/>
      <c r="D293" s="14">
        <v>2</v>
      </c>
    </row>
    <row r="294" spans="1:4" x14ac:dyDescent="0.25">
      <c r="A294" s="11">
        <v>332</v>
      </c>
      <c r="B294" s="14">
        <v>1</v>
      </c>
      <c r="C294" s="14"/>
      <c r="D294" s="14">
        <v>1</v>
      </c>
    </row>
    <row r="295" spans="1:4" x14ac:dyDescent="0.25">
      <c r="A295" s="11">
        <v>335</v>
      </c>
      <c r="B295" s="14">
        <v>1</v>
      </c>
      <c r="C295" s="14"/>
      <c r="D295" s="14">
        <v>1</v>
      </c>
    </row>
    <row r="296" spans="1:4" x14ac:dyDescent="0.25">
      <c r="A296" s="11">
        <v>336</v>
      </c>
      <c r="B296" s="14">
        <v>2</v>
      </c>
      <c r="C296" s="14">
        <v>1</v>
      </c>
      <c r="D296" s="14">
        <v>3</v>
      </c>
    </row>
    <row r="297" spans="1:4" x14ac:dyDescent="0.25">
      <c r="A297" s="11">
        <v>337</v>
      </c>
      <c r="B297" s="14">
        <v>2</v>
      </c>
      <c r="C297" s="14"/>
      <c r="D297" s="14">
        <v>2</v>
      </c>
    </row>
    <row r="298" spans="1:4" x14ac:dyDescent="0.25">
      <c r="A298" s="11">
        <v>338</v>
      </c>
      <c r="B298" s="14"/>
      <c r="C298" s="14">
        <v>1</v>
      </c>
      <c r="D298" s="14">
        <v>1</v>
      </c>
    </row>
    <row r="299" spans="1:4" x14ac:dyDescent="0.25">
      <c r="A299" s="11">
        <v>339</v>
      </c>
      <c r="B299" s="14">
        <v>1</v>
      </c>
      <c r="C299" s="14"/>
      <c r="D299" s="14">
        <v>1</v>
      </c>
    </row>
    <row r="300" spans="1:4" x14ac:dyDescent="0.25">
      <c r="A300" s="11">
        <v>340</v>
      </c>
      <c r="B300" s="14">
        <v>3</v>
      </c>
      <c r="C300" s="14"/>
      <c r="D300" s="14">
        <v>3</v>
      </c>
    </row>
    <row r="301" spans="1:4" x14ac:dyDescent="0.25">
      <c r="A301" s="11">
        <v>342</v>
      </c>
      <c r="B301" s="14">
        <v>1</v>
      </c>
      <c r="C301" s="14"/>
      <c r="D301" s="14">
        <v>1</v>
      </c>
    </row>
    <row r="302" spans="1:4" x14ac:dyDescent="0.25">
      <c r="A302" s="11">
        <v>343</v>
      </c>
      <c r="B302" s="14">
        <v>1</v>
      </c>
      <c r="C302" s="14"/>
      <c r="D302" s="14">
        <v>1</v>
      </c>
    </row>
    <row r="303" spans="1:4" x14ac:dyDescent="0.25">
      <c r="A303" s="11">
        <v>345</v>
      </c>
      <c r="B303" s="14">
        <v>1</v>
      </c>
      <c r="C303" s="14"/>
      <c r="D303" s="14">
        <v>1</v>
      </c>
    </row>
    <row r="304" spans="1:4" x14ac:dyDescent="0.25">
      <c r="A304" s="11">
        <v>348</v>
      </c>
      <c r="B304" s="14">
        <v>1</v>
      </c>
      <c r="C304" s="14">
        <v>1</v>
      </c>
      <c r="D304" s="14">
        <v>2</v>
      </c>
    </row>
    <row r="305" spans="1:4" x14ac:dyDescent="0.25">
      <c r="A305" s="11">
        <v>350</v>
      </c>
      <c r="B305" s="14">
        <v>1</v>
      </c>
      <c r="C305" s="14"/>
      <c r="D305" s="14">
        <v>1</v>
      </c>
    </row>
    <row r="306" spans="1:4" x14ac:dyDescent="0.25">
      <c r="A306" s="11">
        <v>351</v>
      </c>
      <c r="B306" s="14">
        <v>1</v>
      </c>
      <c r="C306" s="14"/>
      <c r="D306" s="14">
        <v>1</v>
      </c>
    </row>
    <row r="307" spans="1:4" x14ac:dyDescent="0.25">
      <c r="A307" s="11">
        <v>352</v>
      </c>
      <c r="B307" s="14">
        <v>1</v>
      </c>
      <c r="C307" s="14"/>
      <c r="D307" s="14">
        <v>1</v>
      </c>
    </row>
    <row r="308" spans="1:4" x14ac:dyDescent="0.25">
      <c r="A308" s="11">
        <v>353</v>
      </c>
      <c r="B308" s="14">
        <v>1</v>
      </c>
      <c r="C308" s="14"/>
      <c r="D308" s="14">
        <v>1</v>
      </c>
    </row>
    <row r="309" spans="1:4" x14ac:dyDescent="0.25">
      <c r="A309" s="11">
        <v>354</v>
      </c>
      <c r="B309" s="14">
        <v>2</v>
      </c>
      <c r="C309" s="14"/>
      <c r="D309" s="14">
        <v>2</v>
      </c>
    </row>
    <row r="310" spans="1:4" x14ac:dyDescent="0.25">
      <c r="A310" s="11">
        <v>355</v>
      </c>
      <c r="B310" s="14"/>
      <c r="C310" s="14">
        <v>1</v>
      </c>
      <c r="D310" s="14">
        <v>1</v>
      </c>
    </row>
    <row r="311" spans="1:4" x14ac:dyDescent="0.25">
      <c r="A311" s="11">
        <v>356</v>
      </c>
      <c r="B311" s="14">
        <v>1</v>
      </c>
      <c r="C311" s="14">
        <v>1</v>
      </c>
      <c r="D311" s="14">
        <v>2</v>
      </c>
    </row>
    <row r="312" spans="1:4" x14ac:dyDescent="0.25">
      <c r="A312" s="11">
        <v>361</v>
      </c>
      <c r="B312" s="14">
        <v>1</v>
      </c>
      <c r="C312" s="14"/>
      <c r="D312" s="14">
        <v>1</v>
      </c>
    </row>
    <row r="313" spans="1:4" x14ac:dyDescent="0.25">
      <c r="A313" s="11">
        <v>364</v>
      </c>
      <c r="B313" s="14">
        <v>1</v>
      </c>
      <c r="C313" s="14"/>
      <c r="D313" s="14">
        <v>1</v>
      </c>
    </row>
    <row r="314" spans="1:4" x14ac:dyDescent="0.25">
      <c r="A314" s="11">
        <v>365</v>
      </c>
      <c r="B314" s="14">
        <v>1</v>
      </c>
      <c r="C314" s="14"/>
      <c r="D314" s="14">
        <v>1</v>
      </c>
    </row>
    <row r="315" spans="1:4" x14ac:dyDescent="0.25">
      <c r="A315" s="11">
        <v>369</v>
      </c>
      <c r="B315" s="14">
        <v>2</v>
      </c>
      <c r="C315" s="14">
        <v>1</v>
      </c>
      <c r="D315" s="14">
        <v>3</v>
      </c>
    </row>
    <row r="316" spans="1:4" x14ac:dyDescent="0.25">
      <c r="A316" s="11">
        <v>372</v>
      </c>
      <c r="B316" s="14">
        <v>1</v>
      </c>
      <c r="C316" s="14"/>
      <c r="D316" s="14">
        <v>1</v>
      </c>
    </row>
    <row r="317" spans="1:4" x14ac:dyDescent="0.25">
      <c r="A317" s="11">
        <v>375</v>
      </c>
      <c r="B317" s="14">
        <v>2</v>
      </c>
      <c r="C317" s="14"/>
      <c r="D317" s="14">
        <v>2</v>
      </c>
    </row>
    <row r="318" spans="1:4" x14ac:dyDescent="0.25">
      <c r="A318" s="11">
        <v>376</v>
      </c>
      <c r="B318" s="14">
        <v>1</v>
      </c>
      <c r="C318" s="14"/>
      <c r="D318" s="14">
        <v>1</v>
      </c>
    </row>
    <row r="319" spans="1:4" x14ac:dyDescent="0.25">
      <c r="A319" s="11">
        <v>379</v>
      </c>
      <c r="B319" s="14">
        <v>2</v>
      </c>
      <c r="C319" s="14"/>
      <c r="D319" s="14">
        <v>2</v>
      </c>
    </row>
    <row r="320" spans="1:4" x14ac:dyDescent="0.25">
      <c r="A320" s="11">
        <v>380</v>
      </c>
      <c r="B320" s="14">
        <v>1</v>
      </c>
      <c r="C320" s="14"/>
      <c r="D320" s="14">
        <v>1</v>
      </c>
    </row>
    <row r="321" spans="1:4" x14ac:dyDescent="0.25">
      <c r="A321" s="11">
        <v>383</v>
      </c>
      <c r="B321" s="14">
        <v>1</v>
      </c>
      <c r="C321" s="14"/>
      <c r="D321" s="14">
        <v>1</v>
      </c>
    </row>
    <row r="322" spans="1:4" x14ac:dyDescent="0.25">
      <c r="A322" s="11">
        <v>385</v>
      </c>
      <c r="B322" s="14">
        <v>1</v>
      </c>
      <c r="C322" s="14"/>
      <c r="D322" s="14">
        <v>1</v>
      </c>
    </row>
    <row r="323" spans="1:4" x14ac:dyDescent="0.25">
      <c r="A323" s="11">
        <v>388</v>
      </c>
      <c r="B323" s="14">
        <v>1</v>
      </c>
      <c r="C323" s="14"/>
      <c r="D323" s="14">
        <v>1</v>
      </c>
    </row>
    <row r="324" spans="1:4" x14ac:dyDescent="0.25">
      <c r="A324" s="11">
        <v>389</v>
      </c>
      <c r="B324" s="14">
        <v>1</v>
      </c>
      <c r="C324" s="14"/>
      <c r="D324" s="14">
        <v>1</v>
      </c>
    </row>
    <row r="325" spans="1:4" x14ac:dyDescent="0.25">
      <c r="A325" s="11">
        <v>391</v>
      </c>
      <c r="B325" s="14">
        <v>1</v>
      </c>
      <c r="C325" s="14"/>
      <c r="D325" s="14">
        <v>1</v>
      </c>
    </row>
    <row r="326" spans="1:4" x14ac:dyDescent="0.25">
      <c r="A326" s="11">
        <v>392</v>
      </c>
      <c r="B326" s="14">
        <v>3</v>
      </c>
      <c r="C326" s="14"/>
      <c r="D326" s="14">
        <v>3</v>
      </c>
    </row>
    <row r="327" spans="1:4" x14ac:dyDescent="0.25">
      <c r="A327" s="11">
        <v>394</v>
      </c>
      <c r="B327" s="14">
        <v>1</v>
      </c>
      <c r="C327" s="14"/>
      <c r="D327" s="14">
        <v>1</v>
      </c>
    </row>
    <row r="328" spans="1:4" x14ac:dyDescent="0.25">
      <c r="A328" s="11">
        <v>398</v>
      </c>
      <c r="B328" s="14">
        <v>2</v>
      </c>
      <c r="C328" s="14"/>
      <c r="D328" s="14">
        <v>2</v>
      </c>
    </row>
    <row r="329" spans="1:4" x14ac:dyDescent="0.25">
      <c r="A329" s="11">
        <v>400</v>
      </c>
      <c r="B329" s="14"/>
      <c r="C329" s="14">
        <v>1</v>
      </c>
      <c r="D329" s="14">
        <v>1</v>
      </c>
    </row>
    <row r="330" spans="1:4" x14ac:dyDescent="0.25">
      <c r="A330" s="11">
        <v>402</v>
      </c>
      <c r="B330" s="14">
        <v>1</v>
      </c>
      <c r="C330" s="14"/>
      <c r="D330" s="14">
        <v>1</v>
      </c>
    </row>
    <row r="331" spans="1:4" x14ac:dyDescent="0.25">
      <c r="A331" s="11">
        <v>403</v>
      </c>
      <c r="B331" s="14">
        <v>1</v>
      </c>
      <c r="C331" s="14"/>
      <c r="D331" s="14">
        <v>1</v>
      </c>
    </row>
    <row r="332" spans="1:4" x14ac:dyDescent="0.25">
      <c r="A332" s="11">
        <v>404</v>
      </c>
      <c r="B332" s="14">
        <v>2</v>
      </c>
      <c r="C332" s="14"/>
      <c r="D332" s="14">
        <v>2</v>
      </c>
    </row>
    <row r="333" spans="1:4" x14ac:dyDescent="0.25">
      <c r="A333" s="11">
        <v>405</v>
      </c>
      <c r="B333" s="14">
        <v>2</v>
      </c>
      <c r="C333" s="14"/>
      <c r="D333" s="14">
        <v>2</v>
      </c>
    </row>
    <row r="334" spans="1:4" x14ac:dyDescent="0.25">
      <c r="A334" s="11">
        <v>406</v>
      </c>
      <c r="B334" s="14">
        <v>1</v>
      </c>
      <c r="C334" s="14"/>
      <c r="D334" s="14">
        <v>1</v>
      </c>
    </row>
    <row r="335" spans="1:4" x14ac:dyDescent="0.25">
      <c r="A335" s="11">
        <v>410</v>
      </c>
      <c r="B335" s="14">
        <v>1</v>
      </c>
      <c r="C335" s="14"/>
      <c r="D335" s="14">
        <v>1</v>
      </c>
    </row>
    <row r="336" spans="1:4" x14ac:dyDescent="0.25">
      <c r="A336" s="11">
        <v>413</v>
      </c>
      <c r="B336" s="14">
        <v>1</v>
      </c>
      <c r="C336" s="14"/>
      <c r="D336" s="14">
        <v>1</v>
      </c>
    </row>
    <row r="337" spans="1:4" x14ac:dyDescent="0.25">
      <c r="A337" s="11">
        <v>415</v>
      </c>
      <c r="B337" s="14">
        <v>2</v>
      </c>
      <c r="C337" s="14"/>
      <c r="D337" s="14">
        <v>2</v>
      </c>
    </row>
    <row r="338" spans="1:4" x14ac:dyDescent="0.25">
      <c r="A338" s="11">
        <v>424</v>
      </c>
      <c r="B338" s="14">
        <v>1</v>
      </c>
      <c r="C338" s="14"/>
      <c r="D338" s="14">
        <v>1</v>
      </c>
    </row>
    <row r="339" spans="1:4" x14ac:dyDescent="0.25">
      <c r="A339" s="11">
        <v>426</v>
      </c>
      <c r="B339" s="14">
        <v>2</v>
      </c>
      <c r="C339" s="14"/>
      <c r="D339" s="14">
        <v>2</v>
      </c>
    </row>
    <row r="340" spans="1:4" x14ac:dyDescent="0.25">
      <c r="A340" s="11">
        <v>429</v>
      </c>
      <c r="B340" s="14">
        <v>1</v>
      </c>
      <c r="C340" s="14"/>
      <c r="D340" s="14">
        <v>1</v>
      </c>
    </row>
    <row r="341" spans="1:4" x14ac:dyDescent="0.25">
      <c r="A341" s="11">
        <v>433</v>
      </c>
      <c r="B341" s="14">
        <v>1</v>
      </c>
      <c r="C341" s="14"/>
      <c r="D341" s="14">
        <v>1</v>
      </c>
    </row>
    <row r="342" spans="1:4" x14ac:dyDescent="0.25">
      <c r="A342" s="11">
        <v>437</v>
      </c>
      <c r="B342" s="14">
        <v>1</v>
      </c>
      <c r="C342" s="14"/>
      <c r="D342" s="14">
        <v>1</v>
      </c>
    </row>
    <row r="343" spans="1:4" x14ac:dyDescent="0.25">
      <c r="A343" s="11">
        <v>438</v>
      </c>
      <c r="B343" s="14">
        <v>1</v>
      </c>
      <c r="C343" s="14"/>
      <c r="D343" s="14">
        <v>1</v>
      </c>
    </row>
    <row r="344" spans="1:4" x14ac:dyDescent="0.25">
      <c r="A344" s="11">
        <v>441</v>
      </c>
      <c r="B344" s="14">
        <v>1</v>
      </c>
      <c r="C344" s="14"/>
      <c r="D344" s="14">
        <v>1</v>
      </c>
    </row>
    <row r="345" spans="1:4" x14ac:dyDescent="0.25">
      <c r="A345" s="11">
        <v>443</v>
      </c>
      <c r="B345" s="14">
        <v>1</v>
      </c>
      <c r="C345" s="14"/>
      <c r="D345" s="14">
        <v>1</v>
      </c>
    </row>
    <row r="346" spans="1:4" x14ac:dyDescent="0.25">
      <c r="A346" s="11">
        <v>445</v>
      </c>
      <c r="B346" s="14">
        <v>1</v>
      </c>
      <c r="C346" s="14"/>
      <c r="D346" s="14">
        <v>1</v>
      </c>
    </row>
    <row r="347" spans="1:4" x14ac:dyDescent="0.25">
      <c r="A347" s="11">
        <v>447</v>
      </c>
      <c r="B347" s="14">
        <v>1</v>
      </c>
      <c r="C347" s="14"/>
      <c r="D347" s="14">
        <v>1</v>
      </c>
    </row>
    <row r="348" spans="1:4" x14ac:dyDescent="0.25">
      <c r="A348" s="11">
        <v>450</v>
      </c>
      <c r="B348" s="14">
        <v>1</v>
      </c>
      <c r="C348" s="14"/>
      <c r="D348" s="14">
        <v>1</v>
      </c>
    </row>
    <row r="349" spans="1:4" x14ac:dyDescent="0.25">
      <c r="A349" s="11">
        <v>452</v>
      </c>
      <c r="B349" s="14">
        <v>1</v>
      </c>
      <c r="C349" s="14"/>
      <c r="D349" s="14">
        <v>1</v>
      </c>
    </row>
    <row r="350" spans="1:4" x14ac:dyDescent="0.25">
      <c r="A350" s="11">
        <v>454</v>
      </c>
      <c r="B350" s="14">
        <v>1</v>
      </c>
      <c r="C350" s="14"/>
      <c r="D350" s="14">
        <v>1</v>
      </c>
    </row>
    <row r="351" spans="1:4" x14ac:dyDescent="0.25">
      <c r="A351" s="11">
        <v>455</v>
      </c>
      <c r="B351" s="14">
        <v>1</v>
      </c>
      <c r="C351" s="14"/>
      <c r="D351" s="14">
        <v>1</v>
      </c>
    </row>
    <row r="352" spans="1:4" x14ac:dyDescent="0.25">
      <c r="A352" s="11">
        <v>456</v>
      </c>
      <c r="B352" s="14">
        <v>1</v>
      </c>
      <c r="C352" s="14">
        <v>1</v>
      </c>
      <c r="D352" s="14">
        <v>2</v>
      </c>
    </row>
    <row r="353" spans="1:4" x14ac:dyDescent="0.25">
      <c r="A353" s="11">
        <v>465</v>
      </c>
      <c r="B353" s="14">
        <v>1</v>
      </c>
      <c r="C353" s="14"/>
      <c r="D353" s="14">
        <v>1</v>
      </c>
    </row>
    <row r="354" spans="1:4" x14ac:dyDescent="0.25">
      <c r="A354" s="11">
        <v>467</v>
      </c>
      <c r="B354" s="14">
        <v>1</v>
      </c>
      <c r="C354" s="14"/>
      <c r="D354" s="14">
        <v>1</v>
      </c>
    </row>
    <row r="355" spans="1:4" x14ac:dyDescent="0.25">
      <c r="A355" s="11">
        <v>470</v>
      </c>
      <c r="B355" s="14">
        <v>1</v>
      </c>
      <c r="C355" s="14"/>
      <c r="D355" s="14">
        <v>1</v>
      </c>
    </row>
    <row r="356" spans="1:4" x14ac:dyDescent="0.25">
      <c r="A356" s="11">
        <v>473</v>
      </c>
      <c r="B356" s="14">
        <v>1</v>
      </c>
      <c r="C356" s="14"/>
      <c r="D356" s="14">
        <v>1</v>
      </c>
    </row>
    <row r="357" spans="1:4" x14ac:dyDescent="0.25">
      <c r="A357" s="11">
        <v>478</v>
      </c>
      <c r="B357" s="14">
        <v>1</v>
      </c>
      <c r="C357" s="14"/>
      <c r="D357" s="14">
        <v>1</v>
      </c>
    </row>
    <row r="358" spans="1:4" x14ac:dyDescent="0.25">
      <c r="A358" s="11">
        <v>479</v>
      </c>
      <c r="B358" s="14">
        <v>1</v>
      </c>
      <c r="C358" s="14"/>
      <c r="D358" s="14">
        <v>1</v>
      </c>
    </row>
    <row r="359" spans="1:4" x14ac:dyDescent="0.25">
      <c r="A359" s="11">
        <v>480</v>
      </c>
      <c r="B359" s="14">
        <v>2</v>
      </c>
      <c r="C359" s="14"/>
      <c r="D359" s="14">
        <v>2</v>
      </c>
    </row>
    <row r="360" spans="1:4" x14ac:dyDescent="0.25">
      <c r="A360" s="11">
        <v>489</v>
      </c>
      <c r="B360" s="14">
        <v>1</v>
      </c>
      <c r="C360" s="14"/>
      <c r="D360" s="14">
        <v>1</v>
      </c>
    </row>
    <row r="361" spans="1:4" x14ac:dyDescent="0.25">
      <c r="A361" s="11">
        <v>493</v>
      </c>
      <c r="B361" s="14">
        <v>2</v>
      </c>
      <c r="C361" s="14"/>
      <c r="D361" s="14">
        <v>2</v>
      </c>
    </row>
    <row r="362" spans="1:4" x14ac:dyDescent="0.25">
      <c r="A362" s="11">
        <v>498</v>
      </c>
      <c r="B362" s="14">
        <v>2</v>
      </c>
      <c r="C362" s="14"/>
      <c r="D362" s="14">
        <v>2</v>
      </c>
    </row>
    <row r="363" spans="1:4" x14ac:dyDescent="0.25">
      <c r="A363" s="11">
        <v>499</v>
      </c>
      <c r="B363" s="14">
        <v>1</v>
      </c>
      <c r="C363" s="14"/>
      <c r="D363" s="14">
        <v>1</v>
      </c>
    </row>
    <row r="364" spans="1:4" x14ac:dyDescent="0.25">
      <c r="A364" s="11">
        <v>508</v>
      </c>
      <c r="B364" s="14">
        <v>3</v>
      </c>
      <c r="C364" s="14"/>
      <c r="D364" s="14">
        <v>3</v>
      </c>
    </row>
    <row r="365" spans="1:4" x14ac:dyDescent="0.25">
      <c r="A365" s="11">
        <v>510</v>
      </c>
      <c r="B365" s="14">
        <v>1</v>
      </c>
      <c r="C365" s="14"/>
      <c r="D365" s="14">
        <v>1</v>
      </c>
    </row>
    <row r="366" spans="1:4" x14ac:dyDescent="0.25">
      <c r="A366" s="11">
        <v>512</v>
      </c>
      <c r="B366" s="14">
        <v>1</v>
      </c>
      <c r="C366" s="14"/>
      <c r="D366" s="14">
        <v>1</v>
      </c>
    </row>
    <row r="367" spans="1:4" x14ac:dyDescent="0.25">
      <c r="A367" s="11">
        <v>514</v>
      </c>
      <c r="B367" s="14">
        <v>1</v>
      </c>
      <c r="C367" s="14"/>
      <c r="D367" s="14">
        <v>1</v>
      </c>
    </row>
    <row r="368" spans="1:4" x14ac:dyDescent="0.25">
      <c r="A368" s="11">
        <v>524</v>
      </c>
      <c r="B368" s="14">
        <v>1</v>
      </c>
      <c r="C368" s="14"/>
      <c r="D368" s="14">
        <v>1</v>
      </c>
    </row>
    <row r="369" spans="1:4" x14ac:dyDescent="0.25">
      <c r="A369" s="11">
        <v>531</v>
      </c>
      <c r="B369" s="14">
        <v>1</v>
      </c>
      <c r="C369" s="14"/>
      <c r="D369" s="14">
        <v>1</v>
      </c>
    </row>
    <row r="370" spans="1:4" x14ac:dyDescent="0.25">
      <c r="A370" s="11">
        <v>534</v>
      </c>
      <c r="B370" s="14"/>
      <c r="C370" s="14">
        <v>1</v>
      </c>
      <c r="D370" s="14">
        <v>1</v>
      </c>
    </row>
    <row r="371" spans="1:4" x14ac:dyDescent="0.25">
      <c r="A371" s="11">
        <v>535</v>
      </c>
      <c r="B371" s="14"/>
      <c r="C371" s="14">
        <v>1</v>
      </c>
      <c r="D371" s="14">
        <v>1</v>
      </c>
    </row>
    <row r="372" spans="1:4" x14ac:dyDescent="0.25">
      <c r="A372" s="11">
        <v>537</v>
      </c>
      <c r="B372" s="14">
        <v>2</v>
      </c>
      <c r="C372" s="14"/>
      <c r="D372" s="14">
        <v>2</v>
      </c>
    </row>
    <row r="373" spans="1:4" x14ac:dyDescent="0.25">
      <c r="A373" s="11">
        <v>539</v>
      </c>
      <c r="B373" s="14">
        <v>2</v>
      </c>
      <c r="C373" s="14"/>
      <c r="D373" s="14">
        <v>2</v>
      </c>
    </row>
    <row r="374" spans="1:4" x14ac:dyDescent="0.25">
      <c r="A374" s="11">
        <v>541</v>
      </c>
      <c r="B374" s="14">
        <v>1</v>
      </c>
      <c r="C374" s="14"/>
      <c r="D374" s="14">
        <v>1</v>
      </c>
    </row>
    <row r="375" spans="1:4" x14ac:dyDescent="0.25">
      <c r="A375" s="11">
        <v>549</v>
      </c>
      <c r="B375" s="14">
        <v>1</v>
      </c>
      <c r="C375" s="14"/>
      <c r="D375" s="14">
        <v>1</v>
      </c>
    </row>
    <row r="376" spans="1:4" x14ac:dyDescent="0.25">
      <c r="A376" s="11">
        <v>551</v>
      </c>
      <c r="B376" s="14">
        <v>1</v>
      </c>
      <c r="C376" s="14"/>
      <c r="D376" s="14">
        <v>1</v>
      </c>
    </row>
    <row r="377" spans="1:4" x14ac:dyDescent="0.25">
      <c r="A377" s="11">
        <v>554</v>
      </c>
      <c r="B377" s="14">
        <v>1</v>
      </c>
      <c r="C377" s="14"/>
      <c r="D377" s="14">
        <v>1</v>
      </c>
    </row>
    <row r="378" spans="1:4" x14ac:dyDescent="0.25">
      <c r="A378" s="11">
        <v>555</v>
      </c>
      <c r="B378" s="14">
        <v>2</v>
      </c>
      <c r="C378" s="14"/>
      <c r="D378" s="14">
        <v>2</v>
      </c>
    </row>
    <row r="379" spans="1:4" x14ac:dyDescent="0.25">
      <c r="A379" s="11">
        <v>557</v>
      </c>
      <c r="B379" s="14">
        <v>1</v>
      </c>
      <c r="C379" s="14"/>
      <c r="D379" s="14">
        <v>1</v>
      </c>
    </row>
    <row r="380" spans="1:4" x14ac:dyDescent="0.25">
      <c r="A380" s="11">
        <v>558</v>
      </c>
      <c r="B380" s="14">
        <v>1</v>
      </c>
      <c r="C380" s="14"/>
      <c r="D380" s="14">
        <v>1</v>
      </c>
    </row>
    <row r="381" spans="1:4" x14ac:dyDescent="0.25">
      <c r="A381" s="11">
        <v>560</v>
      </c>
      <c r="B381" s="14">
        <v>1</v>
      </c>
      <c r="C381" s="14"/>
      <c r="D381" s="14">
        <v>1</v>
      </c>
    </row>
    <row r="382" spans="1:4" x14ac:dyDescent="0.25">
      <c r="A382" s="11">
        <v>562</v>
      </c>
      <c r="B382" s="14">
        <v>1</v>
      </c>
      <c r="C382" s="14"/>
      <c r="D382" s="14">
        <v>1</v>
      </c>
    </row>
    <row r="383" spans="1:4" x14ac:dyDescent="0.25">
      <c r="A383" s="11">
        <v>563</v>
      </c>
      <c r="B383" s="14">
        <v>1</v>
      </c>
      <c r="C383" s="14"/>
      <c r="D383" s="14">
        <v>1</v>
      </c>
    </row>
    <row r="384" spans="1:4" x14ac:dyDescent="0.25">
      <c r="A384" s="11">
        <v>571</v>
      </c>
      <c r="B384" s="14">
        <v>1</v>
      </c>
      <c r="C384" s="14"/>
      <c r="D384" s="14">
        <v>1</v>
      </c>
    </row>
    <row r="385" spans="1:4" x14ac:dyDescent="0.25">
      <c r="A385" s="11">
        <v>574</v>
      </c>
      <c r="B385" s="14">
        <v>1</v>
      </c>
      <c r="C385" s="14"/>
      <c r="D385" s="14">
        <v>1</v>
      </c>
    </row>
    <row r="386" spans="1:4" x14ac:dyDescent="0.25">
      <c r="A386" s="11">
        <v>576</v>
      </c>
      <c r="B386" s="14">
        <v>1</v>
      </c>
      <c r="C386" s="14"/>
      <c r="D386" s="14">
        <v>1</v>
      </c>
    </row>
    <row r="387" spans="1:4" x14ac:dyDescent="0.25">
      <c r="A387" s="11">
        <v>577</v>
      </c>
      <c r="B387" s="14">
        <v>1</v>
      </c>
      <c r="C387" s="14"/>
      <c r="D387" s="14">
        <v>1</v>
      </c>
    </row>
    <row r="388" spans="1:4" x14ac:dyDescent="0.25">
      <c r="A388" s="11">
        <v>600</v>
      </c>
      <c r="B388" s="14">
        <v>1</v>
      </c>
      <c r="C388" s="14"/>
      <c r="D388" s="14">
        <v>1</v>
      </c>
    </row>
    <row r="389" spans="1:4" x14ac:dyDescent="0.25">
      <c r="A389" s="11">
        <v>607</v>
      </c>
      <c r="B389" s="14">
        <v>1</v>
      </c>
      <c r="C389" s="14"/>
      <c r="D389" s="14">
        <v>1</v>
      </c>
    </row>
    <row r="390" spans="1:4" x14ac:dyDescent="0.25">
      <c r="A390" s="11">
        <v>613</v>
      </c>
      <c r="B390" s="14">
        <v>1</v>
      </c>
      <c r="C390" s="14"/>
      <c r="D390" s="14">
        <v>1</v>
      </c>
    </row>
    <row r="391" spans="1:4" x14ac:dyDescent="0.25">
      <c r="A391" s="11">
        <v>614</v>
      </c>
      <c r="B391" s="14">
        <v>1</v>
      </c>
      <c r="C391" s="14"/>
      <c r="D391" s="14">
        <v>1</v>
      </c>
    </row>
    <row r="392" spans="1:4" x14ac:dyDescent="0.25">
      <c r="A392" s="11">
        <v>615</v>
      </c>
      <c r="B392" s="14">
        <v>1</v>
      </c>
      <c r="C392" s="14"/>
      <c r="D392" s="14">
        <v>1</v>
      </c>
    </row>
    <row r="393" spans="1:4" x14ac:dyDescent="0.25">
      <c r="A393" s="11">
        <v>621</v>
      </c>
      <c r="B393" s="14">
        <v>1</v>
      </c>
      <c r="C393" s="14"/>
      <c r="D393" s="14">
        <v>1</v>
      </c>
    </row>
    <row r="394" spans="1:4" x14ac:dyDescent="0.25">
      <c r="A394" s="11">
        <v>623</v>
      </c>
      <c r="B394" s="14">
        <v>1</v>
      </c>
      <c r="C394" s="14"/>
      <c r="D394" s="14">
        <v>1</v>
      </c>
    </row>
    <row r="395" spans="1:4" x14ac:dyDescent="0.25">
      <c r="A395" s="11">
        <v>625</v>
      </c>
      <c r="B395" s="14">
        <v>1</v>
      </c>
      <c r="C395" s="14"/>
      <c r="D395" s="14">
        <v>1</v>
      </c>
    </row>
    <row r="396" spans="1:4" x14ac:dyDescent="0.25">
      <c r="A396" s="11">
        <v>635</v>
      </c>
      <c r="B396" s="14">
        <v>1</v>
      </c>
      <c r="C396" s="14"/>
      <c r="D396" s="14">
        <v>1</v>
      </c>
    </row>
    <row r="397" spans="1:4" x14ac:dyDescent="0.25">
      <c r="A397" s="11">
        <v>644</v>
      </c>
      <c r="B397" s="14">
        <v>1</v>
      </c>
      <c r="C397" s="14"/>
      <c r="D397" s="14">
        <v>1</v>
      </c>
    </row>
    <row r="398" spans="1:4" x14ac:dyDescent="0.25">
      <c r="A398" s="11">
        <v>651</v>
      </c>
      <c r="B398" s="14">
        <v>1</v>
      </c>
      <c r="C398" s="14"/>
      <c r="D398" s="14">
        <v>1</v>
      </c>
    </row>
    <row r="399" spans="1:4" x14ac:dyDescent="0.25">
      <c r="A399" s="11">
        <v>660</v>
      </c>
      <c r="B399" s="14">
        <v>1</v>
      </c>
      <c r="C399" s="14"/>
      <c r="D399" s="14">
        <v>1</v>
      </c>
    </row>
    <row r="400" spans="1:4" x14ac:dyDescent="0.25">
      <c r="A400" s="11">
        <v>665</v>
      </c>
      <c r="B400" s="14">
        <v>1</v>
      </c>
      <c r="C400" s="14"/>
      <c r="D400" s="14">
        <v>1</v>
      </c>
    </row>
    <row r="401" spans="1:4" x14ac:dyDescent="0.25">
      <c r="A401" s="11">
        <v>666</v>
      </c>
      <c r="B401" s="14">
        <v>1</v>
      </c>
      <c r="C401" s="14"/>
      <c r="D401" s="14">
        <v>1</v>
      </c>
    </row>
    <row r="402" spans="1:4" x14ac:dyDescent="0.25">
      <c r="A402" s="11">
        <v>670</v>
      </c>
      <c r="B402" s="14">
        <v>1</v>
      </c>
      <c r="C402" s="14"/>
      <c r="D402" s="14">
        <v>1</v>
      </c>
    </row>
    <row r="403" spans="1:4" x14ac:dyDescent="0.25">
      <c r="A403" s="11">
        <v>676</v>
      </c>
      <c r="B403" s="14">
        <v>1</v>
      </c>
      <c r="C403" s="14"/>
      <c r="D403" s="14">
        <v>1</v>
      </c>
    </row>
    <row r="404" spans="1:4" x14ac:dyDescent="0.25">
      <c r="A404" s="11">
        <v>680</v>
      </c>
      <c r="B404" s="14">
        <v>2</v>
      </c>
      <c r="C404" s="14"/>
      <c r="D404" s="14">
        <v>2</v>
      </c>
    </row>
    <row r="405" spans="1:4" x14ac:dyDescent="0.25">
      <c r="A405" s="11">
        <v>682</v>
      </c>
      <c r="B405" s="14">
        <v>2</v>
      </c>
      <c r="C405" s="14"/>
      <c r="D405" s="14">
        <v>2</v>
      </c>
    </row>
    <row r="406" spans="1:4" x14ac:dyDescent="0.25">
      <c r="A406" s="11">
        <v>688</v>
      </c>
      <c r="B406" s="14">
        <v>1</v>
      </c>
      <c r="C406" s="14"/>
      <c r="D406" s="14">
        <v>1</v>
      </c>
    </row>
    <row r="407" spans="1:4" x14ac:dyDescent="0.25">
      <c r="A407" s="11">
        <v>701</v>
      </c>
      <c r="B407" s="14">
        <v>1</v>
      </c>
      <c r="C407" s="14"/>
      <c r="D407" s="14">
        <v>1</v>
      </c>
    </row>
    <row r="408" spans="1:4" x14ac:dyDescent="0.25">
      <c r="A408" s="11">
        <v>707</v>
      </c>
      <c r="B408" s="14">
        <v>1</v>
      </c>
      <c r="C408" s="14"/>
      <c r="D408" s="14">
        <v>1</v>
      </c>
    </row>
    <row r="409" spans="1:4" x14ac:dyDescent="0.25">
      <c r="A409" s="11">
        <v>711</v>
      </c>
      <c r="B409" s="14">
        <v>1</v>
      </c>
      <c r="C409" s="14"/>
      <c r="D409" s="14">
        <v>1</v>
      </c>
    </row>
    <row r="410" spans="1:4" x14ac:dyDescent="0.25">
      <c r="A410" s="11">
        <v>714</v>
      </c>
      <c r="B410" s="14">
        <v>1</v>
      </c>
      <c r="C410" s="14"/>
      <c r="D410" s="14">
        <v>1</v>
      </c>
    </row>
    <row r="411" spans="1:4" x14ac:dyDescent="0.25">
      <c r="A411" s="11">
        <v>721</v>
      </c>
      <c r="B411" s="14">
        <v>1</v>
      </c>
      <c r="C411" s="14"/>
      <c r="D411" s="14">
        <v>1</v>
      </c>
    </row>
    <row r="412" spans="1:4" x14ac:dyDescent="0.25">
      <c r="A412" s="11">
        <v>729</v>
      </c>
      <c r="B412" s="14">
        <v>1</v>
      </c>
      <c r="C412" s="14"/>
      <c r="D412" s="14">
        <v>1</v>
      </c>
    </row>
    <row r="413" spans="1:4" x14ac:dyDescent="0.25">
      <c r="A413" s="11">
        <v>736</v>
      </c>
      <c r="B413" s="14">
        <v>1</v>
      </c>
      <c r="C413" s="14"/>
      <c r="D413" s="14">
        <v>1</v>
      </c>
    </row>
    <row r="414" spans="1:4" x14ac:dyDescent="0.25">
      <c r="A414" s="11">
        <v>740</v>
      </c>
      <c r="B414" s="14">
        <v>1</v>
      </c>
      <c r="C414" s="14"/>
      <c r="D414" s="14">
        <v>1</v>
      </c>
    </row>
    <row r="415" spans="1:4" x14ac:dyDescent="0.25">
      <c r="A415" s="11">
        <v>742</v>
      </c>
      <c r="B415" s="14">
        <v>1</v>
      </c>
      <c r="C415" s="14"/>
      <c r="D415" s="14">
        <v>1</v>
      </c>
    </row>
    <row r="416" spans="1:4" x14ac:dyDescent="0.25">
      <c r="A416" s="11">
        <v>760</v>
      </c>
      <c r="B416" s="14">
        <v>1</v>
      </c>
      <c r="C416" s="14"/>
      <c r="D416" s="14">
        <v>1</v>
      </c>
    </row>
    <row r="417" spans="1:4" x14ac:dyDescent="0.25">
      <c r="A417" s="11">
        <v>775</v>
      </c>
      <c r="B417" s="14"/>
      <c r="C417" s="14">
        <v>1</v>
      </c>
      <c r="D417" s="14">
        <v>1</v>
      </c>
    </row>
    <row r="418" spans="1:4" x14ac:dyDescent="0.25">
      <c r="A418" s="11">
        <v>813</v>
      </c>
      <c r="B418" s="14">
        <v>1</v>
      </c>
      <c r="C418" s="14"/>
      <c r="D418" s="14">
        <v>1</v>
      </c>
    </row>
    <row r="419" spans="1:4" x14ac:dyDescent="0.25">
      <c r="A419" s="11">
        <v>821</v>
      </c>
      <c r="B419" s="14">
        <v>1</v>
      </c>
      <c r="C419" s="14"/>
      <c r="D419" s="14">
        <v>1</v>
      </c>
    </row>
    <row r="420" spans="1:4" x14ac:dyDescent="0.25">
      <c r="A420" s="11">
        <v>827</v>
      </c>
      <c r="B420" s="14">
        <v>1</v>
      </c>
      <c r="C420" s="14"/>
      <c r="D420" s="14">
        <v>1</v>
      </c>
    </row>
    <row r="421" spans="1:4" x14ac:dyDescent="0.25">
      <c r="A421" s="11">
        <v>834</v>
      </c>
      <c r="B421" s="14">
        <v>1</v>
      </c>
      <c r="C421" s="14"/>
      <c r="D421" s="14">
        <v>1</v>
      </c>
    </row>
    <row r="422" spans="1:4" x14ac:dyDescent="0.25">
      <c r="A422" s="11">
        <v>848</v>
      </c>
      <c r="B422" s="14">
        <v>1</v>
      </c>
      <c r="C422" s="14"/>
      <c r="D422" s="14">
        <v>1</v>
      </c>
    </row>
    <row r="423" spans="1:4" x14ac:dyDescent="0.25">
      <c r="A423" s="11">
        <v>859</v>
      </c>
      <c r="B423" s="14">
        <v>1</v>
      </c>
      <c r="C423" s="14"/>
      <c r="D423" s="14">
        <v>1</v>
      </c>
    </row>
    <row r="424" spans="1:4" x14ac:dyDescent="0.25">
      <c r="A424" s="11">
        <v>874</v>
      </c>
      <c r="B424" s="14">
        <v>1</v>
      </c>
      <c r="C424" s="14"/>
      <c r="D424" s="14">
        <v>1</v>
      </c>
    </row>
    <row r="425" spans="1:4" x14ac:dyDescent="0.25">
      <c r="A425" s="11">
        <v>878</v>
      </c>
      <c r="B425" s="14">
        <v>1</v>
      </c>
      <c r="C425" s="14"/>
      <c r="D425" s="14">
        <v>1</v>
      </c>
    </row>
    <row r="426" spans="1:4" x14ac:dyDescent="0.25">
      <c r="A426" s="11">
        <v>884</v>
      </c>
      <c r="B426" s="14">
        <v>1</v>
      </c>
      <c r="C426" s="14"/>
      <c r="D426" s="14">
        <v>1</v>
      </c>
    </row>
    <row r="427" spans="1:4" x14ac:dyDescent="0.25">
      <c r="A427" s="11">
        <v>885</v>
      </c>
      <c r="B427" s="14">
        <v>1</v>
      </c>
      <c r="C427" s="14"/>
      <c r="D427" s="14">
        <v>1</v>
      </c>
    </row>
    <row r="428" spans="1:4" x14ac:dyDescent="0.25">
      <c r="A428" s="11">
        <v>890</v>
      </c>
      <c r="B428" s="14"/>
      <c r="C428" s="14">
        <v>1</v>
      </c>
      <c r="D428" s="14">
        <v>1</v>
      </c>
    </row>
    <row r="429" spans="1:4" x14ac:dyDescent="0.25">
      <c r="A429" s="11">
        <v>897</v>
      </c>
      <c r="B429" s="14">
        <v>1</v>
      </c>
      <c r="C429" s="14"/>
      <c r="D429" s="14">
        <v>1</v>
      </c>
    </row>
    <row r="430" spans="1:4" x14ac:dyDescent="0.25">
      <c r="A430" s="11">
        <v>902</v>
      </c>
      <c r="B430" s="14">
        <v>1</v>
      </c>
      <c r="C430" s="14"/>
      <c r="D430" s="14">
        <v>1</v>
      </c>
    </row>
    <row r="431" spans="1:4" x14ac:dyDescent="0.25">
      <c r="A431" s="11">
        <v>916</v>
      </c>
      <c r="B431" s="14">
        <v>1</v>
      </c>
      <c r="C431" s="14"/>
      <c r="D431" s="14">
        <v>1</v>
      </c>
    </row>
    <row r="432" spans="1:4" x14ac:dyDescent="0.25">
      <c r="A432" s="11">
        <v>930</v>
      </c>
      <c r="B432" s="14">
        <v>1</v>
      </c>
      <c r="C432" s="14"/>
      <c r="D432" s="14">
        <v>1</v>
      </c>
    </row>
    <row r="433" spans="1:4" x14ac:dyDescent="0.25">
      <c r="A433" s="11">
        <v>942</v>
      </c>
      <c r="B433" s="14">
        <v>1</v>
      </c>
      <c r="C433" s="14"/>
      <c r="D433" s="14">
        <v>1</v>
      </c>
    </row>
    <row r="434" spans="1:4" x14ac:dyDescent="0.25">
      <c r="A434" s="11">
        <v>943</v>
      </c>
      <c r="B434" s="14">
        <v>1</v>
      </c>
      <c r="C434" s="14"/>
      <c r="D434" s="14">
        <v>1</v>
      </c>
    </row>
    <row r="435" spans="1:4" x14ac:dyDescent="0.25">
      <c r="A435" s="11">
        <v>944</v>
      </c>
      <c r="B435" s="14">
        <v>1</v>
      </c>
      <c r="C435" s="14"/>
      <c r="D435" s="14">
        <v>1</v>
      </c>
    </row>
    <row r="436" spans="1:4" x14ac:dyDescent="0.25">
      <c r="A436" s="11">
        <v>951</v>
      </c>
      <c r="B436" s="14">
        <v>1</v>
      </c>
      <c r="C436" s="14"/>
      <c r="D436" s="14">
        <v>1</v>
      </c>
    </row>
    <row r="437" spans="1:4" x14ac:dyDescent="0.25">
      <c r="A437" s="11">
        <v>963</v>
      </c>
      <c r="B437" s="14">
        <v>1</v>
      </c>
      <c r="C437" s="14"/>
      <c r="D437" s="14">
        <v>1</v>
      </c>
    </row>
    <row r="438" spans="1:4" x14ac:dyDescent="0.25">
      <c r="A438" s="11">
        <v>964</v>
      </c>
      <c r="B438" s="14">
        <v>1</v>
      </c>
      <c r="C438" s="14"/>
      <c r="D438" s="14">
        <v>1</v>
      </c>
    </row>
    <row r="439" spans="1:4" x14ac:dyDescent="0.25">
      <c r="A439" s="11">
        <v>971</v>
      </c>
      <c r="B439" s="14">
        <v>1</v>
      </c>
      <c r="C439" s="14"/>
      <c r="D439" s="14">
        <v>1</v>
      </c>
    </row>
    <row r="440" spans="1:4" x14ac:dyDescent="0.25">
      <c r="A440" s="11">
        <v>975</v>
      </c>
      <c r="B440" s="14"/>
      <c r="C440" s="14">
        <v>1</v>
      </c>
      <c r="D440" s="14">
        <v>1</v>
      </c>
    </row>
    <row r="441" spans="1:4" x14ac:dyDescent="0.25">
      <c r="A441" s="11">
        <v>983</v>
      </c>
      <c r="B441" s="14">
        <v>1</v>
      </c>
      <c r="C441" s="14"/>
      <c r="D441" s="14">
        <v>1</v>
      </c>
    </row>
    <row r="442" spans="1:4" x14ac:dyDescent="0.25">
      <c r="A442" s="11">
        <v>988</v>
      </c>
      <c r="B442" s="14">
        <v>1</v>
      </c>
      <c r="C442" s="14"/>
      <c r="D442" s="14">
        <v>1</v>
      </c>
    </row>
    <row r="443" spans="1:4" x14ac:dyDescent="0.25">
      <c r="A443" s="11">
        <v>1013</v>
      </c>
      <c r="B443" s="14">
        <v>1</v>
      </c>
      <c r="C443" s="14"/>
      <c r="D443" s="14">
        <v>1</v>
      </c>
    </row>
    <row r="444" spans="1:4" x14ac:dyDescent="0.25">
      <c r="A444" s="11">
        <v>1019</v>
      </c>
      <c r="B444" s="14">
        <v>1</v>
      </c>
      <c r="C444" s="14"/>
      <c r="D444" s="14">
        <v>1</v>
      </c>
    </row>
    <row r="445" spans="1:4" x14ac:dyDescent="0.25">
      <c r="A445" s="11">
        <v>1021</v>
      </c>
      <c r="B445" s="14">
        <v>1</v>
      </c>
      <c r="C445" s="14"/>
      <c r="D445" s="14">
        <v>1</v>
      </c>
    </row>
    <row r="446" spans="1:4" x14ac:dyDescent="0.25">
      <c r="A446" s="11">
        <v>1049</v>
      </c>
      <c r="B446" s="14">
        <v>1</v>
      </c>
      <c r="C446" s="14"/>
      <c r="D446" s="14">
        <v>1</v>
      </c>
    </row>
    <row r="447" spans="1:4" x14ac:dyDescent="0.25">
      <c r="A447" s="11">
        <v>1062</v>
      </c>
      <c r="B447" s="14">
        <v>1</v>
      </c>
      <c r="C447" s="14"/>
      <c r="D447" s="14">
        <v>1</v>
      </c>
    </row>
    <row r="448" spans="1:4" x14ac:dyDescent="0.25">
      <c r="A448" s="11">
        <v>1071</v>
      </c>
      <c r="B448" s="14">
        <v>1</v>
      </c>
      <c r="C448" s="14"/>
      <c r="D448" s="14">
        <v>1</v>
      </c>
    </row>
    <row r="449" spans="1:4" x14ac:dyDescent="0.25">
      <c r="A449" s="11">
        <v>1088</v>
      </c>
      <c r="B449" s="14">
        <v>1</v>
      </c>
      <c r="C449" s="14"/>
      <c r="D449" s="14">
        <v>1</v>
      </c>
    </row>
    <row r="450" spans="1:4" x14ac:dyDescent="0.25">
      <c r="A450" s="11">
        <v>1095</v>
      </c>
      <c r="B450" s="14">
        <v>1</v>
      </c>
      <c r="C450" s="14"/>
      <c r="D450" s="14">
        <v>1</v>
      </c>
    </row>
    <row r="451" spans="1:4" x14ac:dyDescent="0.25">
      <c r="A451" s="11">
        <v>1104</v>
      </c>
      <c r="B451" s="14">
        <v>1</v>
      </c>
      <c r="C451" s="14"/>
      <c r="D451" s="14">
        <v>1</v>
      </c>
    </row>
    <row r="452" spans="1:4" x14ac:dyDescent="0.25">
      <c r="A452" s="11">
        <v>1107</v>
      </c>
      <c r="B452" s="14">
        <v>1</v>
      </c>
      <c r="C452" s="14"/>
      <c r="D452" s="14">
        <v>1</v>
      </c>
    </row>
    <row r="453" spans="1:4" x14ac:dyDescent="0.25">
      <c r="A453" s="11">
        <v>1113</v>
      </c>
      <c r="B453" s="14">
        <v>1</v>
      </c>
      <c r="C453" s="14"/>
      <c r="D453" s="14">
        <v>1</v>
      </c>
    </row>
    <row r="454" spans="1:4" x14ac:dyDescent="0.25">
      <c r="A454" s="11">
        <v>1151</v>
      </c>
      <c r="B454" s="14">
        <v>1</v>
      </c>
      <c r="C454" s="14"/>
      <c r="D454" s="14">
        <v>1</v>
      </c>
    </row>
    <row r="455" spans="1:4" x14ac:dyDescent="0.25">
      <c r="A455" s="11">
        <v>1204</v>
      </c>
      <c r="B455" s="14">
        <v>1</v>
      </c>
      <c r="C455" s="14"/>
      <c r="D455" s="14">
        <v>1</v>
      </c>
    </row>
    <row r="456" spans="1:4" x14ac:dyDescent="0.25">
      <c r="A456" s="11">
        <v>1224</v>
      </c>
      <c r="B456" s="14">
        <v>1</v>
      </c>
      <c r="C456" s="14"/>
      <c r="D456" s="14">
        <v>1</v>
      </c>
    </row>
    <row r="457" spans="1:4" x14ac:dyDescent="0.25">
      <c r="A457" s="11">
        <v>1251</v>
      </c>
      <c r="B457" s="14">
        <v>1</v>
      </c>
      <c r="C457" s="14"/>
      <c r="D457" s="14">
        <v>1</v>
      </c>
    </row>
    <row r="458" spans="1:4" x14ac:dyDescent="0.25">
      <c r="A458" s="11">
        <v>1260</v>
      </c>
      <c r="B458" s="14">
        <v>1</v>
      </c>
      <c r="C458" s="14"/>
      <c r="D458" s="14">
        <v>1</v>
      </c>
    </row>
    <row r="459" spans="1:4" x14ac:dyDescent="0.25">
      <c r="A459" s="11">
        <v>1281</v>
      </c>
      <c r="B459" s="14">
        <v>1</v>
      </c>
      <c r="C459" s="14"/>
      <c r="D459" s="14">
        <v>1</v>
      </c>
    </row>
    <row r="460" spans="1:4" x14ac:dyDescent="0.25">
      <c r="A460" s="11">
        <v>1293</v>
      </c>
      <c r="B460" s="14"/>
      <c r="C460" s="14">
        <v>1</v>
      </c>
      <c r="D460" s="14">
        <v>1</v>
      </c>
    </row>
    <row r="461" spans="1:4" x14ac:dyDescent="0.25">
      <c r="A461" s="11">
        <v>1328</v>
      </c>
      <c r="B461" s="14">
        <v>1</v>
      </c>
      <c r="C461" s="14"/>
      <c r="D461" s="14">
        <v>1</v>
      </c>
    </row>
    <row r="462" spans="1:4" x14ac:dyDescent="0.25">
      <c r="A462" s="11">
        <v>1356</v>
      </c>
      <c r="B462" s="14">
        <v>1</v>
      </c>
      <c r="C462" s="14"/>
      <c r="D462" s="14">
        <v>1</v>
      </c>
    </row>
    <row r="463" spans="1:4" x14ac:dyDescent="0.25">
      <c r="A463" s="11">
        <v>1364</v>
      </c>
      <c r="B463" s="14">
        <v>1</v>
      </c>
      <c r="C463" s="14"/>
      <c r="D463" s="14">
        <v>1</v>
      </c>
    </row>
    <row r="464" spans="1:4" x14ac:dyDescent="0.25">
      <c r="A464" s="11">
        <v>1373</v>
      </c>
      <c r="B464" s="14">
        <v>1</v>
      </c>
      <c r="C464" s="14"/>
      <c r="D464" s="14">
        <v>1</v>
      </c>
    </row>
    <row r="465" spans="1:4" x14ac:dyDescent="0.25">
      <c r="A465" s="11">
        <v>1375</v>
      </c>
      <c r="B465" s="14">
        <v>1</v>
      </c>
      <c r="C465" s="14"/>
      <c r="D465" s="14">
        <v>1</v>
      </c>
    </row>
    <row r="466" spans="1:4" x14ac:dyDescent="0.25">
      <c r="A466" s="11">
        <v>1420</v>
      </c>
      <c r="B466" s="14">
        <v>1</v>
      </c>
      <c r="C466" s="14"/>
      <c r="D466" s="14">
        <v>1</v>
      </c>
    </row>
    <row r="467" spans="1:4" x14ac:dyDescent="0.25">
      <c r="A467" s="11">
        <v>1501</v>
      </c>
      <c r="B467" s="14"/>
      <c r="C467" s="14">
        <v>1</v>
      </c>
      <c r="D467" s="14">
        <v>1</v>
      </c>
    </row>
    <row r="468" spans="1:4" x14ac:dyDescent="0.25">
      <c r="A468" s="11">
        <v>1510</v>
      </c>
      <c r="B468" s="14">
        <v>1</v>
      </c>
      <c r="C468" s="14"/>
      <c r="D468" s="14">
        <v>1</v>
      </c>
    </row>
    <row r="469" spans="1:4" x14ac:dyDescent="0.25">
      <c r="A469" s="11">
        <v>1513</v>
      </c>
      <c r="B469" s="14">
        <v>1</v>
      </c>
      <c r="C469" s="14"/>
      <c r="D469" s="14">
        <v>1</v>
      </c>
    </row>
    <row r="470" spans="1:4" x14ac:dyDescent="0.25">
      <c r="A470" s="11">
        <v>1530</v>
      </c>
      <c r="B470" s="14">
        <v>1</v>
      </c>
      <c r="C470" s="14"/>
      <c r="D470" s="14">
        <v>1</v>
      </c>
    </row>
    <row r="471" spans="1:4" x14ac:dyDescent="0.25">
      <c r="A471" s="11">
        <v>1556</v>
      </c>
      <c r="B471" s="14">
        <v>1</v>
      </c>
      <c r="C471" s="14"/>
      <c r="D471" s="14">
        <v>1</v>
      </c>
    </row>
    <row r="472" spans="1:4" x14ac:dyDescent="0.25">
      <c r="A472" s="11">
        <v>1596</v>
      </c>
      <c r="B472" s="14">
        <v>1</v>
      </c>
      <c r="C472" s="14"/>
      <c r="D472" s="14">
        <v>1</v>
      </c>
    </row>
    <row r="473" spans="1:4" x14ac:dyDescent="0.25">
      <c r="A473" s="11">
        <v>1633</v>
      </c>
      <c r="B473" s="14">
        <v>1</v>
      </c>
      <c r="C473" s="14"/>
      <c r="D473" s="14">
        <v>1</v>
      </c>
    </row>
    <row r="474" spans="1:4" x14ac:dyDescent="0.25">
      <c r="A474" s="11">
        <v>1637</v>
      </c>
      <c r="B474" s="14">
        <v>1</v>
      </c>
      <c r="C474" s="14"/>
      <c r="D474" s="14">
        <v>1</v>
      </c>
    </row>
    <row r="475" spans="1:4" x14ac:dyDescent="0.25">
      <c r="A475" s="11">
        <v>1670</v>
      </c>
      <c r="B475" s="14">
        <v>1</v>
      </c>
      <c r="C475" s="14"/>
      <c r="D475" s="14">
        <v>1</v>
      </c>
    </row>
    <row r="476" spans="1:4" x14ac:dyDescent="0.25">
      <c r="A476" s="11">
        <v>1737</v>
      </c>
      <c r="B476" s="14">
        <v>1</v>
      </c>
      <c r="C476" s="14"/>
      <c r="D476" s="14">
        <v>1</v>
      </c>
    </row>
    <row r="477" spans="1:4" x14ac:dyDescent="0.25">
      <c r="A477" s="11">
        <v>1762</v>
      </c>
      <c r="B477" s="14">
        <v>1</v>
      </c>
      <c r="C477" s="14"/>
      <c r="D477" s="14">
        <v>1</v>
      </c>
    </row>
    <row r="478" spans="1:4" x14ac:dyDescent="0.25">
      <c r="A478" s="11">
        <v>1780</v>
      </c>
      <c r="B478" s="14">
        <v>1</v>
      </c>
      <c r="C478" s="14"/>
      <c r="D478" s="14">
        <v>1</v>
      </c>
    </row>
    <row r="479" spans="1:4" x14ac:dyDescent="0.25">
      <c r="A479" s="11">
        <v>1789</v>
      </c>
      <c r="B479" s="14">
        <v>1</v>
      </c>
      <c r="C479" s="14"/>
      <c r="D479" s="14">
        <v>1</v>
      </c>
    </row>
    <row r="480" spans="1:4" x14ac:dyDescent="0.25">
      <c r="A480" s="11">
        <v>1876</v>
      </c>
      <c r="B480" s="14">
        <v>1</v>
      </c>
      <c r="C480" s="14"/>
      <c r="D480" s="14">
        <v>1</v>
      </c>
    </row>
    <row r="481" spans="1:4" x14ac:dyDescent="0.25">
      <c r="A481" s="11">
        <v>1887</v>
      </c>
      <c r="B481" s="14">
        <v>1</v>
      </c>
      <c r="C481" s="14"/>
      <c r="D481" s="14">
        <v>1</v>
      </c>
    </row>
    <row r="482" spans="1:4" x14ac:dyDescent="0.25">
      <c r="A482" s="11">
        <v>1945</v>
      </c>
      <c r="B482" s="14">
        <v>1</v>
      </c>
      <c r="C482" s="14"/>
      <c r="D482" s="14">
        <v>1</v>
      </c>
    </row>
    <row r="483" spans="1:4" x14ac:dyDescent="0.25">
      <c r="A483" s="11">
        <v>1980</v>
      </c>
      <c r="B483" s="14">
        <v>1</v>
      </c>
      <c r="C483" s="14"/>
      <c r="D483" s="14">
        <v>1</v>
      </c>
    </row>
    <row r="484" spans="1:4" x14ac:dyDescent="0.25">
      <c r="A484" s="11">
        <v>2035</v>
      </c>
      <c r="B484" s="14">
        <v>1</v>
      </c>
      <c r="C484" s="14"/>
      <c r="D484" s="14">
        <v>1</v>
      </c>
    </row>
    <row r="485" spans="1:4" x14ac:dyDescent="0.25">
      <c r="A485" s="11">
        <v>2051</v>
      </c>
      <c r="B485" s="14">
        <v>1</v>
      </c>
      <c r="C485" s="14"/>
      <c r="D485" s="14">
        <v>1</v>
      </c>
    </row>
    <row r="486" spans="1:4" x14ac:dyDescent="0.25">
      <c r="A486" s="11">
        <v>2139</v>
      </c>
      <c r="B486" s="14">
        <v>1</v>
      </c>
      <c r="C486" s="14"/>
      <c r="D486" s="14">
        <v>1</v>
      </c>
    </row>
    <row r="487" spans="1:4" x14ac:dyDescent="0.25">
      <c r="A487" s="11">
        <v>2165</v>
      </c>
      <c r="B487" s="14">
        <v>1</v>
      </c>
      <c r="C487" s="14"/>
      <c r="D487" s="14">
        <v>1</v>
      </c>
    </row>
    <row r="488" spans="1:4" x14ac:dyDescent="0.25">
      <c r="A488" s="11">
        <v>2174</v>
      </c>
      <c r="B488" s="14">
        <v>1</v>
      </c>
      <c r="C488" s="14"/>
      <c r="D488" s="14">
        <v>1</v>
      </c>
    </row>
    <row r="489" spans="1:4" x14ac:dyDescent="0.25">
      <c r="A489" s="11">
        <v>2436</v>
      </c>
      <c r="B489" s="14">
        <v>1</v>
      </c>
      <c r="C489" s="14"/>
      <c r="D489" s="14">
        <v>1</v>
      </c>
    </row>
    <row r="490" spans="1:4" x14ac:dyDescent="0.25">
      <c r="A490" s="11">
        <v>2478</v>
      </c>
      <c r="B490" s="14">
        <v>1</v>
      </c>
      <c r="C490" s="14"/>
      <c r="D490" s="14">
        <v>1</v>
      </c>
    </row>
    <row r="491" spans="1:4" x14ac:dyDescent="0.25">
      <c r="A491" s="11">
        <v>2525</v>
      </c>
      <c r="B491" s="14">
        <v>1</v>
      </c>
      <c r="C491" s="14"/>
      <c r="D491" s="14">
        <v>1</v>
      </c>
    </row>
    <row r="492" spans="1:4" x14ac:dyDescent="0.25">
      <c r="A492" s="11">
        <v>2602</v>
      </c>
      <c r="B492" s="14">
        <v>1</v>
      </c>
      <c r="C492" s="14"/>
      <c r="D492" s="14">
        <v>1</v>
      </c>
    </row>
    <row r="493" spans="1:4" x14ac:dyDescent="0.25">
      <c r="A493" s="11">
        <v>3238</v>
      </c>
      <c r="B493" s="14">
        <v>1</v>
      </c>
      <c r="C493" s="14"/>
      <c r="D493" s="14">
        <v>1</v>
      </c>
    </row>
    <row r="494" spans="1:4" x14ac:dyDescent="0.25">
      <c r="A494" s="11">
        <v>3355</v>
      </c>
      <c r="B494" s="14">
        <v>1</v>
      </c>
      <c r="C494" s="14"/>
      <c r="D494" s="14">
        <v>1</v>
      </c>
    </row>
    <row r="495" spans="1:4" x14ac:dyDescent="0.25">
      <c r="A495" s="11">
        <v>3468</v>
      </c>
      <c r="B495" s="14">
        <v>1</v>
      </c>
      <c r="C495" s="14"/>
      <c r="D495" s="14">
        <v>1</v>
      </c>
    </row>
    <row r="496" spans="1:4" x14ac:dyDescent="0.25">
      <c r="A496" s="11">
        <v>3562</v>
      </c>
      <c r="B496" s="14">
        <v>1</v>
      </c>
      <c r="C496" s="14"/>
      <c r="D496" s="14">
        <v>1</v>
      </c>
    </row>
    <row r="497" spans="1:4" x14ac:dyDescent="0.25">
      <c r="A497" s="11">
        <v>3663</v>
      </c>
      <c r="B497" s="14">
        <v>1</v>
      </c>
      <c r="C497" s="14"/>
      <c r="D497" s="14">
        <v>1</v>
      </c>
    </row>
    <row r="498" spans="1:4" x14ac:dyDescent="0.25">
      <c r="A498" s="11">
        <v>3863</v>
      </c>
      <c r="B498" s="14">
        <v>1</v>
      </c>
      <c r="C498" s="14"/>
      <c r="D498" s="14">
        <v>1</v>
      </c>
    </row>
    <row r="499" spans="1:4" x14ac:dyDescent="0.25">
      <c r="A499" s="11">
        <v>4245</v>
      </c>
      <c r="B499" s="14">
        <v>1</v>
      </c>
      <c r="C499" s="14"/>
      <c r="D499" s="14">
        <v>1</v>
      </c>
    </row>
    <row r="500" spans="1:4" x14ac:dyDescent="0.25">
      <c r="A500" s="11">
        <v>4330</v>
      </c>
      <c r="B500" s="14">
        <v>1</v>
      </c>
      <c r="C500" s="14"/>
      <c r="D500" s="14">
        <v>1</v>
      </c>
    </row>
    <row r="501" spans="1:4" x14ac:dyDescent="0.25">
      <c r="A501" s="11">
        <v>4562</v>
      </c>
      <c r="B501" s="14">
        <v>1</v>
      </c>
      <c r="C501" s="14"/>
      <c r="D501" s="14">
        <v>1</v>
      </c>
    </row>
    <row r="502" spans="1:4" x14ac:dyDescent="0.25">
      <c r="A502" s="11">
        <v>4883</v>
      </c>
      <c r="B502" s="14">
        <v>1</v>
      </c>
      <c r="C502" s="14"/>
      <c r="D502" s="14">
        <v>1</v>
      </c>
    </row>
    <row r="503" spans="1:4" x14ac:dyDescent="0.25">
      <c r="A503" s="11">
        <v>5812</v>
      </c>
      <c r="B503" s="14">
        <v>1</v>
      </c>
      <c r="C503" s="14"/>
      <c r="D503" s="14">
        <v>1</v>
      </c>
    </row>
    <row r="504" spans="1:4" x14ac:dyDescent="0.25">
      <c r="A504" s="11">
        <v>8200</v>
      </c>
      <c r="B504" s="14">
        <v>1</v>
      </c>
      <c r="C504" s="14"/>
      <c r="D504" s="14">
        <v>1</v>
      </c>
    </row>
    <row r="505" spans="1:4" x14ac:dyDescent="0.25">
      <c r="A505" s="11">
        <v>8359</v>
      </c>
      <c r="B505" s="14">
        <v>1</v>
      </c>
      <c r="C505" s="14"/>
      <c r="D505" s="14">
        <v>1</v>
      </c>
    </row>
    <row r="506" spans="1:4" x14ac:dyDescent="0.25">
      <c r="A506" s="11">
        <v>20242</v>
      </c>
      <c r="B506" s="14">
        <v>1</v>
      </c>
      <c r="C506" s="14"/>
      <c r="D506" s="14">
        <v>1</v>
      </c>
    </row>
    <row r="507" spans="1:4" ht="15.75" thickBot="1" x14ac:dyDescent="0.3">
      <c r="A507" s="11">
        <v>26457</v>
      </c>
      <c r="B507" s="14">
        <v>1</v>
      </c>
      <c r="C507" s="14"/>
      <c r="D507" s="14">
        <v>1</v>
      </c>
    </row>
    <row r="508" spans="1:4" ht="15.75" thickTop="1" x14ac:dyDescent="0.25">
      <c r="A508" s="15" t="s">
        <v>8319</v>
      </c>
      <c r="B508" s="16">
        <v>2235</v>
      </c>
      <c r="C508" s="16">
        <v>1879</v>
      </c>
      <c r="D508" s="16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ADFA981A-8603-49FA-AE16-5E50958637A0}">
  <ds:schemaRefs/>
</ds:datastoreItem>
</file>

<file path=customXml/itemProps2.xml><?xml version="1.0" encoding="utf-8"?>
<ds:datastoreItem xmlns:ds="http://schemas.openxmlformats.org/officeDocument/2006/customXml" ds:itemID="{95A9D347-ECAB-4EF2-B670-FF3B67468F51}">
  <ds:schemaRefs/>
</ds:datastoreItem>
</file>

<file path=customXml/itemProps3.xml><?xml version="1.0" encoding="utf-8"?>
<ds:datastoreItem xmlns:ds="http://schemas.openxmlformats.org/officeDocument/2006/customXml" ds:itemID="{0E4386DE-5A0E-466B-ADBD-78902885FBA5}">
  <ds:schemaRefs/>
</ds:datastoreItem>
</file>

<file path=customXml/itemProps4.xml><?xml version="1.0" encoding="utf-8"?>
<ds:datastoreItem xmlns:ds="http://schemas.openxmlformats.org/officeDocument/2006/customXml" ds:itemID="{9A35DF98-7F57-4B34-B03B-2250E596C847}">
  <ds:schemaRefs/>
</ds:datastoreItem>
</file>

<file path=customXml/itemProps5.xml><?xml version="1.0" encoding="utf-8"?>
<ds:datastoreItem xmlns:ds="http://schemas.openxmlformats.org/officeDocument/2006/customXml" ds:itemID="{2B7E95B8-F0BD-4868-8F57-46D0CFD4ADEF}">
  <ds:schemaRefs/>
</ds:datastoreItem>
</file>

<file path=customXml/itemProps6.xml><?xml version="1.0" encoding="utf-8"?>
<ds:datastoreItem xmlns:ds="http://schemas.openxmlformats.org/officeDocument/2006/customXml" ds:itemID="{34A2273A-802D-489A-9B16-D7180FAC73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Data</vt:lpstr>
      <vt:lpstr>Pivot Count per Category</vt:lpstr>
      <vt:lpstr>Pivot Count per Sub Category</vt:lpstr>
      <vt:lpstr>Pivot Date Created vs State</vt:lpstr>
      <vt:lpstr>Bonus Goal Amount</vt:lpstr>
      <vt:lpstr>Bonus Statistical Analysis</vt:lpstr>
      <vt:lpstr>Pct per Country (Extra)</vt:lpstr>
      <vt:lpstr>Pct per Category (Extra)</vt:lpstr>
      <vt:lpstr>Campaign Duration (Extra)</vt:lpstr>
      <vt:lpstr>Outliers</vt:lpstr>
      <vt:lpstr>Backers Stat Chart</vt:lpstr>
      <vt:lpstr>backers</vt:lpstr>
      <vt:lpstr>goal</vt:lpstr>
      <vt:lpstr>outlier</vt:lpstr>
      <vt:lpstr>percent_funded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ThinkPad</cp:lastModifiedBy>
  <dcterms:created xsi:type="dcterms:W3CDTF">2017-04-20T15:17:24Z</dcterms:created>
  <dcterms:modified xsi:type="dcterms:W3CDTF">2021-02-11T03:46:41Z</dcterms:modified>
</cp:coreProperties>
</file>