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search\Programming\PilotStudy01\"/>
    </mc:Choice>
  </mc:AlternateContent>
  <xr:revisionPtr revIDLastSave="0" documentId="13_ncr:1_{CB5CCA4A-9B9B-49B5-BFEE-BF69E6BCE580}" xr6:coauthVersionLast="47" xr6:coauthVersionMax="47" xr10:uidLastSave="{00000000-0000-0000-0000-000000000000}"/>
  <bookViews>
    <workbookView xWindow="28680" yWindow="-120" windowWidth="29040" windowHeight="15840" tabRatio="458" firstSheet="2" activeTab="6" xr2:uid="{D3F1141B-13E0-4FAD-BB89-3B485E477EF2}"/>
  </bookViews>
  <sheets>
    <sheet name="Site 1_410730" sheetId="1" r:id="rId1"/>
    <sheet name="Benchmark" sheetId="2" r:id="rId2"/>
    <sheet name="timeline" sheetId="3" r:id="rId3"/>
    <sheet name="Outline Map" sheetId="6" r:id="rId4"/>
    <sheet name="Monthly Optim" sheetId="5" r:id="rId5"/>
    <sheet name="CachmentInfo" sheetId="4" r:id="rId6"/>
    <sheet name="CASE" sheetId="7" r:id="rId7"/>
  </sheets>
  <definedNames>
    <definedName name="_xlchart.v1.0" hidden="1">Benchmark!$E$2:$E$7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0" i="7" l="1"/>
  <c r="V9" i="7"/>
  <c r="V8" i="7"/>
  <c r="V7" i="7"/>
  <c r="V6" i="7"/>
  <c r="V5" i="7"/>
  <c r="V4" i="7"/>
  <c r="V3" i="7"/>
  <c r="V2" i="7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D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42" i="1" l="1"/>
  <c r="D57" i="1"/>
  <c r="D82" i="1"/>
  <c r="E83" i="1"/>
  <c r="E58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62" i="1"/>
  <c r="E50" i="1"/>
  <c r="E51" i="1"/>
  <c r="E52" i="1"/>
  <c r="E53" i="1"/>
  <c r="E54" i="1"/>
  <c r="E55" i="1"/>
  <c r="E56" i="1"/>
  <c r="E49" i="1"/>
  <c r="D46" i="1" l="1"/>
  <c r="D34" i="1"/>
</calcChain>
</file>

<file path=xl/sharedStrings.xml><?xml version="1.0" encoding="utf-8"?>
<sst xmlns="http://schemas.openxmlformats.org/spreadsheetml/2006/main" count="2875" uniqueCount="239">
  <si>
    <t>with occurrence parameter only</t>
  </si>
  <si>
    <t>All parameter</t>
  </si>
  <si>
    <t>SSE.SetSeed</t>
  </si>
  <si>
    <t>Average SSE of 100 replicates</t>
  </si>
  <si>
    <t>amount only</t>
  </si>
  <si>
    <t>trial 1</t>
  </si>
  <si>
    <t>trial2</t>
  </si>
  <si>
    <t>trial 3</t>
  </si>
  <si>
    <t>trial 4</t>
  </si>
  <si>
    <t>trial 5</t>
  </si>
  <si>
    <t>trial 6</t>
  </si>
  <si>
    <t>trial 7</t>
  </si>
  <si>
    <t>trial 8</t>
  </si>
  <si>
    <t>trial 9</t>
  </si>
  <si>
    <t>trial 10</t>
  </si>
  <si>
    <t>trial 11</t>
  </si>
  <si>
    <t>trial 12</t>
  </si>
  <si>
    <t>occurrence only</t>
  </si>
  <si>
    <t>trial 2</t>
  </si>
  <si>
    <t>trial 13</t>
  </si>
  <si>
    <t>trial 14</t>
  </si>
  <si>
    <t>trial 15</t>
  </si>
  <si>
    <t>trial 16</t>
  </si>
  <si>
    <t>trial 17</t>
  </si>
  <si>
    <t>trial 18</t>
  </si>
  <si>
    <t>trial 19</t>
  </si>
  <si>
    <t>set.seed SSE</t>
  </si>
  <si>
    <t>time (s)</t>
  </si>
  <si>
    <t>with amount parameters only
(and optimised occurrence parameters)</t>
  </si>
  <si>
    <t>Outlet ID:</t>
  </si>
  <si>
    <t>Juradiction:</t>
  </si>
  <si>
    <t>ACT</t>
  </si>
  <si>
    <r>
      <t>130 km</t>
    </r>
    <r>
      <rPr>
        <vertAlign val="superscript"/>
        <sz val="11"/>
        <color theme="1"/>
        <rFont val="Calibri"/>
        <family val="2"/>
        <scheme val="minor"/>
      </rPr>
      <t>2</t>
    </r>
  </si>
  <si>
    <t>Lat:</t>
  </si>
  <si>
    <t>Long:</t>
  </si>
  <si>
    <t>Record:</t>
  </si>
  <si>
    <t>05/07/1963 - 28/02/2019</t>
  </si>
  <si>
    <t>Area:</t>
  </si>
  <si>
    <t>Total</t>
  </si>
  <si>
    <t>SILO ID:</t>
  </si>
  <si>
    <t>NSW</t>
  </si>
  <si>
    <t>Elevation:</t>
  </si>
  <si>
    <t>Iterations</t>
  </si>
  <si>
    <t>All parameters</t>
  </si>
  <si>
    <t>PDW</t>
  </si>
  <si>
    <t>PWW</t>
  </si>
  <si>
    <t>alpha</t>
  </si>
  <si>
    <t>beta</t>
  </si>
  <si>
    <t>Baseline</t>
  </si>
  <si>
    <t>Occurrence only - trial 19</t>
  </si>
  <si>
    <t>Amount only with optimised occurrence - trial 10</t>
  </si>
  <si>
    <t>All parameters - trial 08</t>
  </si>
  <si>
    <t>trial 20</t>
  </si>
  <si>
    <t>min/iter</t>
  </si>
  <si>
    <t>average</t>
  </si>
  <si>
    <t>Average</t>
  </si>
  <si>
    <t>Total (hours)</t>
  </si>
  <si>
    <t>All parameters - trial 20 with new code</t>
  </si>
  <si>
    <t>get SSE</t>
  </si>
  <si>
    <t>get voFDC</t>
  </si>
  <si>
    <t>get simFDC</t>
  </si>
  <si>
    <t>extract simflow</t>
  </si>
  <si>
    <t>run GR4J</t>
  </si>
  <si>
    <t>run WGEN</t>
  </si>
  <si>
    <t>pass amount para</t>
  </si>
  <si>
    <t>pass occur para</t>
  </si>
  <si>
    <t>Description</t>
  </si>
  <si>
    <t>make GR4J runoption</t>
  </si>
  <si>
    <t>Original OF</t>
  </si>
  <si>
    <t>min</t>
  </si>
  <si>
    <t>lq</t>
  </si>
  <si>
    <t>mean</t>
  </si>
  <si>
    <t>median</t>
  </si>
  <si>
    <t>uq</t>
  </si>
  <si>
    <t>max</t>
  </si>
  <si>
    <t>No. Evaluation</t>
  </si>
  <si>
    <t>significant</t>
  </si>
  <si>
    <t>insignificant</t>
  </si>
  <si>
    <t>Runtime (ms)</t>
  </si>
  <si>
    <t>V1.0</t>
  </si>
  <si>
    <t>V2.0</t>
  </si>
  <si>
    <t>V3.0</t>
  </si>
  <si>
    <t>V4.0</t>
  </si>
  <si>
    <t>get FDC</t>
  </si>
  <si>
    <t>Runtime (us)</t>
  </si>
  <si>
    <t>in R</t>
  </si>
  <si>
    <t>in C</t>
  </si>
  <si>
    <t>MC model</t>
  </si>
  <si>
    <t>V.2.0</t>
  </si>
  <si>
    <t>V3.1</t>
  </si>
  <si>
    <t>Overall</t>
  </si>
  <si>
    <t>Febuary</t>
  </si>
  <si>
    <t>March</t>
  </si>
  <si>
    <t>April</t>
  </si>
  <si>
    <t>Major Review</t>
  </si>
  <si>
    <t>Presentation</t>
  </si>
  <si>
    <t>Introduction</t>
  </si>
  <si>
    <t>Methodology</t>
  </si>
  <si>
    <t>Case study</t>
  </si>
  <si>
    <t>Result</t>
  </si>
  <si>
    <t>Discussion</t>
  </si>
  <si>
    <t>Conclusion</t>
  </si>
  <si>
    <t>Draft for feedback</t>
  </si>
  <si>
    <t>Draft presentation</t>
  </si>
  <si>
    <t>31/01 - 04/02</t>
  </si>
  <si>
    <t>07/02 - 11/02</t>
  </si>
  <si>
    <t>14/02 - 18/02</t>
  </si>
  <si>
    <t>21/02 - 25/02</t>
  </si>
  <si>
    <t>28/02 - 04/03</t>
  </si>
  <si>
    <t>07/03 - 11/03</t>
  </si>
  <si>
    <t>14/03 - 18/03</t>
  </si>
  <si>
    <t>21/03 - 25/03</t>
  </si>
  <si>
    <t>28/03 - 01/04</t>
  </si>
  <si>
    <t>04/04 - 08/04</t>
  </si>
  <si>
    <t>11/04 - 15/04</t>
  </si>
  <si>
    <t>18/04 - 22/04</t>
  </si>
  <si>
    <t>Simulation</t>
  </si>
  <si>
    <t>ID</t>
  </si>
  <si>
    <t>Lat</t>
  </si>
  <si>
    <t>Long</t>
  </si>
  <si>
    <t>Juradiction</t>
  </si>
  <si>
    <t>Area(Km^2)</t>
  </si>
  <si>
    <t>x1</t>
  </si>
  <si>
    <t>x2</t>
  </si>
  <si>
    <t>x3</t>
  </si>
  <si>
    <t>x4</t>
  </si>
  <si>
    <t>NSE</t>
  </si>
  <si>
    <t>NearestSilo</t>
  </si>
  <si>
    <t>G8140063</t>
  </si>
  <si>
    <t>NT</t>
  </si>
  <si>
    <t>G8170002</t>
  </si>
  <si>
    <t>915206A</t>
  </si>
  <si>
    <t>QLD</t>
  </si>
  <si>
    <t>143107A</t>
  </si>
  <si>
    <t>136202D</t>
  </si>
  <si>
    <t>108002A</t>
  </si>
  <si>
    <t>111005A</t>
  </si>
  <si>
    <t>121002A</t>
  </si>
  <si>
    <t>VIC</t>
  </si>
  <si>
    <t>TAS</t>
  </si>
  <si>
    <t>A5030502</t>
  </si>
  <si>
    <t>SA</t>
  </si>
  <si>
    <t>A5060500</t>
  </si>
  <si>
    <t>A5090503</t>
  </si>
  <si>
    <t>WA</t>
  </si>
  <si>
    <t>Start (YYYYMMDD)</t>
  </si>
  <si>
    <t>End (YYYYMMDD)</t>
  </si>
  <si>
    <t>Nyear</t>
  </si>
  <si>
    <t>Column1</t>
  </si>
  <si>
    <t>Checklist</t>
  </si>
  <si>
    <t>plan for results</t>
  </si>
  <si>
    <t>40hrs of CARST</t>
  </si>
  <si>
    <t>literature review</t>
  </si>
  <si>
    <t>Introduction paragrpah</t>
  </si>
  <si>
    <t>Research gap</t>
  </si>
  <si>
    <t>Objectives</t>
  </si>
  <si>
    <t>Objective Function</t>
  </si>
  <si>
    <t>SSE flow duration curve</t>
  </si>
  <si>
    <t>SSE flow duration curve &amp; SSE mean rainfall</t>
  </si>
  <si>
    <t>SSE flow duration curve &amp; SSE rainfall</t>
  </si>
  <si>
    <t>SSE flow duration curve disaggregate</t>
  </si>
  <si>
    <t>0.5Q + 0.5R</t>
  </si>
  <si>
    <t>0.5Q^2+0.5R</t>
  </si>
  <si>
    <t>0.5Q+0.5R</t>
  </si>
  <si>
    <t>H = high(prob&lt;0.05); M = high(0.05&lt;prob&lt;0.5); L = low(prob&gt;0.5)</t>
  </si>
  <si>
    <t>Case Study</t>
  </si>
  <si>
    <t>Results</t>
  </si>
  <si>
    <t>Gantt chart</t>
  </si>
  <si>
    <t>Good</t>
  </si>
  <si>
    <t>Fair</t>
  </si>
  <si>
    <t>Poor</t>
  </si>
  <si>
    <t>Wet day amounts -mean</t>
  </si>
  <si>
    <t>Wet day amounts -SD</t>
  </si>
  <si>
    <t>Wet day amounts -skew</t>
  </si>
  <si>
    <t>No. wet days - mean</t>
  </si>
  <si>
    <t>No. wet days - SD</t>
  </si>
  <si>
    <t>Total rainfall - mean</t>
  </si>
  <si>
    <t>Total rainfall - SD</t>
  </si>
  <si>
    <t>Total rainfall - 5th</t>
  </si>
  <si>
    <t>Total rainfall - 95th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</si>
  <si>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</si>
  <si>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</si>
  <si>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</si>
  <si>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</si>
  <si>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</si>
  <si>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</si>
  <si>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</si>
  <si>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</si>
  <si>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</si>
  <si>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</si>
  <si>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</si>
  <si>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</si>
  <si>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Fair-Poor</t>
  </si>
  <si>
    <t>Catchment 1 - Rainfall</t>
  </si>
  <si>
    <t>Catchment 2 - Rainfall</t>
  </si>
  <si>
    <t>Fair-Good</t>
  </si>
  <si>
    <t>Catchment 8 - Rainfall</t>
  </si>
  <si>
    <t>Catchment 9 - Rainfall</t>
  </si>
  <si>
    <t>Catchment 13 - Rainfall</t>
  </si>
  <si>
    <t>Catchment 15 - Rainfall</t>
  </si>
  <si>
    <t>Catchment 18 - Rainfall</t>
  </si>
  <si>
    <t>Catchment 19 - Rainfall</t>
  </si>
  <si>
    <t>Catchment 23 - Rainfall</t>
  </si>
  <si>
    <t>\</t>
  </si>
  <si>
    <t>AU_0000603</t>
  </si>
  <si>
    <t>AU_0001468</t>
  </si>
  <si>
    <t>AU_0000302</t>
  </si>
  <si>
    <t>AU_0000222</t>
  </si>
  <si>
    <t>AU_0001136</t>
  </si>
  <si>
    <t>AU_0001076</t>
  </si>
  <si>
    <t>AU_0000270</t>
  </si>
  <si>
    <t>AU_0002781</t>
  </si>
  <si>
    <t>AU_0002256</t>
  </si>
  <si>
    <t>Mean3DayTotal</t>
  </si>
  <si>
    <t>Mean5DayTotal</t>
  </si>
  <si>
    <t>10th</t>
  </si>
  <si>
    <t>25th</t>
  </si>
  <si>
    <t>50th</t>
  </si>
  <si>
    <t>75th</t>
  </si>
  <si>
    <t>90th</t>
  </si>
  <si>
    <t>95th</t>
  </si>
  <si>
    <t>99th</t>
  </si>
  <si>
    <t>Catchment 1 - Flow</t>
  </si>
  <si>
    <t>Catchment 2 - Flow</t>
  </si>
  <si>
    <t>Catchment 8 - Flow</t>
  </si>
  <si>
    <t>Catchment 9 - Flow</t>
  </si>
  <si>
    <t>Catchment 13 - Flow</t>
  </si>
  <si>
    <t>Catchment 15 - Flow</t>
  </si>
  <si>
    <t>Catchment 18 - Flow</t>
  </si>
  <si>
    <t>Variable</t>
  </si>
  <si>
    <t>Catchment 19 - Flow</t>
  </si>
  <si>
    <t>Catchment 23 - Flow</t>
  </si>
  <si>
    <t>Very low runoff value</t>
  </si>
  <si>
    <t>Low NSE (&lt;0.5)</t>
  </si>
  <si>
    <t>OF2</t>
  </si>
  <si>
    <t>OF1</t>
  </si>
  <si>
    <t>0.1H+0.3M+0.6L</t>
  </si>
  <si>
    <t>No weight</t>
  </si>
  <si>
    <t>weighted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</si>
</sst>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70330A"/>
      <name val="Calibri"/>
      <family val="2"/>
      <scheme val="minor"/>
    </font>
    <font>
      <sz val="11"/>
      <color rgb="FFC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CF33A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164" fontId="0" fillId="0" borderId="4" xfId="0" applyNumberFormat="1" applyBorder="1" applyAlignment="1">
      <alignment vertical="center" wrapText="1"/>
    </xf>
    <xf numFmtId="164" fontId="1" fillId="0" borderId="4" xfId="0" applyNumberFormat="1" applyFont="1" applyBorder="1" applyAlignment="1">
      <alignment vertical="center" wrapText="1"/>
    </xf>
    <xf numFmtId="164" fontId="1" fillId="0" borderId="5" xfId="0" applyNumberFormat="1" applyFont="1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4" borderId="0" xfId="0" applyFill="1"/>
    <xf numFmtId="0" fontId="0" fillId="2" borderId="6" xfId="0" applyFill="1" applyBorder="1"/>
    <xf numFmtId="0" fontId="4" fillId="0" borderId="7" xfId="0" applyFont="1" applyBorder="1"/>
    <xf numFmtId="0" fontId="5" fillId="0" borderId="7" xfId="0" applyFont="1" applyBorder="1" applyAlignment="1">
      <alignment horizontal="center"/>
    </xf>
    <xf numFmtId="0" fontId="5" fillId="0" borderId="7" xfId="0" applyFont="1" applyBorder="1"/>
    <xf numFmtId="0" fontId="6" fillId="0" borderId="7" xfId="0" applyFont="1" applyBorder="1"/>
    <xf numFmtId="0" fontId="4" fillId="5" borderId="7" xfId="0" applyFont="1" applyFill="1" applyBorder="1"/>
    <xf numFmtId="0" fontId="4" fillId="6" borderId="7" xfId="0" applyFont="1" applyFill="1" applyBorder="1"/>
    <xf numFmtId="0" fontId="4" fillId="0" borderId="7" xfId="0" applyFont="1" applyFill="1" applyBorder="1"/>
    <xf numFmtId="0" fontId="5" fillId="0" borderId="8" xfId="0" applyFont="1" applyBorder="1" applyAlignment="1">
      <alignment horizontal="center"/>
    </xf>
    <xf numFmtId="0" fontId="6" fillId="0" borderId="8" xfId="0" applyFont="1" applyBorder="1"/>
    <xf numFmtId="0" fontId="4" fillId="0" borderId="8" xfId="0" applyFont="1" applyBorder="1"/>
    <xf numFmtId="0" fontId="4" fillId="7" borderId="8" xfId="0" applyFont="1" applyFill="1" applyBorder="1"/>
    <xf numFmtId="0" fontId="5" fillId="0" borderId="9" xfId="0" applyFont="1" applyBorder="1" applyAlignment="1">
      <alignment horizontal="center"/>
    </xf>
    <xf numFmtId="0" fontId="6" fillId="0" borderId="9" xfId="0" applyFont="1" applyBorder="1"/>
    <xf numFmtId="0" fontId="4" fillId="0" borderId="9" xfId="0" applyFont="1" applyBorder="1"/>
    <xf numFmtId="0" fontId="4" fillId="5" borderId="8" xfId="0" applyFont="1" applyFill="1" applyBorder="1"/>
    <xf numFmtId="0" fontId="4" fillId="7" borderId="9" xfId="0" applyFont="1" applyFill="1" applyBorder="1"/>
    <xf numFmtId="0" fontId="4" fillId="5" borderId="9" xfId="0" applyFont="1" applyFill="1" applyBorder="1"/>
    <xf numFmtId="0" fontId="4" fillId="10" borderId="7" xfId="0" applyFont="1" applyFill="1" applyBorder="1"/>
    <xf numFmtId="0" fontId="4" fillId="11" borderId="7" xfId="0" applyFont="1" applyFill="1" applyBorder="1"/>
    <xf numFmtId="0" fontId="1" fillId="12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7" fillId="6" borderId="7" xfId="0" applyFont="1" applyFill="1" applyBorder="1"/>
    <xf numFmtId="0" fontId="4" fillId="15" borderId="7" xfId="0" applyFont="1" applyFill="1" applyBorder="1"/>
    <xf numFmtId="0" fontId="4" fillId="16" borderId="9" xfId="0" applyFont="1" applyFill="1" applyBorder="1"/>
    <xf numFmtId="0" fontId="4" fillId="16" borderId="7" xfId="0" applyFont="1" applyFill="1" applyBorder="1"/>
    <xf numFmtId="0" fontId="8" fillId="6" borderId="7" xfId="0" applyFont="1" applyFill="1" applyBorder="1"/>
    <xf numFmtId="0" fontId="0" fillId="9" borderId="0" xfId="0" applyFill="1"/>
    <xf numFmtId="0" fontId="4" fillId="17" borderId="0" xfId="0" applyFont="1" applyFill="1"/>
    <xf numFmtId="0" fontId="0" fillId="17" borderId="0" xfId="0" applyFill="1"/>
    <xf numFmtId="0" fontId="0" fillId="18" borderId="0" xfId="0" applyFill="1"/>
    <xf numFmtId="0" fontId="0" fillId="8" borderId="0" xfId="0" applyFill="1"/>
    <xf numFmtId="0" fontId="0" fillId="0" borderId="0" xfId="0" applyBorder="1" applyAlignment="1">
      <alignment horizontal="center"/>
    </xf>
    <xf numFmtId="0" fontId="0" fillId="19" borderId="0" xfId="0" applyFill="1"/>
    <xf numFmtId="0" fontId="0" fillId="20" borderId="0" xfId="0" applyFill="1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21" borderId="0" xfId="0" applyFill="1"/>
    <xf numFmtId="0" fontId="0" fillId="0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</cellXfs>
  <cellStyles count="1">
    <cellStyle name="Normal" xfId="0" builtinId="0"/>
  </cellStyles>
  <dxfs count="1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CF33A"/>
      <color rgb="FFCCFF66"/>
      <color rgb="FFCCFF33"/>
      <color rgb="FF7033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Optimising</a:t>
            </a:r>
            <a:r>
              <a:rPr lang="en-GB" baseline="0"/>
              <a:t> amount parameters only (with optimised occurence parameters)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'Site 1_410730'!$A$36:$A$45</c:f>
              <c:strCache>
                <c:ptCount val="10"/>
                <c:pt idx="0">
                  <c:v>trial 1</c:v>
                </c:pt>
                <c:pt idx="1">
                  <c:v>trial2</c:v>
                </c:pt>
                <c:pt idx="2">
                  <c:v>trial 3</c:v>
                </c:pt>
                <c:pt idx="3">
                  <c:v>trial 4</c:v>
                </c:pt>
                <c:pt idx="4">
                  <c:v>trial 5</c:v>
                </c:pt>
                <c:pt idx="5">
                  <c:v>trial 6</c:v>
                </c:pt>
                <c:pt idx="6">
                  <c:v>trial 7</c:v>
                </c:pt>
                <c:pt idx="7">
                  <c:v>trial 8</c:v>
                </c:pt>
                <c:pt idx="8">
                  <c:v>trial 9</c:v>
                </c:pt>
                <c:pt idx="9">
                  <c:v>trial 10</c:v>
                </c:pt>
              </c:strCache>
            </c:strRef>
          </c:xVal>
          <c:yVal>
            <c:numRef>
              <c:f>'Site 1_410730'!$B$36:$B$45</c:f>
              <c:numCache>
                <c:formatCode>General</c:formatCode>
                <c:ptCount val="10"/>
                <c:pt idx="0">
                  <c:v>235.9324</c:v>
                </c:pt>
                <c:pt idx="1">
                  <c:v>235.2542</c:v>
                </c:pt>
                <c:pt idx="2">
                  <c:v>235.2499</c:v>
                </c:pt>
                <c:pt idx="3">
                  <c:v>235.24379999999999</c:v>
                </c:pt>
                <c:pt idx="4">
                  <c:v>235.23849999999999</c:v>
                </c:pt>
                <c:pt idx="5">
                  <c:v>234.2723</c:v>
                </c:pt>
                <c:pt idx="6">
                  <c:v>234.25129999999999</c:v>
                </c:pt>
                <c:pt idx="7">
                  <c:v>234.22139999999999</c:v>
                </c:pt>
                <c:pt idx="8">
                  <c:v>234.15430000000001</c:v>
                </c:pt>
                <c:pt idx="9">
                  <c:v>234.14660000000001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4-4D35-92BB-7AE8A8248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647999"/>
        <c:axId val="1502648415"/>
      </c:scatterChart>
      <c:valAx>
        <c:axId val="150264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Trial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648415"/>
        <c:crosses val="autoZero"/>
        <c:crossBetween val="midCat"/>
      </c:valAx>
      <c:valAx>
        <c:axId val="150264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64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Optimising ocurence parameters only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'Site 1_410730'!$A$15:$A$33</c:f>
              <c:strCache>
                <c:ptCount val="19"/>
                <c:pt idx="0">
                  <c:v>trial 1</c:v>
                </c:pt>
                <c:pt idx="1">
                  <c:v>trial 2</c:v>
                </c:pt>
                <c:pt idx="2">
                  <c:v>trial 3</c:v>
                </c:pt>
                <c:pt idx="3">
                  <c:v>trial 4</c:v>
                </c:pt>
                <c:pt idx="4">
                  <c:v>trial 5</c:v>
                </c:pt>
                <c:pt idx="5">
                  <c:v>trial 6</c:v>
                </c:pt>
                <c:pt idx="6">
                  <c:v>trial 7</c:v>
                </c:pt>
                <c:pt idx="7">
                  <c:v>trial 8</c:v>
                </c:pt>
                <c:pt idx="8">
                  <c:v>trial 9</c:v>
                </c:pt>
                <c:pt idx="9">
                  <c:v>trial 10</c:v>
                </c:pt>
                <c:pt idx="10">
                  <c:v>trial 11</c:v>
                </c:pt>
                <c:pt idx="11">
                  <c:v>trial 12</c:v>
                </c:pt>
                <c:pt idx="12">
                  <c:v>trial 13</c:v>
                </c:pt>
                <c:pt idx="13">
                  <c:v>trial 14</c:v>
                </c:pt>
                <c:pt idx="14">
                  <c:v>trial 15</c:v>
                </c:pt>
                <c:pt idx="15">
                  <c:v>trial 16</c:v>
                </c:pt>
                <c:pt idx="16">
                  <c:v>trial 17</c:v>
                </c:pt>
                <c:pt idx="17">
                  <c:v>trial 18</c:v>
                </c:pt>
                <c:pt idx="18">
                  <c:v>trial 19</c:v>
                </c:pt>
              </c:strCache>
            </c:strRef>
          </c:xVal>
          <c:yVal>
            <c:numRef>
              <c:f>'Site 1_410730'!$B$15:$B$33</c:f>
              <c:numCache>
                <c:formatCode>General</c:formatCode>
                <c:ptCount val="19"/>
                <c:pt idx="0">
                  <c:v>354.96710000000002</c:v>
                </c:pt>
                <c:pt idx="1">
                  <c:v>354.00639999999999</c:v>
                </c:pt>
                <c:pt idx="2">
                  <c:v>352.59160000000003</c:v>
                </c:pt>
                <c:pt idx="3">
                  <c:v>351.37459999999999</c:v>
                </c:pt>
                <c:pt idx="4">
                  <c:v>349.51029999999997</c:v>
                </c:pt>
                <c:pt idx="5">
                  <c:v>349.21910000000003</c:v>
                </c:pt>
                <c:pt idx="6">
                  <c:v>278.57220000000001</c:v>
                </c:pt>
                <c:pt idx="7">
                  <c:v>263.69260000000003</c:v>
                </c:pt>
                <c:pt idx="8">
                  <c:v>257.4966</c:v>
                </c:pt>
                <c:pt idx="9">
                  <c:v>257.12400000000002</c:v>
                </c:pt>
                <c:pt idx="10">
                  <c:v>254.3227</c:v>
                </c:pt>
                <c:pt idx="11">
                  <c:v>245.43700000000001</c:v>
                </c:pt>
                <c:pt idx="12">
                  <c:v>244.57249999999999</c:v>
                </c:pt>
                <c:pt idx="13">
                  <c:v>244.13120000000001</c:v>
                </c:pt>
                <c:pt idx="14">
                  <c:v>243.62979999999999</c:v>
                </c:pt>
                <c:pt idx="15">
                  <c:v>243.62979999999999</c:v>
                </c:pt>
                <c:pt idx="16">
                  <c:v>243.62979999999999</c:v>
                </c:pt>
                <c:pt idx="17">
                  <c:v>243.62979999999999</c:v>
                </c:pt>
                <c:pt idx="18">
                  <c:v>243.62979999999999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30-4A1E-B2AD-953CBFE2A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563887"/>
        <c:axId val="1555570543"/>
      </c:scatterChart>
      <c:valAx>
        <c:axId val="1555563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70543"/>
        <c:crosses val="autoZero"/>
        <c:crossBetween val="midCat"/>
      </c:valAx>
      <c:valAx>
        <c:axId val="155557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563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1_410730'!$N$15:$N$26</c:f>
              <c:numCache>
                <c:formatCode>General</c:formatCode>
                <c:ptCount val="12"/>
                <c:pt idx="0">
                  <c:v>0.24168126094570899</c:v>
                </c:pt>
                <c:pt idx="1">
                  <c:v>0.22709163346613501</c:v>
                </c:pt>
                <c:pt idx="2">
                  <c:v>0.20782608695652199</c:v>
                </c:pt>
                <c:pt idx="3">
                  <c:v>0.20768526989936001</c:v>
                </c:pt>
                <c:pt idx="4">
                  <c:v>0.26035502958579898</c:v>
                </c:pt>
                <c:pt idx="5">
                  <c:v>0.31353919239904998</c:v>
                </c:pt>
                <c:pt idx="6">
                  <c:v>0.346964064436183</c:v>
                </c:pt>
                <c:pt idx="7">
                  <c:v>0.35272277227722798</c:v>
                </c:pt>
                <c:pt idx="8">
                  <c:v>0.341890315052509</c:v>
                </c:pt>
                <c:pt idx="9">
                  <c:v>0.290091930541369</c:v>
                </c:pt>
                <c:pt idx="10">
                  <c:v>0.29184549356223199</c:v>
                </c:pt>
                <c:pt idx="11">
                  <c:v>0.26524953789279099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D-4DB3-8F28-C50FECB77D39}"/>
            </c:ext>
          </c:extLst>
        </c:ser>
        <c:ser>
          <c:idx val="1"/>
          <c:order val="1"/>
          <c:tx>
            <c:v>Occurrence only</c:v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'Site 1_410730'!$N$29:$N$40</c:f>
              <c:numCache>
                <c:formatCode>General</c:formatCode>
                <c:ptCount val="12"/>
                <c:pt idx="0">
                  <c:v>0.132010832002628</c:v>
                </c:pt>
                <c:pt idx="1">
                  <c:v>0.62926703107693105</c:v>
                </c:pt>
                <c:pt idx="2">
                  <c:v>0.18298639086221399</c:v>
                </c:pt>
                <c:pt idx="3">
                  <c:v>0.249386856866157</c:v>
                </c:pt>
                <c:pt idx="4">
                  <c:v>0.79922256284015902</c:v>
                </c:pt>
                <c:pt idx="5">
                  <c:v>0.53752346644159699</c:v>
                </c:pt>
                <c:pt idx="6">
                  <c:v>0.34931168230964799</c:v>
                </c:pt>
                <c:pt idx="7">
                  <c:v>0.10756037511975799</c:v>
                </c:pt>
                <c:pt idx="8">
                  <c:v>0.36498075977389499</c:v>
                </c:pt>
                <c:pt idx="9">
                  <c:v>0.58906938258170305</c:v>
                </c:pt>
                <c:pt idx="10">
                  <c:v>0.55962485802261996</c:v>
                </c:pt>
                <c:pt idx="11">
                  <c:v>0.64629375664722799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D-4DB3-8F28-C50FECB77D39}"/>
            </c:ext>
          </c:extLst>
        </c:ser>
        <c:ser>
          <c:idx val="2"/>
          <c:order val="2"/>
          <c:tx>
            <c:v>Amount only with optimised occurrence</c:v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'Site 1_410730'!$T$29:$T$40</c:f>
              <c:numCache>
                <c:formatCode>General</c:formatCode>
                <c:ptCount val="12"/>
                <c:pt idx="0">
                  <c:v>0.132010832002628</c:v>
                </c:pt>
                <c:pt idx="1">
                  <c:v>0.62926703107693105</c:v>
                </c:pt>
                <c:pt idx="2">
                  <c:v>0.18298639086221399</c:v>
                </c:pt>
                <c:pt idx="3">
                  <c:v>0.249386856866157</c:v>
                </c:pt>
                <c:pt idx="4">
                  <c:v>0.79922256284015902</c:v>
                </c:pt>
                <c:pt idx="5">
                  <c:v>0.53752346644159699</c:v>
                </c:pt>
                <c:pt idx="6">
                  <c:v>0.34931168230964799</c:v>
                </c:pt>
                <c:pt idx="7">
                  <c:v>0.10756037511975799</c:v>
                </c:pt>
                <c:pt idx="8">
                  <c:v>0.36498075977389499</c:v>
                </c:pt>
                <c:pt idx="9">
                  <c:v>0.58906938258170305</c:v>
                </c:pt>
                <c:pt idx="10">
                  <c:v>0.55962485802261996</c:v>
                </c:pt>
                <c:pt idx="11">
                  <c:v>0.64629375664722799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D-4DB3-8F28-C50FECB77D39}"/>
            </c:ext>
          </c:extLst>
        </c:ser>
        <c:ser>
          <c:idx val="3"/>
          <c:order val="3"/>
          <c:tx>
            <c:v>All parameters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'Site 1_410730'!$T$15:$T$26</c:f>
              <c:numCache>
                <c:formatCode>General</c:formatCode>
                <c:ptCount val="12"/>
                <c:pt idx="0">
                  <c:v>0.24281535469403701</c:v>
                </c:pt>
                <c:pt idx="1">
                  <c:v>0.22770702116837299</c:v>
                </c:pt>
                <c:pt idx="2">
                  <c:v>0.207856237739656</c:v>
                </c:pt>
                <c:pt idx="3">
                  <c:v>0.20657197431836</c:v>
                </c:pt>
                <c:pt idx="4">
                  <c:v>0.26147096995062202</c:v>
                </c:pt>
                <c:pt idx="5">
                  <c:v>0.313856550161348</c:v>
                </c:pt>
                <c:pt idx="6">
                  <c:v>0.34663647213886001</c:v>
                </c:pt>
                <c:pt idx="7">
                  <c:v>0.35022641404092802</c:v>
                </c:pt>
                <c:pt idx="8">
                  <c:v>0.341276432193581</c:v>
                </c:pt>
                <c:pt idx="9">
                  <c:v>0.29131824789453997</c:v>
                </c:pt>
                <c:pt idx="10">
                  <c:v>0.29296704912500299</c:v>
                </c:pt>
                <c:pt idx="11">
                  <c:v>0.26784852857098901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F4D-4DB3-8F28-C50FECB77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PWW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1_410730'!$O$15:$O$26</c:f>
              <c:numCache>
                <c:formatCode>General</c:formatCode>
                <c:ptCount val="12"/>
                <c:pt idx="0">
                  <c:v>0.53456998313659398</c:v>
                </c:pt>
                <c:pt idx="1">
                  <c:v>0.60311958405545896</c:v>
                </c:pt>
                <c:pt idx="2">
                  <c:v>0.56678700361010803</c:v>
                </c:pt>
                <c:pt idx="3">
                  <c:v>0.59352517985611497</c:v>
                </c:pt>
                <c:pt idx="4">
                  <c:v>0.61739130434782596</c:v>
                </c:pt>
                <c:pt idx="5">
                  <c:v>0.67286245353159801</c:v>
                </c:pt>
                <c:pt idx="6">
                  <c:v>0.69805194805194803</c:v>
                </c:pt>
                <c:pt idx="7">
                  <c:v>0.692556634304207</c:v>
                </c:pt>
                <c:pt idx="8">
                  <c:v>0.64355231143552305</c:v>
                </c:pt>
                <c:pt idx="9">
                  <c:v>0.62301587301587302</c:v>
                </c:pt>
                <c:pt idx="10">
                  <c:v>0.63587684069611805</c:v>
                </c:pt>
                <c:pt idx="11">
                  <c:v>0.56202143950995398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8-4D3C-B11A-E6855FEB7737}"/>
            </c:ext>
          </c:extLst>
        </c:ser>
        <c:ser>
          <c:idx val="1"/>
          <c:order val="1"/>
          <c:tx>
            <c:v>Occurrence only</c:v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'Site 1_410730'!$O$29:$O$40</c:f>
              <c:numCache>
                <c:formatCode>General</c:formatCode>
                <c:ptCount val="12"/>
                <c:pt idx="0">
                  <c:v>0.43829205923881598</c:v>
                </c:pt>
                <c:pt idx="1">
                  <c:v>0.39492163193833002</c:v>
                </c:pt>
                <c:pt idx="2">
                  <c:v>0.87088207200304601</c:v>
                </c:pt>
                <c:pt idx="3">
                  <c:v>0.29740313542204999</c:v>
                </c:pt>
                <c:pt idx="4">
                  <c:v>5.59325334187631E-2</c:v>
                </c:pt>
                <c:pt idx="5">
                  <c:v>0.47113270964436998</c:v>
                </c:pt>
                <c:pt idx="6">
                  <c:v>0.43801298450999498</c:v>
                </c:pt>
                <c:pt idx="7">
                  <c:v>0.227429686269319</c:v>
                </c:pt>
                <c:pt idx="8">
                  <c:v>0.39745220509067403</c:v>
                </c:pt>
                <c:pt idx="9">
                  <c:v>0.34977635540136098</c:v>
                </c:pt>
                <c:pt idx="10">
                  <c:v>6.0110071168613E-2</c:v>
                </c:pt>
                <c:pt idx="11">
                  <c:v>0.38318917618792803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E8-4D3C-B11A-E6855FEB7737}"/>
            </c:ext>
          </c:extLst>
        </c:ser>
        <c:ser>
          <c:idx val="2"/>
          <c:order val="2"/>
          <c:tx>
            <c:v>Amount only with optimised occurrence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'Site 1_410730'!$U$29:$U$40</c:f>
              <c:numCache>
                <c:formatCode>General</c:formatCode>
                <c:ptCount val="12"/>
                <c:pt idx="0">
                  <c:v>0.43829205923881598</c:v>
                </c:pt>
                <c:pt idx="1">
                  <c:v>0.39492163193833002</c:v>
                </c:pt>
                <c:pt idx="2">
                  <c:v>0.87088207200304601</c:v>
                </c:pt>
                <c:pt idx="3">
                  <c:v>0.29740313542204999</c:v>
                </c:pt>
                <c:pt idx="4">
                  <c:v>5.59325334187631E-2</c:v>
                </c:pt>
                <c:pt idx="5">
                  <c:v>0.47113270964436998</c:v>
                </c:pt>
                <c:pt idx="6">
                  <c:v>0.43801298450999498</c:v>
                </c:pt>
                <c:pt idx="7">
                  <c:v>0.227429686269319</c:v>
                </c:pt>
                <c:pt idx="8">
                  <c:v>0.39745220509067403</c:v>
                </c:pt>
                <c:pt idx="9">
                  <c:v>0.34977635540136098</c:v>
                </c:pt>
                <c:pt idx="10">
                  <c:v>6.0110071168613E-2</c:v>
                </c:pt>
                <c:pt idx="11">
                  <c:v>0.38318917618792803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E8-4D3C-B11A-E6855FEB7737}"/>
            </c:ext>
          </c:extLst>
        </c:ser>
        <c:ser>
          <c:idx val="3"/>
          <c:order val="3"/>
          <c:tx>
            <c:v>All parameters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'Site 1_410730'!$U$15:$U$26</c:f>
              <c:numCache>
                <c:formatCode>General</c:formatCode>
                <c:ptCount val="12"/>
                <c:pt idx="0">
                  <c:v>0.533259850515866</c:v>
                </c:pt>
                <c:pt idx="1">
                  <c:v>0.60256606186793105</c:v>
                </c:pt>
                <c:pt idx="2">
                  <c:v>0.56679160252829297</c:v>
                </c:pt>
                <c:pt idx="3">
                  <c:v>0.59166397945188798</c:v>
                </c:pt>
                <c:pt idx="4">
                  <c:v>0.61742869752333995</c:v>
                </c:pt>
                <c:pt idx="5">
                  <c:v>0.67351014675830201</c:v>
                </c:pt>
                <c:pt idx="6">
                  <c:v>0.69602736561356204</c:v>
                </c:pt>
                <c:pt idx="7">
                  <c:v>0.69261371257513904</c:v>
                </c:pt>
                <c:pt idx="8">
                  <c:v>0.64059196027496501</c:v>
                </c:pt>
                <c:pt idx="9">
                  <c:v>0.62045221441351395</c:v>
                </c:pt>
                <c:pt idx="10">
                  <c:v>0.63593131592520802</c:v>
                </c:pt>
                <c:pt idx="11">
                  <c:v>0.563491670747995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E8-4D3C-B11A-E6855FEB7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1_410730'!$P$15:$P$26</c:f>
              <c:numCache>
                <c:formatCode>General</c:formatCode>
                <c:ptCount val="12"/>
                <c:pt idx="0">
                  <c:v>0.37931377858800602</c:v>
                </c:pt>
                <c:pt idx="1">
                  <c:v>0.36261706109835701</c:v>
                </c:pt>
                <c:pt idx="2">
                  <c:v>0.25301044237014197</c:v>
                </c:pt>
                <c:pt idx="3">
                  <c:v>0.30863162569062802</c:v>
                </c:pt>
                <c:pt idx="4">
                  <c:v>0.34381481384798901</c:v>
                </c:pt>
                <c:pt idx="5">
                  <c:v>0.37169872103620499</c:v>
                </c:pt>
                <c:pt idx="6">
                  <c:v>0.31474906698147598</c:v>
                </c:pt>
                <c:pt idx="7">
                  <c:v>0.43065860750524099</c:v>
                </c:pt>
                <c:pt idx="8">
                  <c:v>0.48803436336804101</c:v>
                </c:pt>
                <c:pt idx="9">
                  <c:v>0.48943238560621499</c:v>
                </c:pt>
                <c:pt idx="10">
                  <c:v>0.51578566362843503</c:v>
                </c:pt>
                <c:pt idx="11">
                  <c:v>0.38876075512872599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9-460B-A4AB-79626EB28192}"/>
            </c:ext>
          </c:extLst>
        </c:ser>
        <c:ser>
          <c:idx val="1"/>
          <c:order val="1"/>
          <c:tx>
            <c:v>Occurrence only</c:v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'Site 1_410730'!$P$29:$P$40</c:f>
              <c:numCache>
                <c:formatCode>General</c:formatCode>
                <c:ptCount val="12"/>
                <c:pt idx="0">
                  <c:v>0.37931377858800602</c:v>
                </c:pt>
                <c:pt idx="1">
                  <c:v>0.36261706109835701</c:v>
                </c:pt>
                <c:pt idx="2">
                  <c:v>0.25301044237014197</c:v>
                </c:pt>
                <c:pt idx="3">
                  <c:v>0.30863162569062802</c:v>
                </c:pt>
                <c:pt idx="4">
                  <c:v>0.34381481384798901</c:v>
                </c:pt>
                <c:pt idx="5">
                  <c:v>0.37169872103620499</c:v>
                </c:pt>
                <c:pt idx="6">
                  <c:v>0.31474906698147598</c:v>
                </c:pt>
                <c:pt idx="7">
                  <c:v>0.43065860750524099</c:v>
                </c:pt>
                <c:pt idx="8">
                  <c:v>0.48803436336804101</c:v>
                </c:pt>
                <c:pt idx="9">
                  <c:v>0.48943238560621499</c:v>
                </c:pt>
                <c:pt idx="10">
                  <c:v>0.51578566362843503</c:v>
                </c:pt>
                <c:pt idx="11">
                  <c:v>0.38876075512872599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9-460B-A4AB-79626EB28192}"/>
            </c:ext>
          </c:extLst>
        </c:ser>
        <c:ser>
          <c:idx val="2"/>
          <c:order val="2"/>
          <c:tx>
            <c:v>Amount only with optimised occurrence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'Site 1_410730'!$V$29:$V$40</c:f>
              <c:numCache>
                <c:formatCode>General</c:formatCode>
                <c:ptCount val="12"/>
                <c:pt idx="0">
                  <c:v>0.38318517250039003</c:v>
                </c:pt>
                <c:pt idx="1">
                  <c:v>0.363013161590168</c:v>
                </c:pt>
                <c:pt idx="2">
                  <c:v>0.25199897380467401</c:v>
                </c:pt>
                <c:pt idx="3">
                  <c:v>0.30864495420434601</c:v>
                </c:pt>
                <c:pt idx="4">
                  <c:v>0.34462635645541001</c:v>
                </c:pt>
                <c:pt idx="5">
                  <c:v>0.37168746030361</c:v>
                </c:pt>
                <c:pt idx="6">
                  <c:v>0.314904773390491</c:v>
                </c:pt>
                <c:pt idx="7">
                  <c:v>0.43095798561750998</c:v>
                </c:pt>
                <c:pt idx="8">
                  <c:v>0.48809069569528302</c:v>
                </c:pt>
                <c:pt idx="9">
                  <c:v>0.48922570931136</c:v>
                </c:pt>
                <c:pt idx="10">
                  <c:v>0.51627818474889597</c:v>
                </c:pt>
                <c:pt idx="11">
                  <c:v>0.38863223718832701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9-460B-A4AB-79626EB28192}"/>
            </c:ext>
          </c:extLst>
        </c:ser>
        <c:ser>
          <c:idx val="3"/>
          <c:order val="3"/>
          <c:tx>
            <c:v>All parameters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'Site 1_410730'!$V$15:$V$26</c:f>
              <c:numCache>
                <c:formatCode>General</c:formatCode>
                <c:ptCount val="12"/>
                <c:pt idx="0">
                  <c:v>0.40824169530589999</c:v>
                </c:pt>
                <c:pt idx="1">
                  <c:v>0.39265060621611902</c:v>
                </c:pt>
                <c:pt idx="2">
                  <c:v>0.23331007299024101</c:v>
                </c:pt>
                <c:pt idx="3">
                  <c:v>0.333893460080324</c:v>
                </c:pt>
                <c:pt idx="4">
                  <c:v>0.36422287249034102</c:v>
                </c:pt>
                <c:pt idx="5">
                  <c:v>0.38477223683533701</c:v>
                </c:pt>
                <c:pt idx="6">
                  <c:v>0.32076259016909803</c:v>
                </c:pt>
                <c:pt idx="7">
                  <c:v>0.45344004611721</c:v>
                </c:pt>
                <c:pt idx="8">
                  <c:v>0.50114026609361195</c:v>
                </c:pt>
                <c:pt idx="9">
                  <c:v>0.50346274320293405</c:v>
                </c:pt>
                <c:pt idx="10">
                  <c:v>0.53712509265173003</c:v>
                </c:pt>
                <c:pt idx="11">
                  <c:v>0.40411384758674201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609-460B-A4AB-79626EB28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1_410730'!$Q$15:$Q$26</c:f>
              <c:numCache>
                <c:formatCode>General</c:formatCode>
                <c:ptCount val="12"/>
                <c:pt idx="0">
                  <c:v>4.58728781463245E-2</c:v>
                </c:pt>
                <c:pt idx="1">
                  <c:v>5.3681764227666198E-2</c:v>
                </c:pt>
                <c:pt idx="2">
                  <c:v>3.4197273610095398E-2</c:v>
                </c:pt>
                <c:pt idx="3">
                  <c:v>4.2982326668253398E-2</c:v>
                </c:pt>
                <c:pt idx="4">
                  <c:v>5.9210456676542803E-2</c:v>
                </c:pt>
                <c:pt idx="5">
                  <c:v>6.3839423232491005E-2</c:v>
                </c:pt>
                <c:pt idx="6">
                  <c:v>5.0543007648536503E-2</c:v>
                </c:pt>
                <c:pt idx="7">
                  <c:v>6.3780910910447394E-2</c:v>
                </c:pt>
                <c:pt idx="8">
                  <c:v>6.7854780313007207E-2</c:v>
                </c:pt>
                <c:pt idx="9">
                  <c:v>6.59179939282937E-2</c:v>
                </c:pt>
                <c:pt idx="10">
                  <c:v>7.2744489854828703E-2</c:v>
                </c:pt>
                <c:pt idx="11">
                  <c:v>5.4817605022355401E-2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7-433A-ABDF-C21A2628F8DF}"/>
            </c:ext>
          </c:extLst>
        </c:ser>
        <c:ser>
          <c:idx val="1"/>
          <c:order val="1"/>
          <c:tx>
            <c:v>Occurrence only</c:v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'Site 1_410730'!$Q$29:$Q$40</c:f>
              <c:numCache>
                <c:formatCode>General</c:formatCode>
                <c:ptCount val="12"/>
                <c:pt idx="0">
                  <c:v>4.58728781463245E-2</c:v>
                </c:pt>
                <c:pt idx="1">
                  <c:v>5.3681764227666198E-2</c:v>
                </c:pt>
                <c:pt idx="2">
                  <c:v>3.4197273610095398E-2</c:v>
                </c:pt>
                <c:pt idx="3">
                  <c:v>4.2982326668253398E-2</c:v>
                </c:pt>
                <c:pt idx="4">
                  <c:v>5.9210456676542803E-2</c:v>
                </c:pt>
                <c:pt idx="5">
                  <c:v>6.3839423232491005E-2</c:v>
                </c:pt>
                <c:pt idx="6">
                  <c:v>5.0543007648536503E-2</c:v>
                </c:pt>
                <c:pt idx="7">
                  <c:v>6.3780910910447394E-2</c:v>
                </c:pt>
                <c:pt idx="8">
                  <c:v>6.7854780313007207E-2</c:v>
                </c:pt>
                <c:pt idx="9">
                  <c:v>6.59179939282937E-2</c:v>
                </c:pt>
                <c:pt idx="10">
                  <c:v>7.2744489854828703E-2</c:v>
                </c:pt>
                <c:pt idx="11">
                  <c:v>5.4817605022355401E-2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7-433A-ABDF-C21A2628F8DF}"/>
            </c:ext>
          </c:extLst>
        </c:ser>
        <c:ser>
          <c:idx val="2"/>
          <c:order val="2"/>
          <c:tx>
            <c:v>Amount only with optimised occurrence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'Site 1_410730'!$W$29:$W$40</c:f>
              <c:numCache>
                <c:formatCode>General</c:formatCode>
                <c:ptCount val="12"/>
                <c:pt idx="0">
                  <c:v>4.4849062502158303E-2</c:v>
                </c:pt>
                <c:pt idx="1">
                  <c:v>5.2585054692211398E-2</c:v>
                </c:pt>
                <c:pt idx="2">
                  <c:v>3.3840258592919503E-2</c:v>
                </c:pt>
                <c:pt idx="3">
                  <c:v>4.3509566409018499E-2</c:v>
                </c:pt>
                <c:pt idx="4">
                  <c:v>5.9723047807559701E-2</c:v>
                </c:pt>
                <c:pt idx="5">
                  <c:v>6.0886377360380703E-2</c:v>
                </c:pt>
                <c:pt idx="6">
                  <c:v>5.2467990050057797E-2</c:v>
                </c:pt>
                <c:pt idx="7">
                  <c:v>6.4520612486696494E-2</c:v>
                </c:pt>
                <c:pt idx="8">
                  <c:v>6.8529390364364007E-2</c:v>
                </c:pt>
                <c:pt idx="9">
                  <c:v>6.6835554521894699E-2</c:v>
                </c:pt>
                <c:pt idx="10">
                  <c:v>7.47808141107945E-2</c:v>
                </c:pt>
                <c:pt idx="11">
                  <c:v>5.5237993935485299E-2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7-433A-ABDF-C21A2628F8DF}"/>
            </c:ext>
          </c:extLst>
        </c:ser>
        <c:ser>
          <c:idx val="3"/>
          <c:order val="3"/>
          <c:tx>
            <c:v>All parameters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'Site 1_410730'!$W$15:$W$26</c:f>
              <c:numCache>
                <c:formatCode>General</c:formatCode>
                <c:ptCount val="12"/>
                <c:pt idx="0">
                  <c:v>6.1420815695822098E-2</c:v>
                </c:pt>
                <c:pt idx="1">
                  <c:v>6.3188097282546499E-2</c:v>
                </c:pt>
                <c:pt idx="2">
                  <c:v>6.12550942620156E-2</c:v>
                </c:pt>
                <c:pt idx="3">
                  <c:v>3.2088769938455601E-2</c:v>
                </c:pt>
                <c:pt idx="4">
                  <c:v>5.5542939586383497E-2</c:v>
                </c:pt>
                <c:pt idx="5">
                  <c:v>5.6048293230471002E-2</c:v>
                </c:pt>
                <c:pt idx="6">
                  <c:v>4.9652657350137797E-2</c:v>
                </c:pt>
                <c:pt idx="7">
                  <c:v>6.01807832300374E-2</c:v>
                </c:pt>
                <c:pt idx="8">
                  <c:v>7.7706160363348403E-2</c:v>
                </c:pt>
                <c:pt idx="9">
                  <c:v>0.102873547765182</c:v>
                </c:pt>
                <c:pt idx="10">
                  <c:v>7.9403280861347098E-2</c:v>
                </c:pt>
                <c:pt idx="11">
                  <c:v>7.7270355189961795E-2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C7-433A-ABDF-C21A2628F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Optimising</a:t>
            </a:r>
            <a:r>
              <a:rPr lang="en-GB" baseline="0"/>
              <a:t> all parameters at once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'Site 1_410730'!$A$49:$A$56</c:f>
              <c:strCache>
                <c:ptCount val="8"/>
                <c:pt idx="0">
                  <c:v>trial 1</c:v>
                </c:pt>
                <c:pt idx="1">
                  <c:v>trial2</c:v>
                </c:pt>
                <c:pt idx="2">
                  <c:v>trial 3</c:v>
                </c:pt>
                <c:pt idx="3">
                  <c:v>trial 4</c:v>
                </c:pt>
                <c:pt idx="4">
                  <c:v>trial 5</c:v>
                </c:pt>
                <c:pt idx="5">
                  <c:v>trial 6</c:v>
                </c:pt>
                <c:pt idx="6">
                  <c:v>trial 7</c:v>
                </c:pt>
                <c:pt idx="7">
                  <c:v>trial 8</c:v>
                </c:pt>
              </c:strCache>
            </c:strRef>
          </c:xVal>
          <c:yVal>
            <c:numRef>
              <c:f>'Site 1_410730'!$B$49:$B$56</c:f>
              <c:numCache>
                <c:formatCode>General</c:formatCode>
                <c:ptCount val="8"/>
                <c:pt idx="0">
                  <c:v>125.3005</c:v>
                </c:pt>
                <c:pt idx="1">
                  <c:v>95.789739999999995</c:v>
                </c:pt>
                <c:pt idx="2">
                  <c:v>81.903270000000006</c:v>
                </c:pt>
                <c:pt idx="3">
                  <c:v>81.69838</c:v>
                </c:pt>
                <c:pt idx="4">
                  <c:v>81.692019999999999</c:v>
                </c:pt>
                <c:pt idx="5">
                  <c:v>81.684169999999995</c:v>
                </c:pt>
                <c:pt idx="6">
                  <c:v>78.686400000000006</c:v>
                </c:pt>
                <c:pt idx="7">
                  <c:v>77.969909999999999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CB-4960-8D55-D1CB4094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709600"/>
        <c:axId val="1224715008"/>
      </c:scatterChart>
      <c:valAx>
        <c:axId val="122470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715008"/>
        <c:crosses val="autoZero"/>
        <c:crossBetween val="midCat"/>
      </c:valAx>
      <c:valAx>
        <c:axId val="12247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70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Optimising all parameters at once with WGEN 2.0</a:t>
            </a:r>
            <a:endParaRPr lang="en-A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'Site 1_410730'!$A$62:$A$81</c:f>
              <c:strCache>
                <c:ptCount val="20"/>
                <c:pt idx="0">
                  <c:v>trial 1</c:v>
                </c:pt>
                <c:pt idx="1">
                  <c:v>trial2</c:v>
                </c:pt>
                <c:pt idx="2">
                  <c:v>trial 3</c:v>
                </c:pt>
                <c:pt idx="3">
                  <c:v>trial 4</c:v>
                </c:pt>
                <c:pt idx="4">
                  <c:v>trial 5</c:v>
                </c:pt>
                <c:pt idx="5">
                  <c:v>trial 6</c:v>
                </c:pt>
                <c:pt idx="6">
                  <c:v>trial 7</c:v>
                </c:pt>
                <c:pt idx="7">
                  <c:v>trial 8</c:v>
                </c:pt>
                <c:pt idx="8">
                  <c:v>trial 9</c:v>
                </c:pt>
                <c:pt idx="9">
                  <c:v>trial 10</c:v>
                </c:pt>
                <c:pt idx="10">
                  <c:v>trial 11</c:v>
                </c:pt>
                <c:pt idx="11">
                  <c:v>trial 12</c:v>
                </c:pt>
                <c:pt idx="12">
                  <c:v>trial 13</c:v>
                </c:pt>
                <c:pt idx="13">
                  <c:v>trial 14</c:v>
                </c:pt>
                <c:pt idx="14">
                  <c:v>trial 15</c:v>
                </c:pt>
                <c:pt idx="15">
                  <c:v>trial 16</c:v>
                </c:pt>
                <c:pt idx="16">
                  <c:v>trial 17</c:v>
                </c:pt>
                <c:pt idx="17">
                  <c:v>trial 18</c:v>
                </c:pt>
                <c:pt idx="18">
                  <c:v>trial 19</c:v>
                </c:pt>
                <c:pt idx="19">
                  <c:v>trial 20</c:v>
                </c:pt>
              </c:strCache>
            </c:strRef>
          </c:xVal>
          <c:yVal>
            <c:numRef>
              <c:f>'Site 1_410730'!$B$62:$B$81</c:f>
              <c:numCache>
                <c:formatCode>General</c:formatCode>
                <c:ptCount val="20"/>
                <c:pt idx="0">
                  <c:v>1347.6310000000001</c:v>
                </c:pt>
                <c:pt idx="1">
                  <c:v>1239.0129999999999</c:v>
                </c:pt>
                <c:pt idx="2">
                  <c:v>1131.615</c:v>
                </c:pt>
                <c:pt idx="3">
                  <c:v>1076.588</c:v>
                </c:pt>
                <c:pt idx="4">
                  <c:v>1076.0989999999999</c:v>
                </c:pt>
                <c:pt idx="5">
                  <c:v>425.49489999999997</c:v>
                </c:pt>
                <c:pt idx="6">
                  <c:v>412.91629999999998</c:v>
                </c:pt>
                <c:pt idx="7">
                  <c:v>384.40390000000002</c:v>
                </c:pt>
                <c:pt idx="8">
                  <c:v>381.79790000000003</c:v>
                </c:pt>
                <c:pt idx="9">
                  <c:v>381.70139999999998</c:v>
                </c:pt>
                <c:pt idx="10">
                  <c:v>369.66090000000003</c:v>
                </c:pt>
                <c:pt idx="11">
                  <c:v>366.90469999999999</c:v>
                </c:pt>
                <c:pt idx="12">
                  <c:v>366.90280000000001</c:v>
                </c:pt>
                <c:pt idx="13">
                  <c:v>365.73590000000002</c:v>
                </c:pt>
                <c:pt idx="14">
                  <c:v>365.56659999999999</c:v>
                </c:pt>
                <c:pt idx="15">
                  <c:v>364.13909999999998</c:v>
                </c:pt>
                <c:pt idx="16">
                  <c:v>361.17739999999998</c:v>
                </c:pt>
                <c:pt idx="17">
                  <c:v>359.78059999999999</c:v>
                </c:pt>
                <c:pt idx="18">
                  <c:v>353.36419999999998</c:v>
                </c:pt>
                <c:pt idx="19">
                  <c:v>328.82209999999998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EA-4EDE-A4F9-9E97D767E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324736"/>
        <c:axId val="638332936"/>
      </c:scatterChart>
      <c:valAx>
        <c:axId val="63832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32936"/>
        <c:crosses val="autoZero"/>
        <c:crossBetween val="midCat"/>
      </c:valAx>
      <c:valAx>
        <c:axId val="6383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2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1_410730'!$P$15:$P$26</c:f>
              <c:numCache>
                <c:formatCode>General</c:formatCode>
                <c:ptCount val="12"/>
                <c:pt idx="0">
                  <c:v>0.37931377858800602</c:v>
                </c:pt>
                <c:pt idx="1">
                  <c:v>0.36261706109835701</c:v>
                </c:pt>
                <c:pt idx="2">
                  <c:v>0.25301044237014197</c:v>
                </c:pt>
                <c:pt idx="3">
                  <c:v>0.30863162569062802</c:v>
                </c:pt>
                <c:pt idx="4">
                  <c:v>0.34381481384798901</c:v>
                </c:pt>
                <c:pt idx="5">
                  <c:v>0.37169872103620499</c:v>
                </c:pt>
                <c:pt idx="6">
                  <c:v>0.31474906698147598</c:v>
                </c:pt>
                <c:pt idx="7">
                  <c:v>0.43065860750524099</c:v>
                </c:pt>
                <c:pt idx="8">
                  <c:v>0.48803436336804101</c:v>
                </c:pt>
                <c:pt idx="9">
                  <c:v>0.48943238560621499</c:v>
                </c:pt>
                <c:pt idx="10">
                  <c:v>0.51578566362843503</c:v>
                </c:pt>
                <c:pt idx="11">
                  <c:v>0.38876075512872599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F-4910-929F-192A84957B5E}"/>
            </c:ext>
          </c:extLst>
        </c:ser>
        <c:ser>
          <c:idx val="1"/>
          <c:order val="1"/>
          <c:tx>
            <c:v>All parameter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1_410730'!$D$88:$D$99</c:f>
              <c:numCache>
                <c:formatCode>General</c:formatCode>
                <c:ptCount val="12"/>
                <c:pt idx="0">
                  <c:v>0.64646630066537503</c:v>
                </c:pt>
                <c:pt idx="1">
                  <c:v>0.28150230089809403</c:v>
                </c:pt>
                <c:pt idx="2">
                  <c:v>0.147077396809531</c:v>
                </c:pt>
                <c:pt idx="3">
                  <c:v>0.26083014191157899</c:v>
                </c:pt>
                <c:pt idx="4">
                  <c:v>0.33957360635193401</c:v>
                </c:pt>
                <c:pt idx="5">
                  <c:v>0.60211184127404405</c:v>
                </c:pt>
                <c:pt idx="6">
                  <c:v>0.44121011533986199</c:v>
                </c:pt>
                <c:pt idx="7">
                  <c:v>0.47235056340581999</c:v>
                </c:pt>
                <c:pt idx="8">
                  <c:v>0.57819645635368899</c:v>
                </c:pt>
                <c:pt idx="9">
                  <c:v>0.52266486821604596</c:v>
                </c:pt>
                <c:pt idx="10">
                  <c:v>0.480236828686673</c:v>
                </c:pt>
                <c:pt idx="11">
                  <c:v>0.49197669235243702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F-4910-929F-192A84957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1_410730'!$Q$15:$Q$26</c:f>
              <c:numCache>
                <c:formatCode>General</c:formatCode>
                <c:ptCount val="12"/>
                <c:pt idx="0">
                  <c:v>4.58728781463245E-2</c:v>
                </c:pt>
                <c:pt idx="1">
                  <c:v>5.3681764227666198E-2</c:v>
                </c:pt>
                <c:pt idx="2">
                  <c:v>3.4197273610095398E-2</c:v>
                </c:pt>
                <c:pt idx="3">
                  <c:v>4.2982326668253398E-2</c:v>
                </c:pt>
                <c:pt idx="4">
                  <c:v>5.9210456676542803E-2</c:v>
                </c:pt>
                <c:pt idx="5">
                  <c:v>6.3839423232491005E-2</c:v>
                </c:pt>
                <c:pt idx="6">
                  <c:v>5.0543007648536503E-2</c:v>
                </c:pt>
                <c:pt idx="7">
                  <c:v>6.3780910910447394E-2</c:v>
                </c:pt>
                <c:pt idx="8">
                  <c:v>6.7854780313007207E-2</c:v>
                </c:pt>
                <c:pt idx="9">
                  <c:v>6.59179939282937E-2</c:v>
                </c:pt>
                <c:pt idx="10">
                  <c:v>7.2744489854828703E-2</c:v>
                </c:pt>
                <c:pt idx="11">
                  <c:v>5.4817605022355401E-2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1-451C-B314-6668EC324BE3}"/>
            </c:ext>
          </c:extLst>
        </c:ser>
        <c:ser>
          <c:idx val="3"/>
          <c:order val="1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1_410730'!$E$88:$E$99</c:f>
              <c:numCache>
                <c:formatCode>General</c:formatCode>
                <c:ptCount val="12"/>
                <c:pt idx="0">
                  <c:v>2.0126088797509298E-2</c:v>
                </c:pt>
                <c:pt idx="1">
                  <c:v>0.247183014901495</c:v>
                </c:pt>
                <c:pt idx="2">
                  <c:v>0.19397772412466199</c:v>
                </c:pt>
                <c:pt idx="3">
                  <c:v>0.222115613516532</c:v>
                </c:pt>
                <c:pt idx="4">
                  <c:v>0.108967584719164</c:v>
                </c:pt>
                <c:pt idx="5">
                  <c:v>4.0976784157789298E-2</c:v>
                </c:pt>
                <c:pt idx="6">
                  <c:v>0.110207501118916</c:v>
                </c:pt>
                <c:pt idx="7">
                  <c:v>5.8025725529514599E-2</c:v>
                </c:pt>
                <c:pt idx="8">
                  <c:v>7.4423204799198797E-2</c:v>
                </c:pt>
                <c:pt idx="9">
                  <c:v>0.23763216074459201</c:v>
                </c:pt>
                <c:pt idx="10">
                  <c:v>0.25297020591529301</c:v>
                </c:pt>
                <c:pt idx="11">
                  <c:v>0.16891964148408001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71-451C-B314-6668EC32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1_410730'!$N$15:$N$26</c:f>
              <c:numCache>
                <c:formatCode>General</c:formatCode>
                <c:ptCount val="12"/>
                <c:pt idx="0">
                  <c:v>0.24168126094570899</c:v>
                </c:pt>
                <c:pt idx="1">
                  <c:v>0.22709163346613501</c:v>
                </c:pt>
                <c:pt idx="2">
                  <c:v>0.20782608695652199</c:v>
                </c:pt>
                <c:pt idx="3">
                  <c:v>0.20768526989936001</c:v>
                </c:pt>
                <c:pt idx="4">
                  <c:v>0.26035502958579898</c:v>
                </c:pt>
                <c:pt idx="5">
                  <c:v>0.31353919239904998</c:v>
                </c:pt>
                <c:pt idx="6">
                  <c:v>0.346964064436183</c:v>
                </c:pt>
                <c:pt idx="7">
                  <c:v>0.35272277227722798</c:v>
                </c:pt>
                <c:pt idx="8">
                  <c:v>0.341890315052509</c:v>
                </c:pt>
                <c:pt idx="9">
                  <c:v>0.290091930541369</c:v>
                </c:pt>
                <c:pt idx="10">
                  <c:v>0.29184549356223199</c:v>
                </c:pt>
                <c:pt idx="11">
                  <c:v>0.26524953789279099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2-4034-9313-183733462CC7}"/>
            </c:ext>
          </c:extLst>
        </c:ser>
        <c:ser>
          <c:idx val="3"/>
          <c:order val="1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1_410730'!$B$88:$B$99</c:f>
              <c:numCache>
                <c:formatCode>General</c:formatCode>
                <c:ptCount val="12"/>
                <c:pt idx="0">
                  <c:v>0.24876353457231101</c:v>
                </c:pt>
                <c:pt idx="1">
                  <c:v>0.219987429047449</c:v>
                </c:pt>
                <c:pt idx="2">
                  <c:v>0.207088697175904</c:v>
                </c:pt>
                <c:pt idx="3">
                  <c:v>0.20282760809472999</c:v>
                </c:pt>
                <c:pt idx="4">
                  <c:v>0.25821864807263301</c:v>
                </c:pt>
                <c:pt idx="5">
                  <c:v>0.31357578247072398</c:v>
                </c:pt>
                <c:pt idx="6">
                  <c:v>0.333053483335428</c:v>
                </c:pt>
                <c:pt idx="7">
                  <c:v>0.338303892182162</c:v>
                </c:pt>
                <c:pt idx="8">
                  <c:v>0.32122943103168999</c:v>
                </c:pt>
                <c:pt idx="9">
                  <c:v>0.29765907929784002</c:v>
                </c:pt>
                <c:pt idx="10">
                  <c:v>0.29113640522276701</c:v>
                </c:pt>
                <c:pt idx="11">
                  <c:v>0.25230062336532699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A2-4034-9313-183733462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PWW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1_410730'!$O$15:$O$26</c:f>
              <c:numCache>
                <c:formatCode>General</c:formatCode>
                <c:ptCount val="12"/>
                <c:pt idx="0">
                  <c:v>0.53456998313659398</c:v>
                </c:pt>
                <c:pt idx="1">
                  <c:v>0.60311958405545896</c:v>
                </c:pt>
                <c:pt idx="2">
                  <c:v>0.56678700361010803</c:v>
                </c:pt>
                <c:pt idx="3">
                  <c:v>0.59352517985611497</c:v>
                </c:pt>
                <c:pt idx="4">
                  <c:v>0.61739130434782596</c:v>
                </c:pt>
                <c:pt idx="5">
                  <c:v>0.67286245353159801</c:v>
                </c:pt>
                <c:pt idx="6">
                  <c:v>0.69805194805194803</c:v>
                </c:pt>
                <c:pt idx="7">
                  <c:v>0.692556634304207</c:v>
                </c:pt>
                <c:pt idx="8">
                  <c:v>0.64355231143552305</c:v>
                </c:pt>
                <c:pt idx="9">
                  <c:v>0.62301587301587302</c:v>
                </c:pt>
                <c:pt idx="10">
                  <c:v>0.63587684069611805</c:v>
                </c:pt>
                <c:pt idx="11">
                  <c:v>0.56202143950995398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D-4073-9478-636AD8DD9D92}"/>
            </c:ext>
          </c:extLst>
        </c:ser>
        <c:ser>
          <c:idx val="3"/>
          <c:order val="3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1_410730'!$C$88:$C$99</c:f>
              <c:numCache>
                <c:formatCode>General</c:formatCode>
                <c:ptCount val="12"/>
                <c:pt idx="0">
                  <c:v>0.52163003704873101</c:v>
                </c:pt>
                <c:pt idx="1">
                  <c:v>0.59064730834249202</c:v>
                </c:pt>
                <c:pt idx="2">
                  <c:v>0.56728893199513797</c:v>
                </c:pt>
                <c:pt idx="3">
                  <c:v>0.58774772931910102</c:v>
                </c:pt>
                <c:pt idx="4">
                  <c:v>0.61908888704755505</c:v>
                </c:pt>
                <c:pt idx="5">
                  <c:v>0.67128770237067303</c:v>
                </c:pt>
                <c:pt idx="6">
                  <c:v>0.68341384062193899</c:v>
                </c:pt>
                <c:pt idx="7">
                  <c:v>0.67893625141851999</c:v>
                </c:pt>
                <c:pt idx="8">
                  <c:v>0.65233449779060104</c:v>
                </c:pt>
                <c:pt idx="9">
                  <c:v>0.63284919541254503</c:v>
                </c:pt>
                <c:pt idx="10">
                  <c:v>0.64202807111663796</c:v>
                </c:pt>
                <c:pt idx="11">
                  <c:v>0.57313638240736697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D-4073-9478-636AD8DD9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Occurrence only</c:v>
                </c:tx>
                <c:spPr>
                  <a:ln w="28575" cap="rnd">
                    <a:solidFill>
                      <a:schemeClr val="accent2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'Site 1_410730'!$O$29:$O$40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0.43829205923881598</c:v>
                      </c:pt>
                      <c:pt idx="1">
                        <c:v>0.39492163193833002</c:v>
                      </c:pt>
                      <c:pt idx="2">
                        <c:v>0.87088207200304601</c:v>
                      </c:pt>
                      <c:pt idx="3">
                        <c:v>0.29740313542204999</c:v>
                      </c:pt>
                      <c:pt idx="4">
                        <c:v>5.59325334187631E-2</c:v>
                      </c:pt>
                      <c:pt idx="5">
                        <c:v>0.47113270964436998</c:v>
                      </c:pt>
                      <c:pt idx="6">
                        <c:v>0.43801298450999498</c:v>
                      </c:pt>
                      <c:pt idx="7">
                        <c:v>0.227429686269319</c:v>
                      </c:pt>
                      <c:pt idx="8">
                        <c:v>0.39745220509067403</c:v>
                      </c:pt>
                      <c:pt idx="9">
                        <c:v>0.34977635540136098</c:v>
                      </c:pt>
                      <c:pt idx="10">
                        <c:v>6.0110071168613E-2</c:v>
                      </c:pt>
                      <c:pt idx="11">
                        <c:v>0.38318917618792803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1D-4073-9478-636AD8DD9D9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Amount only with optimised occurrence</c:v>
                </c:tx>
                <c:spPr>
                  <a:ln w="28575" cap="rnd">
                    <a:solidFill>
                      <a:schemeClr val="accent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'Site 1_410730'!$U$29:$U$40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0.43829205923881598</c:v>
                      </c:pt>
                      <c:pt idx="1">
                        <c:v>0.39492163193833002</c:v>
                      </c:pt>
                      <c:pt idx="2">
                        <c:v>0.87088207200304601</c:v>
                      </c:pt>
                      <c:pt idx="3">
                        <c:v>0.29740313542204999</c:v>
                      </c:pt>
                      <c:pt idx="4">
                        <c:v>5.59325334187631E-2</c:v>
                      </c:pt>
                      <c:pt idx="5">
                        <c:v>0.47113270964436998</c:v>
                      </c:pt>
                      <c:pt idx="6">
                        <c:v>0.43801298450999498</c:v>
                      </c:pt>
                      <c:pt idx="7">
                        <c:v>0.227429686269319</c:v>
                      </c:pt>
                      <c:pt idx="8">
                        <c:v>0.39745220509067403</c:v>
                      </c:pt>
                      <c:pt idx="9">
                        <c:v>0.34977635540136098</c:v>
                      </c:pt>
                      <c:pt idx="10">
                        <c:v>6.0110071168613E-2</c:v>
                      </c:pt>
                      <c:pt idx="11">
                        <c:v>0.38318917618792803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1D-4073-9478-636AD8DD9D92}"/>
                  </c:ext>
                </c:extLst>
              </c15:ser>
            </c15:filteredLineSeries>
          </c:ext>
        </c:extLst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Optimising all parameters at once with WGEN 4.0</a:t>
            </a:r>
            <a:endParaRPr lang="en-A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'Site 1_410730'!$A$121:$A$140</c:f>
              <c:strCache>
                <c:ptCount val="20"/>
                <c:pt idx="0">
                  <c:v>trial 1</c:v>
                </c:pt>
                <c:pt idx="1">
                  <c:v>trial2</c:v>
                </c:pt>
                <c:pt idx="2">
                  <c:v>trial 3</c:v>
                </c:pt>
                <c:pt idx="3">
                  <c:v>trial 4</c:v>
                </c:pt>
                <c:pt idx="4">
                  <c:v>trial 5</c:v>
                </c:pt>
                <c:pt idx="5">
                  <c:v>trial 6</c:v>
                </c:pt>
                <c:pt idx="6">
                  <c:v>trial 7</c:v>
                </c:pt>
                <c:pt idx="7">
                  <c:v>trial 8</c:v>
                </c:pt>
                <c:pt idx="8">
                  <c:v>trial 9</c:v>
                </c:pt>
                <c:pt idx="9">
                  <c:v>trial 10</c:v>
                </c:pt>
                <c:pt idx="10">
                  <c:v>trial 11</c:v>
                </c:pt>
                <c:pt idx="11">
                  <c:v>trial 12</c:v>
                </c:pt>
                <c:pt idx="12">
                  <c:v>trial 13</c:v>
                </c:pt>
                <c:pt idx="13">
                  <c:v>trial 14</c:v>
                </c:pt>
                <c:pt idx="14">
                  <c:v>trial 15</c:v>
                </c:pt>
                <c:pt idx="15">
                  <c:v>trial 16</c:v>
                </c:pt>
                <c:pt idx="16">
                  <c:v>trial 17</c:v>
                </c:pt>
                <c:pt idx="17">
                  <c:v>trial 18</c:v>
                </c:pt>
                <c:pt idx="18">
                  <c:v>trial 19</c:v>
                </c:pt>
                <c:pt idx="19">
                  <c:v>trial 20</c:v>
                </c:pt>
              </c:strCache>
            </c:strRef>
          </c:xVal>
          <c:yVal>
            <c:numRef>
              <c:f>'Site 1_410730'!$B$121:$B$140</c:f>
              <c:numCache>
                <c:formatCode>General</c:formatCode>
                <c:ptCount val="20"/>
                <c:pt idx="0">
                  <c:v>219.9187</c:v>
                </c:pt>
                <c:pt idx="1">
                  <c:v>201.22219999999999</c:v>
                </c:pt>
                <c:pt idx="2">
                  <c:v>201.19589999999999</c:v>
                </c:pt>
                <c:pt idx="3">
                  <c:v>201.1875</c:v>
                </c:pt>
                <c:pt idx="4">
                  <c:v>199.44120000000001</c:v>
                </c:pt>
                <c:pt idx="5">
                  <c:v>195.40110000000001</c:v>
                </c:pt>
                <c:pt idx="6">
                  <c:v>193.39070000000001</c:v>
                </c:pt>
                <c:pt idx="7">
                  <c:v>193.364</c:v>
                </c:pt>
                <c:pt idx="8">
                  <c:v>193.31530000000001</c:v>
                </c:pt>
                <c:pt idx="9">
                  <c:v>193.15539999999999</c:v>
                </c:pt>
                <c:pt idx="10">
                  <c:v>193.018</c:v>
                </c:pt>
                <c:pt idx="11">
                  <c:v>192.8124</c:v>
                </c:pt>
                <c:pt idx="12">
                  <c:v>192.47239999999999</c:v>
                </c:pt>
                <c:pt idx="13">
                  <c:v>192.47210000000001</c:v>
                </c:pt>
                <c:pt idx="14">
                  <c:v>192.4718</c:v>
                </c:pt>
                <c:pt idx="15">
                  <c:v>192.4718</c:v>
                </c:pt>
                <c:pt idx="16">
                  <c:v>192.46969999999999</c:v>
                </c:pt>
                <c:pt idx="17">
                  <c:v>192.422</c:v>
                </c:pt>
                <c:pt idx="18">
                  <c:v>191.81</c:v>
                </c:pt>
                <c:pt idx="19">
                  <c:v>191.7911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C-4689-A2E5-64150B993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324736"/>
        <c:axId val="638332936"/>
      </c:scatterChart>
      <c:valAx>
        <c:axId val="63832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32936"/>
        <c:crosses val="autoZero"/>
        <c:crossBetween val="midCat"/>
      </c:valAx>
      <c:valAx>
        <c:axId val="6383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2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1_410730'!$P$15:$P$26</c:f>
              <c:numCache>
                <c:formatCode>General</c:formatCode>
                <c:ptCount val="12"/>
                <c:pt idx="0">
                  <c:v>0.37931377858800602</c:v>
                </c:pt>
                <c:pt idx="1">
                  <c:v>0.36261706109835701</c:v>
                </c:pt>
                <c:pt idx="2">
                  <c:v>0.25301044237014197</c:v>
                </c:pt>
                <c:pt idx="3">
                  <c:v>0.30863162569062802</c:v>
                </c:pt>
                <c:pt idx="4">
                  <c:v>0.34381481384798901</c:v>
                </c:pt>
                <c:pt idx="5">
                  <c:v>0.37169872103620499</c:v>
                </c:pt>
                <c:pt idx="6">
                  <c:v>0.31474906698147598</c:v>
                </c:pt>
                <c:pt idx="7">
                  <c:v>0.43065860750524099</c:v>
                </c:pt>
                <c:pt idx="8">
                  <c:v>0.48803436336804101</c:v>
                </c:pt>
                <c:pt idx="9">
                  <c:v>0.48943238560621499</c:v>
                </c:pt>
                <c:pt idx="10">
                  <c:v>0.51578566362843503</c:v>
                </c:pt>
                <c:pt idx="11">
                  <c:v>0.38876075512872599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2-4972-BF5E-579051849713}"/>
            </c:ext>
          </c:extLst>
        </c:ser>
        <c:ser>
          <c:idx val="1"/>
          <c:order val="1"/>
          <c:tx>
            <c:v>All parameter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1_410730'!$D$146:$D$157</c:f>
              <c:numCache>
                <c:formatCode>General</c:formatCode>
                <c:ptCount val="12"/>
                <c:pt idx="0">
                  <c:v>0.44847326472832799</c:v>
                </c:pt>
                <c:pt idx="1">
                  <c:v>1.8154117669834899</c:v>
                </c:pt>
                <c:pt idx="2">
                  <c:v>2.97751029858214</c:v>
                </c:pt>
                <c:pt idx="3">
                  <c:v>0.75151791979847904</c:v>
                </c:pt>
                <c:pt idx="4">
                  <c:v>1.49522551423523</c:v>
                </c:pt>
                <c:pt idx="5">
                  <c:v>2.8945975654925098</c:v>
                </c:pt>
                <c:pt idx="6">
                  <c:v>2.0340518334075899</c:v>
                </c:pt>
                <c:pt idx="7">
                  <c:v>3.0363374065976401</c:v>
                </c:pt>
                <c:pt idx="8">
                  <c:v>1.28513847684039</c:v>
                </c:pt>
                <c:pt idx="9">
                  <c:v>1.6778108281208699</c:v>
                </c:pt>
                <c:pt idx="10">
                  <c:v>3.3130295812220201</c:v>
                </c:pt>
                <c:pt idx="11">
                  <c:v>1.2133472266252101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2-4972-BF5E-57905184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1_410730'!$Q$15:$Q$26</c:f>
              <c:numCache>
                <c:formatCode>General</c:formatCode>
                <c:ptCount val="12"/>
                <c:pt idx="0">
                  <c:v>4.58728781463245E-2</c:v>
                </c:pt>
                <c:pt idx="1">
                  <c:v>5.3681764227666198E-2</c:v>
                </c:pt>
                <c:pt idx="2">
                  <c:v>3.4197273610095398E-2</c:v>
                </c:pt>
                <c:pt idx="3">
                  <c:v>4.2982326668253398E-2</c:v>
                </c:pt>
                <c:pt idx="4">
                  <c:v>5.9210456676542803E-2</c:v>
                </c:pt>
                <c:pt idx="5">
                  <c:v>6.3839423232491005E-2</c:v>
                </c:pt>
                <c:pt idx="6">
                  <c:v>5.0543007648536503E-2</c:v>
                </c:pt>
                <c:pt idx="7">
                  <c:v>6.3780910910447394E-2</c:v>
                </c:pt>
                <c:pt idx="8">
                  <c:v>6.7854780313007207E-2</c:v>
                </c:pt>
                <c:pt idx="9">
                  <c:v>6.59179939282937E-2</c:v>
                </c:pt>
                <c:pt idx="10">
                  <c:v>7.2744489854828703E-2</c:v>
                </c:pt>
                <c:pt idx="11">
                  <c:v>5.4817605022355401E-2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4-45E7-BC77-1CA0F722E3DB}"/>
            </c:ext>
          </c:extLst>
        </c:ser>
        <c:ser>
          <c:idx val="3"/>
          <c:order val="1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1_410730'!$E$146:$E$157</c:f>
              <c:numCache>
                <c:formatCode>General</c:formatCode>
                <c:ptCount val="12"/>
                <c:pt idx="0">
                  <c:v>2.14827235214024</c:v>
                </c:pt>
                <c:pt idx="1">
                  <c:v>0.47706919329765701</c:v>
                </c:pt>
                <c:pt idx="2">
                  <c:v>2.1946445976454898</c:v>
                </c:pt>
                <c:pt idx="3">
                  <c:v>1.66096526560503</c:v>
                </c:pt>
                <c:pt idx="4">
                  <c:v>6.2175403610689302E-2</c:v>
                </c:pt>
                <c:pt idx="5">
                  <c:v>0.33537622129716799</c:v>
                </c:pt>
                <c:pt idx="6">
                  <c:v>2.3913450353595902</c:v>
                </c:pt>
                <c:pt idx="7">
                  <c:v>0.151032639300058</c:v>
                </c:pt>
                <c:pt idx="8">
                  <c:v>0.51783621486628495</c:v>
                </c:pt>
                <c:pt idx="9">
                  <c:v>1.73707192286578</c:v>
                </c:pt>
                <c:pt idx="10">
                  <c:v>0.15438498259834099</c:v>
                </c:pt>
                <c:pt idx="11">
                  <c:v>2.4629029508441902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4-45E7-BC77-1CA0F722E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1_410730'!$N$15:$N$26</c:f>
              <c:numCache>
                <c:formatCode>General</c:formatCode>
                <c:ptCount val="12"/>
                <c:pt idx="0">
                  <c:v>0.24168126094570899</c:v>
                </c:pt>
                <c:pt idx="1">
                  <c:v>0.22709163346613501</c:v>
                </c:pt>
                <c:pt idx="2">
                  <c:v>0.20782608695652199</c:v>
                </c:pt>
                <c:pt idx="3">
                  <c:v>0.20768526989936001</c:v>
                </c:pt>
                <c:pt idx="4">
                  <c:v>0.26035502958579898</c:v>
                </c:pt>
                <c:pt idx="5">
                  <c:v>0.31353919239904998</c:v>
                </c:pt>
                <c:pt idx="6">
                  <c:v>0.346964064436183</c:v>
                </c:pt>
                <c:pt idx="7">
                  <c:v>0.35272277227722798</c:v>
                </c:pt>
                <c:pt idx="8">
                  <c:v>0.341890315052509</c:v>
                </c:pt>
                <c:pt idx="9">
                  <c:v>0.290091930541369</c:v>
                </c:pt>
                <c:pt idx="10">
                  <c:v>0.29184549356223199</c:v>
                </c:pt>
                <c:pt idx="11">
                  <c:v>0.26524953789279099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0-4A02-BFC6-41426F6BC1DB}"/>
            </c:ext>
          </c:extLst>
        </c:ser>
        <c:ser>
          <c:idx val="3"/>
          <c:order val="1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1_410730'!$B$146:$B$157</c:f>
              <c:numCache>
                <c:formatCode>General</c:formatCode>
                <c:ptCount val="12"/>
                <c:pt idx="0">
                  <c:v>0.38368211461238</c:v>
                </c:pt>
                <c:pt idx="1">
                  <c:v>0.20605651219003199</c:v>
                </c:pt>
                <c:pt idx="2">
                  <c:v>0.22396731801869299</c:v>
                </c:pt>
                <c:pt idx="3">
                  <c:v>0.164370937833303</c:v>
                </c:pt>
                <c:pt idx="4">
                  <c:v>0.350240953604671</c:v>
                </c:pt>
                <c:pt idx="5">
                  <c:v>0.32638254766569802</c:v>
                </c:pt>
                <c:pt idx="6">
                  <c:v>0.464945259283363</c:v>
                </c:pt>
                <c:pt idx="7">
                  <c:v>0.34137738582760402</c:v>
                </c:pt>
                <c:pt idx="8">
                  <c:v>0.39366082978484002</c:v>
                </c:pt>
                <c:pt idx="9">
                  <c:v>0.290769269022711</c:v>
                </c:pt>
                <c:pt idx="10">
                  <c:v>0.30596583123314502</c:v>
                </c:pt>
                <c:pt idx="11">
                  <c:v>0.383663141371682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0-4A02-BFC6-41426F6BC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PWW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1_410730'!$O$15:$O$26</c:f>
              <c:numCache>
                <c:formatCode>General</c:formatCode>
                <c:ptCount val="12"/>
                <c:pt idx="0">
                  <c:v>0.53456998313659398</c:v>
                </c:pt>
                <c:pt idx="1">
                  <c:v>0.60311958405545896</c:v>
                </c:pt>
                <c:pt idx="2">
                  <c:v>0.56678700361010803</c:v>
                </c:pt>
                <c:pt idx="3">
                  <c:v>0.59352517985611497</c:v>
                </c:pt>
                <c:pt idx="4">
                  <c:v>0.61739130434782596</c:v>
                </c:pt>
                <c:pt idx="5">
                  <c:v>0.67286245353159801</c:v>
                </c:pt>
                <c:pt idx="6">
                  <c:v>0.69805194805194803</c:v>
                </c:pt>
                <c:pt idx="7">
                  <c:v>0.692556634304207</c:v>
                </c:pt>
                <c:pt idx="8">
                  <c:v>0.64355231143552305</c:v>
                </c:pt>
                <c:pt idx="9">
                  <c:v>0.62301587301587302</c:v>
                </c:pt>
                <c:pt idx="10">
                  <c:v>0.63587684069611805</c:v>
                </c:pt>
                <c:pt idx="11">
                  <c:v>0.56202143950995398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4-4A46-AE98-DE21D753B99C}"/>
            </c:ext>
          </c:extLst>
        </c:ser>
        <c:ser>
          <c:idx val="3"/>
          <c:order val="3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1_410730'!$C$146:$C$157</c:f>
              <c:numCache>
                <c:formatCode>General</c:formatCode>
                <c:ptCount val="12"/>
                <c:pt idx="0">
                  <c:v>0.48903912495010399</c:v>
                </c:pt>
                <c:pt idx="1">
                  <c:v>0.495245760688656</c:v>
                </c:pt>
                <c:pt idx="2">
                  <c:v>0.65826563213121303</c:v>
                </c:pt>
                <c:pt idx="3">
                  <c:v>0.540228351092786</c:v>
                </c:pt>
                <c:pt idx="4">
                  <c:v>0.47113656579303698</c:v>
                </c:pt>
                <c:pt idx="5">
                  <c:v>0.54314563698128804</c:v>
                </c:pt>
                <c:pt idx="6">
                  <c:v>0.610264779484612</c:v>
                </c:pt>
                <c:pt idx="7">
                  <c:v>0.58193769869496503</c:v>
                </c:pt>
                <c:pt idx="8">
                  <c:v>0.54364103089564197</c:v>
                </c:pt>
                <c:pt idx="9">
                  <c:v>0.62670234391322499</c:v>
                </c:pt>
                <c:pt idx="10">
                  <c:v>0.61120396640154595</c:v>
                </c:pt>
                <c:pt idx="11">
                  <c:v>0.48659902359642998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4-4A46-AE98-DE21D753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Occurrence only</c:v>
                </c:tx>
                <c:spPr>
                  <a:ln w="28575" cap="rnd">
                    <a:solidFill>
                      <a:schemeClr val="accent2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'Site 1_410730'!$O$29:$O$40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0.43829205923881598</c:v>
                      </c:pt>
                      <c:pt idx="1">
                        <c:v>0.39492163193833002</c:v>
                      </c:pt>
                      <c:pt idx="2">
                        <c:v>0.87088207200304601</c:v>
                      </c:pt>
                      <c:pt idx="3">
                        <c:v>0.29740313542204999</c:v>
                      </c:pt>
                      <c:pt idx="4">
                        <c:v>5.59325334187631E-2</c:v>
                      </c:pt>
                      <c:pt idx="5">
                        <c:v>0.47113270964436998</c:v>
                      </c:pt>
                      <c:pt idx="6">
                        <c:v>0.43801298450999498</c:v>
                      </c:pt>
                      <c:pt idx="7">
                        <c:v>0.227429686269319</c:v>
                      </c:pt>
                      <c:pt idx="8">
                        <c:v>0.39745220509067403</c:v>
                      </c:pt>
                      <c:pt idx="9">
                        <c:v>0.34977635540136098</c:v>
                      </c:pt>
                      <c:pt idx="10">
                        <c:v>6.0110071168613E-2</c:v>
                      </c:pt>
                      <c:pt idx="11">
                        <c:v>0.38318917618792803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794-4A46-AE98-DE21D753B9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Amount only with optimised occurrence</c:v>
                </c:tx>
                <c:spPr>
                  <a:ln w="28575" cap="rnd">
                    <a:solidFill>
                      <a:schemeClr val="accent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'Site 1_410730'!$U$29:$U$40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0.43829205923881598</c:v>
                      </c:pt>
                      <c:pt idx="1">
                        <c:v>0.39492163193833002</c:v>
                      </c:pt>
                      <c:pt idx="2">
                        <c:v>0.87088207200304601</c:v>
                      </c:pt>
                      <c:pt idx="3">
                        <c:v>0.29740313542204999</c:v>
                      </c:pt>
                      <c:pt idx="4">
                        <c:v>5.59325334187631E-2</c:v>
                      </c:pt>
                      <c:pt idx="5">
                        <c:v>0.47113270964436998</c:v>
                      </c:pt>
                      <c:pt idx="6">
                        <c:v>0.43801298450999498</c:v>
                      </c:pt>
                      <c:pt idx="7">
                        <c:v>0.227429686269319</c:v>
                      </c:pt>
                      <c:pt idx="8">
                        <c:v>0.39745220509067403</c:v>
                      </c:pt>
                      <c:pt idx="9">
                        <c:v>0.34977635540136098</c:v>
                      </c:pt>
                      <c:pt idx="10">
                        <c:v>6.0110071168613E-2</c:v>
                      </c:pt>
                      <c:pt idx="11">
                        <c:v>0.38318917618792803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794-4A46-AE98-DE21D753B99C}"/>
                  </c:ext>
                </c:extLst>
              </c15:ser>
            </c15:filteredLineSeries>
          </c:ext>
        </c:extLst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1_410730'!$P$15:$P$26</c:f>
              <c:numCache>
                <c:formatCode>General</c:formatCode>
                <c:ptCount val="12"/>
                <c:pt idx="0">
                  <c:v>0.37931377858800602</c:v>
                </c:pt>
                <c:pt idx="1">
                  <c:v>0.36261706109835701</c:v>
                </c:pt>
                <c:pt idx="2">
                  <c:v>0.25301044237014197</c:v>
                </c:pt>
                <c:pt idx="3">
                  <c:v>0.30863162569062802</c:v>
                </c:pt>
                <c:pt idx="4">
                  <c:v>0.34381481384798901</c:v>
                </c:pt>
                <c:pt idx="5">
                  <c:v>0.37169872103620499</c:v>
                </c:pt>
                <c:pt idx="6">
                  <c:v>0.31474906698147598</c:v>
                </c:pt>
                <c:pt idx="7">
                  <c:v>0.43065860750524099</c:v>
                </c:pt>
                <c:pt idx="8">
                  <c:v>0.48803436336804101</c:v>
                </c:pt>
                <c:pt idx="9">
                  <c:v>0.48943238560621499</c:v>
                </c:pt>
                <c:pt idx="10">
                  <c:v>0.51578566362843503</c:v>
                </c:pt>
                <c:pt idx="11">
                  <c:v>0.38876075512872599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D-436E-ADA1-0ED701C886BA}"/>
            </c:ext>
          </c:extLst>
        </c:ser>
        <c:ser>
          <c:idx val="1"/>
          <c:order val="1"/>
          <c:tx>
            <c:v>All parameter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1_410730'!$D$180:$D$191</c:f>
              <c:numCache>
                <c:formatCode>General</c:formatCode>
                <c:ptCount val="12"/>
                <c:pt idx="0">
                  <c:v>0.37931377858800602</c:v>
                </c:pt>
                <c:pt idx="1">
                  <c:v>0.36261706109835701</c:v>
                </c:pt>
                <c:pt idx="2">
                  <c:v>0.25301044237014197</c:v>
                </c:pt>
                <c:pt idx="3">
                  <c:v>0.30863162569062802</c:v>
                </c:pt>
                <c:pt idx="4">
                  <c:v>0.34381481384798901</c:v>
                </c:pt>
                <c:pt idx="5">
                  <c:v>10.5081659330077</c:v>
                </c:pt>
                <c:pt idx="6">
                  <c:v>11.172273975611899</c:v>
                </c:pt>
                <c:pt idx="7">
                  <c:v>9.5950041865610505</c:v>
                </c:pt>
                <c:pt idx="8">
                  <c:v>0.48803436336804101</c:v>
                </c:pt>
                <c:pt idx="9">
                  <c:v>0.48943238560621499</c:v>
                </c:pt>
                <c:pt idx="10">
                  <c:v>0.51578566362843503</c:v>
                </c:pt>
                <c:pt idx="11">
                  <c:v>0.38876075512872599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D-436E-ADA1-0ED701C88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1_410730'!$Q$15:$Q$26</c:f>
              <c:numCache>
                <c:formatCode>General</c:formatCode>
                <c:ptCount val="12"/>
                <c:pt idx="0">
                  <c:v>4.58728781463245E-2</c:v>
                </c:pt>
                <c:pt idx="1">
                  <c:v>5.3681764227666198E-2</c:v>
                </c:pt>
                <c:pt idx="2">
                  <c:v>3.4197273610095398E-2</c:v>
                </c:pt>
                <c:pt idx="3">
                  <c:v>4.2982326668253398E-2</c:v>
                </c:pt>
                <c:pt idx="4">
                  <c:v>5.9210456676542803E-2</c:v>
                </c:pt>
                <c:pt idx="5">
                  <c:v>6.3839423232491005E-2</c:v>
                </c:pt>
                <c:pt idx="6">
                  <c:v>5.0543007648536503E-2</c:v>
                </c:pt>
                <c:pt idx="7">
                  <c:v>6.3780910910447394E-2</c:v>
                </c:pt>
                <c:pt idx="8">
                  <c:v>6.7854780313007207E-2</c:v>
                </c:pt>
                <c:pt idx="9">
                  <c:v>6.59179939282937E-2</c:v>
                </c:pt>
                <c:pt idx="10">
                  <c:v>7.2744489854828703E-2</c:v>
                </c:pt>
                <c:pt idx="11">
                  <c:v>5.4817605022355401E-2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B-4FB8-9DD2-4D6AAF41AA2A}"/>
            </c:ext>
          </c:extLst>
        </c:ser>
        <c:ser>
          <c:idx val="3"/>
          <c:order val="1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1_410730'!$E$180:$E$191</c:f>
              <c:numCache>
                <c:formatCode>General</c:formatCode>
                <c:ptCount val="12"/>
                <c:pt idx="0">
                  <c:v>4.58728781463245E-2</c:v>
                </c:pt>
                <c:pt idx="1">
                  <c:v>5.3681764227666198E-2</c:v>
                </c:pt>
                <c:pt idx="2">
                  <c:v>3.4197273610095398E-2</c:v>
                </c:pt>
                <c:pt idx="3">
                  <c:v>4.2982326668253398E-2</c:v>
                </c:pt>
                <c:pt idx="4">
                  <c:v>5.9210456676542803E-2</c:v>
                </c:pt>
                <c:pt idx="5">
                  <c:v>7.8598162541043797</c:v>
                </c:pt>
                <c:pt idx="6">
                  <c:v>4.6097902792387</c:v>
                </c:pt>
                <c:pt idx="7">
                  <c:v>0.28863674895972902</c:v>
                </c:pt>
                <c:pt idx="8">
                  <c:v>6.7854780313007207E-2</c:v>
                </c:pt>
                <c:pt idx="9">
                  <c:v>6.59179939282937E-2</c:v>
                </c:pt>
                <c:pt idx="10">
                  <c:v>7.2744489854828703E-2</c:v>
                </c:pt>
                <c:pt idx="11">
                  <c:v>5.4817605022355401E-2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B-4FB8-9DD2-4D6AAF41A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1_410730'!$N$15:$N$26</c:f>
              <c:numCache>
                <c:formatCode>General</c:formatCode>
                <c:ptCount val="12"/>
                <c:pt idx="0">
                  <c:v>0.24168126094570899</c:v>
                </c:pt>
                <c:pt idx="1">
                  <c:v>0.22709163346613501</c:v>
                </c:pt>
                <c:pt idx="2">
                  <c:v>0.20782608695652199</c:v>
                </c:pt>
                <c:pt idx="3">
                  <c:v>0.20768526989936001</c:v>
                </c:pt>
                <c:pt idx="4">
                  <c:v>0.26035502958579898</c:v>
                </c:pt>
                <c:pt idx="5">
                  <c:v>0.31353919239904998</c:v>
                </c:pt>
                <c:pt idx="6">
                  <c:v>0.346964064436183</c:v>
                </c:pt>
                <c:pt idx="7">
                  <c:v>0.35272277227722798</c:v>
                </c:pt>
                <c:pt idx="8">
                  <c:v>0.341890315052509</c:v>
                </c:pt>
                <c:pt idx="9">
                  <c:v>0.290091930541369</c:v>
                </c:pt>
                <c:pt idx="10">
                  <c:v>0.29184549356223199</c:v>
                </c:pt>
                <c:pt idx="11">
                  <c:v>0.26524953789279099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B-4B63-AF87-93077AB372FB}"/>
            </c:ext>
          </c:extLst>
        </c:ser>
        <c:ser>
          <c:idx val="3"/>
          <c:order val="1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1_410730'!$B$180:$B$191</c:f>
              <c:numCache>
                <c:formatCode>General</c:formatCode>
                <c:ptCount val="12"/>
                <c:pt idx="0">
                  <c:v>0.24168126094570899</c:v>
                </c:pt>
                <c:pt idx="1">
                  <c:v>0.22709163346613501</c:v>
                </c:pt>
                <c:pt idx="2">
                  <c:v>0.20782608695652199</c:v>
                </c:pt>
                <c:pt idx="3">
                  <c:v>0.20768526989936001</c:v>
                </c:pt>
                <c:pt idx="4">
                  <c:v>0.26035502958579898</c:v>
                </c:pt>
                <c:pt idx="5">
                  <c:v>0.47977156059663401</c:v>
                </c:pt>
                <c:pt idx="6">
                  <c:v>0.64926486611971401</c:v>
                </c:pt>
                <c:pt idx="7">
                  <c:v>9.9913538194629101E-2</c:v>
                </c:pt>
                <c:pt idx="8">
                  <c:v>0.341890315052509</c:v>
                </c:pt>
                <c:pt idx="9">
                  <c:v>0.290091930541369</c:v>
                </c:pt>
                <c:pt idx="10">
                  <c:v>0.29184549356223199</c:v>
                </c:pt>
                <c:pt idx="11">
                  <c:v>0.26524953789279099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B-4B63-AF87-93077AB37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PWW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Baseline</c:v>
          </c:tx>
          <c:spPr>
            <a:ln w="381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1_410730'!$O$15:$O$26</c:f>
              <c:numCache>
                <c:formatCode>General</c:formatCode>
                <c:ptCount val="12"/>
                <c:pt idx="0">
                  <c:v>0.53456998313659398</c:v>
                </c:pt>
                <c:pt idx="1">
                  <c:v>0.60311958405545896</c:v>
                </c:pt>
                <c:pt idx="2">
                  <c:v>0.56678700361010803</c:v>
                </c:pt>
                <c:pt idx="3">
                  <c:v>0.59352517985611497</c:v>
                </c:pt>
                <c:pt idx="4">
                  <c:v>0.61739130434782596</c:v>
                </c:pt>
                <c:pt idx="5">
                  <c:v>0.67286245353159801</c:v>
                </c:pt>
                <c:pt idx="6">
                  <c:v>0.69805194805194803</c:v>
                </c:pt>
                <c:pt idx="7">
                  <c:v>0.692556634304207</c:v>
                </c:pt>
                <c:pt idx="8">
                  <c:v>0.64355231143552305</c:v>
                </c:pt>
                <c:pt idx="9">
                  <c:v>0.62301587301587302</c:v>
                </c:pt>
                <c:pt idx="10">
                  <c:v>0.63587684069611805</c:v>
                </c:pt>
                <c:pt idx="11">
                  <c:v>0.56202143950995398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1-449F-941E-B8AFE20FD3B7}"/>
            </c:ext>
          </c:extLst>
        </c:ser>
        <c:ser>
          <c:idx val="3"/>
          <c:order val="3"/>
          <c:tx>
            <c:v>All parameters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'Site 1_410730'!$C$180:$C$191</c:f>
              <c:numCache>
                <c:formatCode>General</c:formatCode>
                <c:ptCount val="12"/>
                <c:pt idx="0">
                  <c:v>0.53456998313659398</c:v>
                </c:pt>
                <c:pt idx="1">
                  <c:v>0.60311958405545896</c:v>
                </c:pt>
                <c:pt idx="2">
                  <c:v>0.56678700361010803</c:v>
                </c:pt>
                <c:pt idx="3">
                  <c:v>0.59352517985611497</c:v>
                </c:pt>
                <c:pt idx="4">
                  <c:v>0.61739130434782596</c:v>
                </c:pt>
                <c:pt idx="5">
                  <c:v>7.2042306773965697E-2</c:v>
                </c:pt>
                <c:pt idx="6">
                  <c:v>0.98756506874678895</c:v>
                </c:pt>
                <c:pt idx="7">
                  <c:v>0.67826445130871804</c:v>
                </c:pt>
                <c:pt idx="8">
                  <c:v>0.64355231143552305</c:v>
                </c:pt>
                <c:pt idx="9">
                  <c:v>0.62301587301587302</c:v>
                </c:pt>
                <c:pt idx="10">
                  <c:v>0.63587684069611805</c:v>
                </c:pt>
                <c:pt idx="11">
                  <c:v>0.56202143950995398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1-449F-941E-B8AFE20FD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682304"/>
        <c:axId val="101168272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Occurrence only</c:v>
                </c:tx>
                <c:spPr>
                  <a:ln w="28575" cap="rnd">
                    <a:solidFill>
                      <a:schemeClr val="accent2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'Site 1_410730'!$O$29:$O$40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0.43829205923881598</c:v>
                      </c:pt>
                      <c:pt idx="1">
                        <c:v>0.39492163193833002</c:v>
                      </c:pt>
                      <c:pt idx="2">
                        <c:v>0.87088207200304601</c:v>
                      </c:pt>
                      <c:pt idx="3">
                        <c:v>0.29740313542204999</c:v>
                      </c:pt>
                      <c:pt idx="4">
                        <c:v>5.59325334187631E-2</c:v>
                      </c:pt>
                      <c:pt idx="5">
                        <c:v>0.47113270964436998</c:v>
                      </c:pt>
                      <c:pt idx="6">
                        <c:v>0.43801298450999498</c:v>
                      </c:pt>
                      <c:pt idx="7">
                        <c:v>0.227429686269319</c:v>
                      </c:pt>
                      <c:pt idx="8">
                        <c:v>0.39745220509067403</c:v>
                      </c:pt>
                      <c:pt idx="9">
                        <c:v>0.34977635540136098</c:v>
                      </c:pt>
                      <c:pt idx="10">
                        <c:v>6.0110071168613E-2</c:v>
                      </c:pt>
                      <c:pt idx="11">
                        <c:v>0.38318917618792803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E1-449F-941E-B8AFE20FD3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Amount only with optimised occurrence</c:v>
                </c:tx>
                <c:spPr>
                  <a:ln w="28575" cap="rnd">
                    <a:solidFill>
                      <a:schemeClr val="accent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'Site 1_410730'!$U$29:$U$40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0.43829205923881598</c:v>
                      </c:pt>
                      <c:pt idx="1">
                        <c:v>0.39492163193833002</c:v>
                      </c:pt>
                      <c:pt idx="2">
                        <c:v>0.87088207200304601</c:v>
                      </c:pt>
                      <c:pt idx="3">
                        <c:v>0.29740313542204999</c:v>
                      </c:pt>
                      <c:pt idx="4">
                        <c:v>5.59325334187631E-2</c:v>
                      </c:pt>
                      <c:pt idx="5">
                        <c:v>0.47113270964436998</c:v>
                      </c:pt>
                      <c:pt idx="6">
                        <c:v>0.43801298450999498</c:v>
                      </c:pt>
                      <c:pt idx="7">
                        <c:v>0.227429686269319</c:v>
                      </c:pt>
                      <c:pt idx="8">
                        <c:v>0.39745220509067403</c:v>
                      </c:pt>
                      <c:pt idx="9">
                        <c:v>0.34977635540136098</c:v>
                      </c:pt>
                      <c:pt idx="10">
                        <c:v>6.0110071168613E-2</c:v>
                      </c:pt>
                      <c:pt idx="11">
                        <c:v>0.38318917618792803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9E1-449F-941E-B8AFE20FD3B7}"/>
                  </c:ext>
                </c:extLst>
              </c15:ser>
            </c15:filteredLineSeries>
          </c:ext>
        </c:extLst>
      </c:lineChart>
      <c:catAx>
        <c:axId val="10116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720"/>
        <c:crosses val="autoZero"/>
        <c:auto val="1"/>
        <c:lblAlgn val="ctr"/>
        <c:lblOffset val="100"/>
        <c:noMultiLvlLbl val="0"/>
      </c:catAx>
      <c:valAx>
        <c:axId val="10116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boxWhisker" uniqueId="{2A41AF55-39A0-4121-B74A-3FA5CDF87BE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Original OF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Original OF</a:t>
              </a:r>
            </a:p>
          </cx:txPr>
        </cx:title>
        <cx:tickLabels/>
        <cx:numFmt formatCode="@" sourceLinked="0"/>
      </cx:axis>
      <cx:axis id="1">
        <cx:valScaling min="40"/>
        <cx:title>
          <cx:tx>
            <cx:txData>
              <cx:v>Time (ms)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(ms)</a:t>
              </a:r>
            </a:p>
          </cx:txPr>
        </cx:title>
        <cx:majorGridlines/>
        <cx:tickLabels/>
        <cx:numFmt formatCode="General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image" Target="../media/image1.png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8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microsoft.com/office/2014/relationships/chartEx" Target="../charts/chartEx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26" Type="http://schemas.openxmlformats.org/officeDocument/2006/relationships/image" Target="../media/image46.png"/><Relationship Id="rId39" Type="http://schemas.openxmlformats.org/officeDocument/2006/relationships/image" Target="../media/image59.png"/><Relationship Id="rId21" Type="http://schemas.openxmlformats.org/officeDocument/2006/relationships/image" Target="../media/image41.png"/><Relationship Id="rId34" Type="http://schemas.openxmlformats.org/officeDocument/2006/relationships/image" Target="../media/image54.png"/><Relationship Id="rId42" Type="http://schemas.openxmlformats.org/officeDocument/2006/relationships/image" Target="../media/image62.png"/><Relationship Id="rId47" Type="http://schemas.openxmlformats.org/officeDocument/2006/relationships/image" Target="../media/image67.png"/><Relationship Id="rId50" Type="http://schemas.openxmlformats.org/officeDocument/2006/relationships/image" Target="../media/image70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9" Type="http://schemas.openxmlformats.org/officeDocument/2006/relationships/image" Target="../media/image49.png"/><Relationship Id="rId11" Type="http://schemas.openxmlformats.org/officeDocument/2006/relationships/image" Target="../media/image31.png"/><Relationship Id="rId24" Type="http://schemas.openxmlformats.org/officeDocument/2006/relationships/image" Target="../media/image44.png"/><Relationship Id="rId32" Type="http://schemas.openxmlformats.org/officeDocument/2006/relationships/image" Target="../media/image52.png"/><Relationship Id="rId37" Type="http://schemas.openxmlformats.org/officeDocument/2006/relationships/image" Target="../media/image57.png"/><Relationship Id="rId40" Type="http://schemas.openxmlformats.org/officeDocument/2006/relationships/image" Target="../media/image60.png"/><Relationship Id="rId45" Type="http://schemas.openxmlformats.org/officeDocument/2006/relationships/image" Target="../media/image65.png"/><Relationship Id="rId53" Type="http://schemas.openxmlformats.org/officeDocument/2006/relationships/image" Target="../media/image73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31" Type="http://schemas.openxmlformats.org/officeDocument/2006/relationships/image" Target="../media/image51.png"/><Relationship Id="rId44" Type="http://schemas.openxmlformats.org/officeDocument/2006/relationships/image" Target="../media/image64.png"/><Relationship Id="rId52" Type="http://schemas.openxmlformats.org/officeDocument/2006/relationships/image" Target="../media/image72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Relationship Id="rId27" Type="http://schemas.openxmlformats.org/officeDocument/2006/relationships/image" Target="../media/image47.png"/><Relationship Id="rId30" Type="http://schemas.openxmlformats.org/officeDocument/2006/relationships/image" Target="../media/image50.png"/><Relationship Id="rId35" Type="http://schemas.openxmlformats.org/officeDocument/2006/relationships/image" Target="../media/image55.png"/><Relationship Id="rId43" Type="http://schemas.openxmlformats.org/officeDocument/2006/relationships/image" Target="../media/image63.png"/><Relationship Id="rId48" Type="http://schemas.openxmlformats.org/officeDocument/2006/relationships/image" Target="../media/image68.png"/><Relationship Id="rId8" Type="http://schemas.openxmlformats.org/officeDocument/2006/relationships/image" Target="../media/image28.png"/><Relationship Id="rId51" Type="http://schemas.openxmlformats.org/officeDocument/2006/relationships/image" Target="../media/image71.png"/><Relationship Id="rId3" Type="http://schemas.openxmlformats.org/officeDocument/2006/relationships/image" Target="../media/image23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5" Type="http://schemas.openxmlformats.org/officeDocument/2006/relationships/image" Target="../media/image45.png"/><Relationship Id="rId33" Type="http://schemas.openxmlformats.org/officeDocument/2006/relationships/image" Target="../media/image53.png"/><Relationship Id="rId38" Type="http://schemas.openxmlformats.org/officeDocument/2006/relationships/image" Target="../media/image58.png"/><Relationship Id="rId46" Type="http://schemas.openxmlformats.org/officeDocument/2006/relationships/image" Target="../media/image66.png"/><Relationship Id="rId20" Type="http://schemas.openxmlformats.org/officeDocument/2006/relationships/image" Target="../media/image40.png"/><Relationship Id="rId41" Type="http://schemas.openxmlformats.org/officeDocument/2006/relationships/image" Target="../media/image61.png"/><Relationship Id="rId54" Type="http://schemas.openxmlformats.org/officeDocument/2006/relationships/image" Target="../media/image74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5" Type="http://schemas.openxmlformats.org/officeDocument/2006/relationships/image" Target="../media/image35.png"/><Relationship Id="rId23" Type="http://schemas.openxmlformats.org/officeDocument/2006/relationships/image" Target="../media/image43.png"/><Relationship Id="rId28" Type="http://schemas.openxmlformats.org/officeDocument/2006/relationships/image" Target="../media/image48.png"/><Relationship Id="rId36" Type="http://schemas.openxmlformats.org/officeDocument/2006/relationships/image" Target="../media/image56.png"/><Relationship Id="rId49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28</xdr:row>
      <xdr:rowOff>171450</xdr:rowOff>
    </xdr:from>
    <xdr:to>
      <xdr:col>11</xdr:col>
      <xdr:colOff>962025</xdr:colOff>
      <xdr:row>43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14</xdr:row>
      <xdr:rowOff>0</xdr:rowOff>
    </xdr:from>
    <xdr:to>
      <xdr:col>11</xdr:col>
      <xdr:colOff>933450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238125</xdr:colOff>
      <xdr:row>41</xdr:row>
      <xdr:rowOff>109537</xdr:rowOff>
    </xdr:from>
    <xdr:to>
      <xdr:col>18</xdr:col>
      <xdr:colOff>647700</xdr:colOff>
      <xdr:row>55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723900</xdr:colOff>
      <xdr:row>41</xdr:row>
      <xdr:rowOff>114300</xdr:rowOff>
    </xdr:from>
    <xdr:to>
      <xdr:col>26</xdr:col>
      <xdr:colOff>9525</xdr:colOff>
      <xdr:row>56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247650</xdr:colOff>
      <xdr:row>56</xdr:row>
      <xdr:rowOff>142875</xdr:rowOff>
    </xdr:from>
    <xdr:to>
      <xdr:col>18</xdr:col>
      <xdr:colOff>657225</xdr:colOff>
      <xdr:row>71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733425</xdr:colOff>
      <xdr:row>56</xdr:row>
      <xdr:rowOff>142875</xdr:rowOff>
    </xdr:from>
    <xdr:to>
      <xdr:col>26</xdr:col>
      <xdr:colOff>19050</xdr:colOff>
      <xdr:row>71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19049</xdr:colOff>
      <xdr:row>43</xdr:row>
      <xdr:rowOff>176212</xdr:rowOff>
    </xdr:from>
    <xdr:to>
      <xdr:col>12</xdr:col>
      <xdr:colOff>228599</xdr:colOff>
      <xdr:row>58</xdr:row>
      <xdr:rowOff>61912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66675</xdr:colOff>
      <xdr:row>60</xdr:row>
      <xdr:rowOff>14287</xdr:rowOff>
    </xdr:from>
    <xdr:to>
      <xdr:col>11</xdr:col>
      <xdr:colOff>409575</xdr:colOff>
      <xdr:row>74</xdr:row>
      <xdr:rowOff>90487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571500</xdr:colOff>
      <xdr:row>100</xdr:row>
      <xdr:rowOff>104775</xdr:rowOff>
    </xdr:from>
    <xdr:to>
      <xdr:col>11</xdr:col>
      <xdr:colOff>914400</xdr:colOff>
      <xdr:row>115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100</xdr:row>
      <xdr:rowOff>104775</xdr:rowOff>
    </xdr:from>
    <xdr:to>
      <xdr:col>18</xdr:col>
      <xdr:colOff>409575</xdr:colOff>
      <xdr:row>115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571500</xdr:colOff>
      <xdr:row>85</xdr:row>
      <xdr:rowOff>142875</xdr:rowOff>
    </xdr:from>
    <xdr:to>
      <xdr:col>11</xdr:col>
      <xdr:colOff>914400</xdr:colOff>
      <xdr:row>100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85</xdr:row>
      <xdr:rowOff>152400</xdr:rowOff>
    </xdr:from>
    <xdr:to>
      <xdr:col>18</xdr:col>
      <xdr:colOff>409575</xdr:colOff>
      <xdr:row>100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0</xdr:colOff>
      <xdr:row>120</xdr:row>
      <xdr:rowOff>0</xdr:rowOff>
    </xdr:from>
    <xdr:to>
      <xdr:col>11</xdr:col>
      <xdr:colOff>952500</xdr:colOff>
      <xdr:row>134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158</xdr:row>
      <xdr:rowOff>152400</xdr:rowOff>
    </xdr:from>
    <xdr:to>
      <xdr:col>11</xdr:col>
      <xdr:colOff>952500</xdr:colOff>
      <xdr:row>173</xdr:row>
      <xdr:rowOff>133350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38100</xdr:colOff>
      <xdr:row>158</xdr:row>
      <xdr:rowOff>152400</xdr:rowOff>
    </xdr:from>
    <xdr:to>
      <xdr:col>18</xdr:col>
      <xdr:colOff>447675</xdr:colOff>
      <xdr:row>173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144</xdr:row>
      <xdr:rowOff>0</xdr:rowOff>
    </xdr:from>
    <xdr:to>
      <xdr:col>11</xdr:col>
      <xdr:colOff>952500</xdr:colOff>
      <xdr:row>158</xdr:row>
      <xdr:rowOff>85725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38100</xdr:colOff>
      <xdr:row>144</xdr:row>
      <xdr:rowOff>9525</xdr:rowOff>
    </xdr:from>
    <xdr:to>
      <xdr:col>18</xdr:col>
      <xdr:colOff>447675</xdr:colOff>
      <xdr:row>158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15</xdr:col>
      <xdr:colOff>238125</xdr:colOff>
      <xdr:row>148</xdr:row>
      <xdr:rowOff>161925</xdr:rowOff>
    </xdr:from>
    <xdr:to>
      <xdr:col>24</xdr:col>
      <xdr:colOff>314325</xdr:colOff>
      <xdr:row>170</xdr:row>
      <xdr:rowOff>57150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3225" y="28946475"/>
          <a:ext cx="5972175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193</xdr:row>
      <xdr:rowOff>152400</xdr:rowOff>
    </xdr:from>
    <xdr:to>
      <xdr:col>11</xdr:col>
      <xdr:colOff>952500</xdr:colOff>
      <xdr:row>208</xdr:row>
      <xdr:rowOff>133350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38100</xdr:colOff>
      <xdr:row>193</xdr:row>
      <xdr:rowOff>152400</xdr:rowOff>
    </xdr:from>
    <xdr:to>
      <xdr:col>18</xdr:col>
      <xdr:colOff>447675</xdr:colOff>
      <xdr:row>208</xdr:row>
      <xdr:rowOff>133350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0</xdr:colOff>
      <xdr:row>179</xdr:row>
      <xdr:rowOff>0</xdr:rowOff>
    </xdr:from>
    <xdr:to>
      <xdr:col>11</xdr:col>
      <xdr:colOff>952500</xdr:colOff>
      <xdr:row>193</xdr:row>
      <xdr:rowOff>85725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38100</xdr:colOff>
      <xdr:row>179</xdr:row>
      <xdr:rowOff>9525</xdr:rowOff>
    </xdr:from>
    <xdr:to>
      <xdr:col>18</xdr:col>
      <xdr:colOff>447675</xdr:colOff>
      <xdr:row>193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447675</xdr:colOff>
      <xdr:row>0</xdr:row>
      <xdr:rowOff>38099</xdr:rowOff>
    </xdr:from>
    <xdr:to>
      <xdr:col>10</xdr:col>
      <xdr:colOff>152400</xdr:colOff>
      <xdr:row>10</xdr:row>
      <xdr:rowOff>52386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7750" y="38099"/>
              <a:ext cx="2752725" cy="19573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247650</xdr:colOff>
      <xdr:row>11</xdr:row>
      <xdr:rowOff>95250</xdr:rowOff>
    </xdr:from>
    <xdr:to>
      <xdr:col>12</xdr:col>
      <xdr:colOff>304009</xdr:colOff>
      <xdr:row>24</xdr:row>
      <xdr:rowOff>113509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6525" y="2228850"/>
          <a:ext cx="2494759" cy="2494759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</xdr:colOff>
      <xdr:row>25</xdr:row>
      <xdr:rowOff>66675</xdr:rowOff>
    </xdr:from>
    <xdr:to>
      <xdr:col>10</xdr:col>
      <xdr:colOff>256384</xdr:colOff>
      <xdr:row>37</xdr:row>
      <xdr:rowOff>142084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4867275"/>
          <a:ext cx="2361409" cy="2361409"/>
        </a:xfrm>
        <a:prstGeom prst="rect">
          <a:avLst/>
        </a:prstGeom>
      </xdr:spPr>
    </xdr:pic>
    <xdr:clientData/>
  </xdr:twoCellAnchor>
  <xdr:twoCellAnchor editAs="oneCell">
    <xdr:from>
      <xdr:col>13</xdr:col>
      <xdr:colOff>9295</xdr:colOff>
      <xdr:row>1</xdr:row>
      <xdr:rowOff>0</xdr:rowOff>
    </xdr:from>
    <xdr:to>
      <xdr:col>15</xdr:col>
      <xdr:colOff>247651</xdr:colOff>
      <xdr:row>12</xdr:row>
      <xdr:rowOff>15550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7145" y="190500"/>
          <a:ext cx="1457556" cy="2149150"/>
        </a:xfrm>
        <a:prstGeom prst="rect">
          <a:avLst/>
        </a:prstGeom>
      </xdr:spPr>
    </xdr:pic>
    <xdr:clientData/>
  </xdr:twoCellAnchor>
  <xdr:twoCellAnchor editAs="oneCell">
    <xdr:from>
      <xdr:col>18</xdr:col>
      <xdr:colOff>173942</xdr:colOff>
      <xdr:row>12</xdr:row>
      <xdr:rowOff>57149</xdr:rowOff>
    </xdr:from>
    <xdr:to>
      <xdr:col>23</xdr:col>
      <xdr:colOff>19575</xdr:colOff>
      <xdr:row>26</xdr:row>
      <xdr:rowOff>181482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89792" y="2381249"/>
          <a:ext cx="2893633" cy="2791333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12</xdr:row>
      <xdr:rowOff>47625</xdr:rowOff>
    </xdr:from>
    <xdr:to>
      <xdr:col>27</xdr:col>
      <xdr:colOff>485775</xdr:colOff>
      <xdr:row>26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97200" y="2371725"/>
          <a:ext cx="2790825" cy="2790825"/>
        </a:xfrm>
        <a:prstGeom prst="rect">
          <a:avLst/>
        </a:prstGeom>
      </xdr:spPr>
    </xdr:pic>
    <xdr:clientData/>
  </xdr:twoCellAnchor>
  <xdr:twoCellAnchor editAs="oneCell">
    <xdr:from>
      <xdr:col>27</xdr:col>
      <xdr:colOff>571500</xdr:colOff>
      <xdr:row>12</xdr:row>
      <xdr:rowOff>47626</xdr:rowOff>
    </xdr:from>
    <xdr:to>
      <xdr:col>32</xdr:col>
      <xdr:colOff>153735</xdr:colOff>
      <xdr:row>26</xdr:row>
      <xdr:rowOff>180976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73750" y="2371726"/>
          <a:ext cx="2630235" cy="28003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39</xdr:row>
      <xdr:rowOff>180977</xdr:rowOff>
    </xdr:from>
    <xdr:to>
      <xdr:col>14</xdr:col>
      <xdr:colOff>324884</xdr:colOff>
      <xdr:row>48</xdr:row>
      <xdr:rowOff>95251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7200" y="7648577"/>
          <a:ext cx="2325134" cy="1628774"/>
        </a:xfrm>
        <a:prstGeom prst="rect">
          <a:avLst/>
        </a:prstGeom>
      </xdr:spPr>
    </xdr:pic>
    <xdr:clientData/>
  </xdr:twoCellAnchor>
  <xdr:twoCellAnchor editAs="oneCell">
    <xdr:from>
      <xdr:col>7</xdr:col>
      <xdr:colOff>13761</xdr:colOff>
      <xdr:row>40</xdr:row>
      <xdr:rowOff>0</xdr:rowOff>
    </xdr:from>
    <xdr:to>
      <xdr:col>10</xdr:col>
      <xdr:colOff>495836</xdr:colOff>
      <xdr:row>52</xdr:row>
      <xdr:rowOff>162495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43036" y="7658100"/>
          <a:ext cx="2310875" cy="2448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12</xdr:row>
      <xdr:rowOff>107198</xdr:rowOff>
    </xdr:from>
    <xdr:to>
      <xdr:col>18</xdr:col>
      <xdr:colOff>39380</xdr:colOff>
      <xdr:row>22</xdr:row>
      <xdr:rowOff>134057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58275" y="2431298"/>
          <a:ext cx="3496955" cy="1931859"/>
        </a:xfrm>
        <a:prstGeom prst="rect">
          <a:avLst/>
        </a:prstGeom>
      </xdr:spPr>
    </xdr:pic>
    <xdr:clientData/>
  </xdr:twoCellAnchor>
  <xdr:twoCellAnchor editAs="oneCell">
    <xdr:from>
      <xdr:col>9</xdr:col>
      <xdr:colOff>600521</xdr:colOff>
      <xdr:row>55</xdr:row>
      <xdr:rowOff>152399</xdr:rowOff>
    </xdr:from>
    <xdr:to>
      <xdr:col>14</xdr:col>
      <xdr:colOff>400580</xdr:colOff>
      <xdr:row>78</xdr:row>
      <xdr:rowOff>143640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48996" y="10667999"/>
          <a:ext cx="3029034" cy="4372741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55</xdr:row>
      <xdr:rowOff>133350</xdr:rowOff>
    </xdr:from>
    <xdr:to>
      <xdr:col>19</xdr:col>
      <xdr:colOff>570224</xdr:colOff>
      <xdr:row>78</xdr:row>
      <xdr:rowOff>161925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58475" y="10648950"/>
          <a:ext cx="3037199" cy="4410075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95251</xdr:colOff>
      <xdr:row>55</xdr:row>
      <xdr:rowOff>114301</xdr:rowOff>
    </xdr:from>
    <xdr:to>
      <xdr:col>25</xdr:col>
      <xdr:colOff>38101</xdr:colOff>
      <xdr:row>78</xdr:row>
      <xdr:rowOff>185175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30301" y="10629901"/>
          <a:ext cx="2990850" cy="4452374"/>
        </a:xfrm>
        <a:prstGeom prst="rect">
          <a:avLst/>
        </a:prstGeom>
      </xdr:spPr>
    </xdr:pic>
    <xdr:clientData/>
  </xdr:twoCellAnchor>
  <xdr:twoCellAnchor editAs="oneCell">
    <xdr:from>
      <xdr:col>25</xdr:col>
      <xdr:colOff>171451</xdr:colOff>
      <xdr:row>55</xdr:row>
      <xdr:rowOff>114300</xdr:rowOff>
    </xdr:from>
    <xdr:to>
      <xdr:col>29</xdr:col>
      <xdr:colOff>581025</xdr:colOff>
      <xdr:row>79</xdr:row>
      <xdr:rowOff>53943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54501" y="10629900"/>
          <a:ext cx="2847974" cy="4511643"/>
        </a:xfrm>
        <a:prstGeom prst="rect">
          <a:avLst/>
        </a:prstGeom>
      </xdr:spPr>
    </xdr:pic>
    <xdr:clientData/>
  </xdr:twoCellAnchor>
  <xdr:twoCellAnchor editAs="oneCell">
    <xdr:from>
      <xdr:col>30</xdr:col>
      <xdr:colOff>142875</xdr:colOff>
      <xdr:row>55</xdr:row>
      <xdr:rowOff>104775</xdr:rowOff>
    </xdr:from>
    <xdr:to>
      <xdr:col>34</xdr:col>
      <xdr:colOff>381000</xdr:colOff>
      <xdr:row>79</xdr:row>
      <xdr:rowOff>87564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973925" y="10620375"/>
          <a:ext cx="2676525" cy="45547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25</xdr:row>
          <xdr:rowOff>0</xdr:rowOff>
        </xdr:from>
        <xdr:to>
          <xdr:col>4</xdr:col>
          <xdr:colOff>685800</xdr:colOff>
          <xdr:row>25</xdr:row>
          <xdr:rowOff>180975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3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26</xdr:row>
          <xdr:rowOff>0</xdr:rowOff>
        </xdr:from>
        <xdr:to>
          <xdr:col>4</xdr:col>
          <xdr:colOff>685800</xdr:colOff>
          <xdr:row>26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3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27</xdr:row>
          <xdr:rowOff>0</xdr:rowOff>
        </xdr:from>
        <xdr:to>
          <xdr:col>4</xdr:col>
          <xdr:colOff>685800</xdr:colOff>
          <xdr:row>27</xdr:row>
          <xdr:rowOff>180975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3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28</xdr:row>
          <xdr:rowOff>0</xdr:rowOff>
        </xdr:from>
        <xdr:to>
          <xdr:col>4</xdr:col>
          <xdr:colOff>685800</xdr:colOff>
          <xdr:row>28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3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29</xdr:row>
          <xdr:rowOff>0</xdr:rowOff>
        </xdr:from>
        <xdr:to>
          <xdr:col>4</xdr:col>
          <xdr:colOff>685800</xdr:colOff>
          <xdr:row>29</xdr:row>
          <xdr:rowOff>180975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3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36</xdr:row>
          <xdr:rowOff>0</xdr:rowOff>
        </xdr:from>
        <xdr:to>
          <xdr:col>4</xdr:col>
          <xdr:colOff>685800</xdr:colOff>
          <xdr:row>36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3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10582</xdr:colOff>
      <xdr:row>25</xdr:row>
      <xdr:rowOff>10583</xdr:rowOff>
    </xdr:from>
    <xdr:to>
      <xdr:col>11</xdr:col>
      <xdr:colOff>648757</xdr:colOff>
      <xdr:row>38</xdr:row>
      <xdr:rowOff>137583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5397499" y="4773083"/>
          <a:ext cx="5241925" cy="260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 baseline="0"/>
            <a:t>Coding and simulation plan:</a:t>
          </a:r>
        </a:p>
        <a:p>
          <a:r>
            <a:rPr lang="en-GB" sz="1600" baseline="0"/>
            <a:t>1. </a:t>
          </a:r>
          <a:r>
            <a:rPr lang="en-GB" sz="1600" strike="sngStrike" baseline="0"/>
            <a:t>Summary evaluation (similar to CASE) (2-3 days)</a:t>
          </a:r>
        </a:p>
        <a:p>
          <a:r>
            <a:rPr lang="en-GB" sz="1600" baseline="0"/>
            <a:t>2. Calculate and plots other flow stats (mean, sd monthly) (1 day)</a:t>
          </a:r>
        </a:p>
        <a:p>
          <a:r>
            <a:rPr lang="en-GB" sz="1600" baseline="0"/>
            <a:t>3. get figures for sites (0.5 day)</a:t>
          </a:r>
        </a:p>
        <a:p>
          <a:r>
            <a:rPr lang="en-GB" sz="1600" baseline="0"/>
            <a:t>4. </a:t>
          </a:r>
          <a:r>
            <a:rPr lang="en-GB" sz="1600" baseline="0">
              <a:solidFill>
                <a:schemeClr val="accent1"/>
              </a:solidFill>
            </a:rPr>
            <a:t>which combination for current OFs, other OFs?</a:t>
          </a:r>
        </a:p>
        <a:p>
          <a:r>
            <a:rPr lang="en-GB" sz="1600" baseline="0"/>
            <a:t>5. </a:t>
          </a:r>
          <a:r>
            <a:rPr lang="en-GB" sz="1600" baseline="0">
              <a:solidFill>
                <a:schemeClr val="accent1"/>
              </a:solidFill>
            </a:rPr>
            <a:t>Run on other sites</a:t>
          </a:r>
        </a:p>
        <a:p>
          <a:r>
            <a:rPr lang="en-GB" sz="1600" baseline="0"/>
            <a:t>6. </a:t>
          </a:r>
          <a:r>
            <a:rPr lang="en-GB" sz="1600" baseline="0">
              <a:solidFill>
                <a:schemeClr val="accent1"/>
              </a:solidFill>
            </a:rPr>
            <a:t>Run with synthetic data</a:t>
          </a:r>
        </a:p>
        <a:p>
          <a:r>
            <a:rPr lang="en-GB" sz="1600" baseline="0"/>
            <a:t>7. </a:t>
          </a:r>
          <a:r>
            <a:rPr lang="en-GB" sz="1600" baseline="0">
              <a:solidFill>
                <a:schemeClr val="accent1"/>
              </a:solidFill>
            </a:rPr>
            <a:t>Testing the procedure on one single month at a time (12 FDC plot)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30</xdr:row>
          <xdr:rowOff>0</xdr:rowOff>
        </xdr:from>
        <xdr:to>
          <xdr:col>4</xdr:col>
          <xdr:colOff>685800</xdr:colOff>
          <xdr:row>30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3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31</xdr:row>
          <xdr:rowOff>0</xdr:rowOff>
        </xdr:from>
        <xdr:to>
          <xdr:col>4</xdr:col>
          <xdr:colOff>685800</xdr:colOff>
          <xdr:row>31</xdr:row>
          <xdr:rowOff>180975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3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32</xdr:row>
          <xdr:rowOff>0</xdr:rowOff>
        </xdr:from>
        <xdr:to>
          <xdr:col>4</xdr:col>
          <xdr:colOff>685800</xdr:colOff>
          <xdr:row>32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3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33</xdr:row>
          <xdr:rowOff>0</xdr:rowOff>
        </xdr:from>
        <xdr:to>
          <xdr:col>4</xdr:col>
          <xdr:colOff>685800</xdr:colOff>
          <xdr:row>33</xdr:row>
          <xdr:rowOff>180975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3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35</xdr:row>
          <xdr:rowOff>0</xdr:rowOff>
        </xdr:from>
        <xdr:to>
          <xdr:col>4</xdr:col>
          <xdr:colOff>685800</xdr:colOff>
          <xdr:row>35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3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476250</xdr:colOff>
          <xdr:row>34</xdr:row>
          <xdr:rowOff>0</xdr:rowOff>
        </xdr:from>
        <xdr:to>
          <xdr:col>4</xdr:col>
          <xdr:colOff>685800</xdr:colOff>
          <xdr:row>34</xdr:row>
          <xdr:rowOff>180975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3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354542</xdr:colOff>
      <xdr:row>47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46542" cy="911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21</xdr:col>
      <xdr:colOff>400050</xdr:colOff>
      <xdr:row>87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13201650" cy="7229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28576</xdr:rowOff>
    </xdr:from>
    <xdr:to>
      <xdr:col>8</xdr:col>
      <xdr:colOff>10658</xdr:colOff>
      <xdr:row>13</xdr:row>
      <xdr:rowOff>85726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6"/>
          <a:ext cx="4887458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76200</xdr:rowOff>
    </xdr:from>
    <xdr:to>
      <xdr:col>8</xdr:col>
      <xdr:colOff>3509</xdr:colOff>
      <xdr:row>33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"/>
          <a:ext cx="4880309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32</xdr:row>
      <xdr:rowOff>76200</xdr:rowOff>
    </xdr:from>
    <xdr:to>
      <xdr:col>9</xdr:col>
      <xdr:colOff>275418</xdr:colOff>
      <xdr:row>51</xdr:row>
      <xdr:rowOff>28129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" y="6296025"/>
          <a:ext cx="6457143" cy="35714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</xdr:row>
          <xdr:rowOff>0</xdr:rowOff>
        </xdr:from>
        <xdr:to>
          <xdr:col>15</xdr:col>
          <xdr:colOff>685800</xdr:colOff>
          <xdr:row>1</xdr:row>
          <xdr:rowOff>180975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72C9E945-4D9A-46D1-B603-F26582B44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2</xdr:row>
          <xdr:rowOff>0</xdr:rowOff>
        </xdr:from>
        <xdr:ext cx="209550" cy="180975"/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2F7C520E-50C3-4F9C-AC04-C43D5552B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5</xdr:row>
          <xdr:rowOff>0</xdr:rowOff>
        </xdr:from>
        <xdr:ext cx="209550" cy="180975"/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4C6BB4C6-1E6D-4755-8A1F-5D84072B1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6</xdr:row>
          <xdr:rowOff>0</xdr:rowOff>
        </xdr:from>
        <xdr:ext cx="209550" cy="180975"/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1452BF9F-541C-48C3-9CBF-6B53E0341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8</xdr:row>
          <xdr:rowOff>0</xdr:rowOff>
        </xdr:from>
        <xdr:ext cx="209550" cy="180975"/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5A0FE2E2-EF36-469C-8FD5-D0C4B4264F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9</xdr:row>
          <xdr:rowOff>0</xdr:rowOff>
        </xdr:from>
        <xdr:ext cx="209550" cy="180975"/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7DB9AD70-C3F0-4BC4-B5A9-4559C2715D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10</xdr:row>
          <xdr:rowOff>0</xdr:rowOff>
        </xdr:from>
        <xdr:ext cx="209550" cy="180975"/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B213861F-C87E-423C-9790-F17646864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11</xdr:row>
          <xdr:rowOff>0</xdr:rowOff>
        </xdr:from>
        <xdr:ext cx="209550" cy="180975"/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CD944952-F435-4E36-87EE-8A789CF3E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12</xdr:row>
          <xdr:rowOff>0</xdr:rowOff>
        </xdr:from>
        <xdr:ext cx="209550" cy="180975"/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B2A4F6B-8E3B-4626-A62C-6434C7BE7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13</xdr:row>
          <xdr:rowOff>0</xdr:rowOff>
        </xdr:from>
        <xdr:ext cx="209550" cy="180975"/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56EBB415-D93B-4179-9791-974CF0D68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14</xdr:row>
          <xdr:rowOff>0</xdr:rowOff>
        </xdr:from>
        <xdr:ext cx="209550" cy="180975"/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A06E7EB-94D5-4F60-A732-14A75F37B9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15</xdr:row>
          <xdr:rowOff>0</xdr:rowOff>
        </xdr:from>
        <xdr:ext cx="209550" cy="180975"/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65F01CC3-8BD3-46C6-A4F3-5AF9CE68C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16</xdr:row>
          <xdr:rowOff>0</xdr:rowOff>
        </xdr:from>
        <xdr:ext cx="209550" cy="180975"/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3ADB259A-7DCC-499D-AC66-B4E85F735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17</xdr:row>
          <xdr:rowOff>0</xdr:rowOff>
        </xdr:from>
        <xdr:ext cx="209550" cy="180975"/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466D3CBA-CC39-4E91-9CC0-F45224C229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18</xdr:row>
          <xdr:rowOff>0</xdr:rowOff>
        </xdr:from>
        <xdr:ext cx="209550" cy="180975"/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FF71E5AA-A9AD-43AB-85E4-2A702F73F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19</xdr:row>
          <xdr:rowOff>0</xdr:rowOff>
        </xdr:from>
        <xdr:ext cx="209550" cy="180975"/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A70DD16E-D30A-4EA0-918B-182F69A56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22</xdr:row>
          <xdr:rowOff>0</xdr:rowOff>
        </xdr:from>
        <xdr:ext cx="209550" cy="180975"/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2DF9E827-0322-4530-A7C7-7D7367B8C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23</xdr:row>
          <xdr:rowOff>0</xdr:rowOff>
        </xdr:from>
        <xdr:ext cx="209550" cy="180975"/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3DEF2C9D-F7DB-4FF7-801E-3517A9C7F0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24</xdr:row>
          <xdr:rowOff>0</xdr:rowOff>
        </xdr:from>
        <xdr:ext cx="209550" cy="180975"/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5FD60709-58AD-4504-9103-152F55BE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476250</xdr:colOff>
          <xdr:row>25</xdr:row>
          <xdr:rowOff>0</xdr:rowOff>
        </xdr:from>
        <xdr:ext cx="209550" cy="180975"/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49856267-39CE-484D-AEFD-AC52FE757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504825</xdr:colOff>
      <xdr:row>13</xdr:row>
      <xdr:rowOff>14594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BDF92-68A5-4CCC-BF4A-7458BA31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94742" cy="2491094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0</xdr:row>
      <xdr:rowOff>26982</xdr:rowOff>
    </xdr:from>
    <xdr:to>
      <xdr:col>13</xdr:col>
      <xdr:colOff>190500</xdr:colOff>
      <xdr:row>12</xdr:row>
      <xdr:rowOff>92173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CDB50B-63E3-4A9E-923F-2CA8459F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14850" y="26982"/>
          <a:ext cx="4524375" cy="2351191"/>
        </a:xfrm>
        <a:prstGeom prst="rect">
          <a:avLst/>
        </a:prstGeom>
      </xdr:spPr>
    </xdr:pic>
    <xdr:clientData/>
  </xdr:twoCellAnchor>
  <xdr:twoCellAnchor editAs="oneCell">
    <xdr:from>
      <xdr:col>15</xdr:col>
      <xdr:colOff>275167</xdr:colOff>
      <xdr:row>38</xdr:row>
      <xdr:rowOff>76254</xdr:rowOff>
    </xdr:from>
    <xdr:to>
      <xdr:col>23</xdr:col>
      <xdr:colOff>192857</xdr:colOff>
      <xdr:row>48</xdr:row>
      <xdr:rowOff>174284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3814E5-B6CF-4E55-9EC1-DA56044A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35167" y="4838754"/>
          <a:ext cx="4828357" cy="2003030"/>
        </a:xfrm>
        <a:prstGeom prst="rect">
          <a:avLst/>
        </a:prstGeom>
      </xdr:spPr>
    </xdr:pic>
    <xdr:clientData/>
  </xdr:twoCellAnchor>
  <xdr:twoCellAnchor editAs="oneCell">
    <xdr:from>
      <xdr:col>23</xdr:col>
      <xdr:colOff>296333</xdr:colOff>
      <xdr:row>39</xdr:row>
      <xdr:rowOff>52917</xdr:rowOff>
    </xdr:from>
    <xdr:to>
      <xdr:col>38</xdr:col>
      <xdr:colOff>98357</xdr:colOff>
      <xdr:row>48</xdr:row>
      <xdr:rowOff>166988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F3F2B5-9E21-4AC7-838D-C54131BE4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67000" y="5005917"/>
          <a:ext cx="9009524" cy="1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264583</xdr:colOff>
      <xdr:row>13</xdr:row>
      <xdr:rowOff>67641</xdr:rowOff>
    </xdr:from>
    <xdr:to>
      <xdr:col>23</xdr:col>
      <xdr:colOff>147345</xdr:colOff>
      <xdr:row>23</xdr:row>
      <xdr:rowOff>142536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86D38C-6783-4C68-BE8D-8F72EBA0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24583" y="2544141"/>
          <a:ext cx="4793429" cy="1979895"/>
        </a:xfrm>
        <a:prstGeom prst="rect">
          <a:avLst/>
        </a:prstGeom>
      </xdr:spPr>
    </xdr:pic>
    <xdr:clientData/>
  </xdr:twoCellAnchor>
  <xdr:twoCellAnchor editAs="oneCell">
    <xdr:from>
      <xdr:col>23</xdr:col>
      <xdr:colOff>232833</xdr:colOff>
      <xdr:row>13</xdr:row>
      <xdr:rowOff>148167</xdr:rowOff>
    </xdr:from>
    <xdr:to>
      <xdr:col>38</xdr:col>
      <xdr:colOff>25333</xdr:colOff>
      <xdr:row>23</xdr:row>
      <xdr:rowOff>52691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3013B5-D51A-4190-8949-5883A3EB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03500" y="2624667"/>
          <a:ext cx="9000000" cy="1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317500</xdr:colOff>
      <xdr:row>62</xdr:row>
      <xdr:rowOff>39572</xdr:rowOff>
    </xdr:from>
    <xdr:to>
      <xdr:col>23</xdr:col>
      <xdr:colOff>242595</xdr:colOff>
      <xdr:row>72</xdr:row>
      <xdr:rowOff>131952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54B7ED-B373-4F14-8A8C-50033C6D0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0" y="9374072"/>
          <a:ext cx="4835762" cy="1997380"/>
        </a:xfrm>
        <a:prstGeom prst="rect">
          <a:avLst/>
        </a:prstGeom>
      </xdr:spPr>
    </xdr:pic>
    <xdr:clientData/>
  </xdr:twoCellAnchor>
  <xdr:twoCellAnchor editAs="oneCell">
    <xdr:from>
      <xdr:col>23</xdr:col>
      <xdr:colOff>370416</xdr:colOff>
      <xdr:row>62</xdr:row>
      <xdr:rowOff>105834</xdr:rowOff>
    </xdr:from>
    <xdr:to>
      <xdr:col>38</xdr:col>
      <xdr:colOff>162916</xdr:colOff>
      <xdr:row>72</xdr:row>
      <xdr:rowOff>29405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4BCB14C-8756-4608-BE81-A05CA183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41083" y="9440334"/>
          <a:ext cx="9000000" cy="1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296334</xdr:colOff>
      <xdr:row>84</xdr:row>
      <xdr:rowOff>44461</xdr:rowOff>
    </xdr:from>
    <xdr:to>
      <xdr:col>23</xdr:col>
      <xdr:colOff>416166</xdr:colOff>
      <xdr:row>95</xdr:row>
      <xdr:rowOff>46224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E1599E-8B8C-4B4C-9E6A-2E581A120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56334" y="11664961"/>
          <a:ext cx="5030499" cy="2097263"/>
        </a:xfrm>
        <a:prstGeom prst="rect">
          <a:avLst/>
        </a:prstGeom>
      </xdr:spPr>
    </xdr:pic>
    <xdr:clientData/>
  </xdr:twoCellAnchor>
  <xdr:twoCellAnchor editAs="oneCell">
    <xdr:from>
      <xdr:col>23</xdr:col>
      <xdr:colOff>486833</xdr:colOff>
      <xdr:row>85</xdr:row>
      <xdr:rowOff>52917</xdr:rowOff>
    </xdr:from>
    <xdr:to>
      <xdr:col>38</xdr:col>
      <xdr:colOff>288857</xdr:colOff>
      <xdr:row>94</xdr:row>
      <xdr:rowOff>157465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2648A5-541A-47CB-835B-23B729D79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57500" y="11863917"/>
          <a:ext cx="9009524" cy="18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306917</xdr:colOff>
      <xdr:row>108</xdr:row>
      <xdr:rowOff>7423</xdr:rowOff>
    </xdr:from>
    <xdr:to>
      <xdr:col>23</xdr:col>
      <xdr:colOff>436274</xdr:colOff>
      <xdr:row>118</xdr:row>
      <xdr:rowOff>185926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3481309-8DC4-4153-AFAB-F31A02442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66917" y="13913923"/>
          <a:ext cx="5040024" cy="2083503"/>
        </a:xfrm>
        <a:prstGeom prst="rect">
          <a:avLst/>
        </a:prstGeom>
      </xdr:spPr>
    </xdr:pic>
    <xdr:clientData/>
  </xdr:twoCellAnchor>
  <xdr:twoCellAnchor editAs="oneCell">
    <xdr:from>
      <xdr:col>23</xdr:col>
      <xdr:colOff>486833</xdr:colOff>
      <xdr:row>109</xdr:row>
      <xdr:rowOff>96033</xdr:rowOff>
    </xdr:from>
    <xdr:to>
      <xdr:col>37</xdr:col>
      <xdr:colOff>522751</xdr:colOff>
      <xdr:row>118</xdr:row>
      <xdr:rowOff>125714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2C5B0A-8507-46EA-838C-AE6F0F10D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557500" y="14193033"/>
          <a:ext cx="8629584" cy="1744181"/>
        </a:xfrm>
        <a:prstGeom prst="rect">
          <a:avLst/>
        </a:prstGeom>
      </xdr:spPr>
    </xdr:pic>
    <xdr:clientData/>
  </xdr:twoCellAnchor>
  <xdr:twoCellAnchor editAs="oneCell">
    <xdr:from>
      <xdr:col>15</xdr:col>
      <xdr:colOff>317500</xdr:colOff>
      <xdr:row>132</xdr:row>
      <xdr:rowOff>26505</xdr:rowOff>
    </xdr:from>
    <xdr:to>
      <xdr:col>23</xdr:col>
      <xdr:colOff>422512</xdr:colOff>
      <xdr:row>142</xdr:row>
      <xdr:rowOff>185929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EE0B626-651B-429C-B523-254CC6D16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77500" y="16219005"/>
          <a:ext cx="5015679" cy="2064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550333</xdr:colOff>
      <xdr:row>133</xdr:row>
      <xdr:rowOff>95250</xdr:rowOff>
    </xdr:from>
    <xdr:to>
      <xdr:col>38</xdr:col>
      <xdr:colOff>361881</xdr:colOff>
      <xdr:row>143</xdr:row>
      <xdr:rowOff>9298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728667B-4749-459D-8B0B-6CF220E83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21000" y="16478250"/>
          <a:ext cx="9019048" cy="18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296333</xdr:colOff>
      <xdr:row>158</xdr:row>
      <xdr:rowOff>121092</xdr:rowOff>
    </xdr:from>
    <xdr:to>
      <xdr:col>23</xdr:col>
      <xdr:colOff>414047</xdr:colOff>
      <xdr:row>169</xdr:row>
      <xdr:rowOff>101261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C5C070-CEDC-4B0D-B1F7-FA2E2ACB9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56333" y="18599592"/>
          <a:ext cx="5028381" cy="2075669"/>
        </a:xfrm>
        <a:prstGeom prst="rect">
          <a:avLst/>
        </a:prstGeom>
      </xdr:spPr>
    </xdr:pic>
    <xdr:clientData/>
  </xdr:twoCellAnchor>
  <xdr:twoCellAnchor editAs="oneCell">
    <xdr:from>
      <xdr:col>24</xdr:col>
      <xdr:colOff>31750</xdr:colOff>
      <xdr:row>159</xdr:row>
      <xdr:rowOff>105834</xdr:rowOff>
    </xdr:from>
    <xdr:to>
      <xdr:col>38</xdr:col>
      <xdr:colOff>438083</xdr:colOff>
      <xdr:row>169</xdr:row>
      <xdr:rowOff>19882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DE7B050-E00E-444A-A8E7-FF4BC123C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6250" y="18774834"/>
          <a:ext cx="9000000" cy="18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275166</xdr:colOff>
      <xdr:row>182</xdr:row>
      <xdr:rowOff>51579</xdr:rowOff>
    </xdr:from>
    <xdr:to>
      <xdr:col>23</xdr:col>
      <xdr:colOff>317738</xdr:colOff>
      <xdr:row>193</xdr:row>
      <xdr:rowOff>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6A241E-584C-4DD9-A434-4A1AEE46E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35166" y="20816079"/>
          <a:ext cx="4953239" cy="2048873"/>
        </a:xfrm>
        <a:prstGeom prst="rect">
          <a:avLst/>
        </a:prstGeom>
      </xdr:spPr>
    </xdr:pic>
    <xdr:clientData/>
  </xdr:twoCellAnchor>
  <xdr:twoCellAnchor editAs="oneCell">
    <xdr:from>
      <xdr:col>23</xdr:col>
      <xdr:colOff>582083</xdr:colOff>
      <xdr:row>183</xdr:row>
      <xdr:rowOff>127001</xdr:rowOff>
    </xdr:from>
    <xdr:to>
      <xdr:col>38</xdr:col>
      <xdr:colOff>365059</xdr:colOff>
      <xdr:row>193</xdr:row>
      <xdr:rowOff>50572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B7943E-03F6-4760-B83B-A96738AC0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652750" y="21082001"/>
          <a:ext cx="8990476" cy="1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275167</xdr:colOff>
      <xdr:row>208</xdr:row>
      <xdr:rowOff>67640</xdr:rowOff>
    </xdr:from>
    <xdr:to>
      <xdr:col>23</xdr:col>
      <xdr:colOff>325301</xdr:colOff>
      <xdr:row>219</xdr:row>
      <xdr:rowOff>21167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394AD6-334C-4165-B8D2-816D0077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35167" y="23118140"/>
          <a:ext cx="4960801" cy="2049027"/>
        </a:xfrm>
        <a:prstGeom prst="rect">
          <a:avLst/>
        </a:prstGeom>
      </xdr:spPr>
    </xdr:pic>
    <xdr:clientData/>
  </xdr:twoCellAnchor>
  <xdr:twoCellAnchor editAs="oneCell">
    <xdr:from>
      <xdr:col>23</xdr:col>
      <xdr:colOff>455083</xdr:colOff>
      <xdr:row>209</xdr:row>
      <xdr:rowOff>179917</xdr:rowOff>
    </xdr:from>
    <xdr:to>
      <xdr:col>38</xdr:col>
      <xdr:colOff>247583</xdr:colOff>
      <xdr:row>219</xdr:row>
      <xdr:rowOff>113012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6033251-7620-49C4-A38B-13A4A64A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525750" y="23420917"/>
          <a:ext cx="9000000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245793</xdr:colOff>
      <xdr:row>61</xdr:row>
      <xdr:rowOff>105833</xdr:rowOff>
    </xdr:from>
    <xdr:to>
      <xdr:col>43</xdr:col>
      <xdr:colOff>298607</xdr:colOff>
      <xdr:row>73</xdr:row>
      <xdr:rowOff>42749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E01903-B6BE-4CC8-9E99-EC857AB96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523960" y="9249833"/>
          <a:ext cx="3121980" cy="2222916"/>
        </a:xfrm>
        <a:prstGeom prst="rect">
          <a:avLst/>
        </a:prstGeom>
      </xdr:spPr>
    </xdr:pic>
    <xdr:clientData/>
  </xdr:twoCellAnchor>
  <xdr:twoCellAnchor editAs="oneCell">
    <xdr:from>
      <xdr:col>38</xdr:col>
      <xdr:colOff>232833</xdr:colOff>
      <xdr:row>39</xdr:row>
      <xdr:rowOff>125908</xdr:rowOff>
    </xdr:from>
    <xdr:to>
      <xdr:col>42</xdr:col>
      <xdr:colOff>499690</xdr:colOff>
      <xdr:row>49</xdr:row>
      <xdr:rowOff>159165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390E9D-E459-41BB-A2D1-009A048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511000" y="5078908"/>
          <a:ext cx="2722190" cy="1938257"/>
        </a:xfrm>
        <a:prstGeom prst="rect">
          <a:avLst/>
        </a:prstGeom>
      </xdr:spPr>
    </xdr:pic>
    <xdr:clientData/>
  </xdr:twoCellAnchor>
  <xdr:twoCellAnchor editAs="oneCell">
    <xdr:from>
      <xdr:col>38</xdr:col>
      <xdr:colOff>233990</xdr:colOff>
      <xdr:row>13</xdr:row>
      <xdr:rowOff>95249</xdr:rowOff>
    </xdr:from>
    <xdr:to>
      <xdr:col>43</xdr:col>
      <xdr:colOff>464588</xdr:colOff>
      <xdr:row>25</xdr:row>
      <xdr:rowOff>158750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0A00B9-8B9D-4F3C-812D-F79497B8C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512157" y="2571749"/>
          <a:ext cx="3299764" cy="2349501"/>
        </a:xfrm>
        <a:prstGeom prst="rect">
          <a:avLst/>
        </a:prstGeom>
      </xdr:spPr>
    </xdr:pic>
    <xdr:clientData/>
  </xdr:twoCellAnchor>
  <xdr:twoCellAnchor editAs="oneCell">
    <xdr:from>
      <xdr:col>38</xdr:col>
      <xdr:colOff>442221</xdr:colOff>
      <xdr:row>85</xdr:row>
      <xdr:rowOff>0</xdr:rowOff>
    </xdr:from>
    <xdr:to>
      <xdr:col>42</xdr:col>
      <xdr:colOff>573772</xdr:colOff>
      <xdr:row>94</xdr:row>
      <xdr:rowOff>127416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3D1049-126B-4A1A-A047-2AC21E6B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720388" y="11811000"/>
          <a:ext cx="2586884" cy="1841916"/>
        </a:xfrm>
        <a:prstGeom prst="rect">
          <a:avLst/>
        </a:prstGeom>
      </xdr:spPr>
    </xdr:pic>
    <xdr:clientData/>
  </xdr:twoCellAnchor>
  <xdr:twoCellAnchor editAs="oneCell">
    <xdr:from>
      <xdr:col>38</xdr:col>
      <xdr:colOff>243416</xdr:colOff>
      <xdr:row>108</xdr:row>
      <xdr:rowOff>124973</xdr:rowOff>
    </xdr:from>
    <xdr:to>
      <xdr:col>43</xdr:col>
      <xdr:colOff>150440</xdr:colOff>
      <xdr:row>119</xdr:row>
      <xdr:rowOff>148583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47F52A-98F2-428E-9663-7CF2FAC7C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521583" y="14031473"/>
          <a:ext cx="2976190" cy="2119110"/>
        </a:xfrm>
        <a:prstGeom prst="rect">
          <a:avLst/>
        </a:prstGeom>
      </xdr:spPr>
    </xdr:pic>
    <xdr:clientData/>
  </xdr:twoCellAnchor>
  <xdr:twoCellAnchor editAs="oneCell">
    <xdr:from>
      <xdr:col>38</xdr:col>
      <xdr:colOff>412748</xdr:colOff>
      <xdr:row>159</xdr:row>
      <xdr:rowOff>27849</xdr:rowOff>
    </xdr:from>
    <xdr:to>
      <xdr:col>43</xdr:col>
      <xdr:colOff>515049</xdr:colOff>
      <xdr:row>171</xdr:row>
      <xdr:rowOff>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F8E7DB-B415-41D3-BD29-F6DAFEC33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690915" y="17744349"/>
          <a:ext cx="3171467" cy="2258152"/>
        </a:xfrm>
        <a:prstGeom prst="rect">
          <a:avLst/>
        </a:prstGeom>
      </xdr:spPr>
    </xdr:pic>
    <xdr:clientData/>
  </xdr:twoCellAnchor>
  <xdr:twoCellAnchor editAs="oneCell">
    <xdr:from>
      <xdr:col>39</xdr:col>
      <xdr:colOff>6754</xdr:colOff>
      <xdr:row>133</xdr:row>
      <xdr:rowOff>63499</xdr:rowOff>
    </xdr:from>
    <xdr:to>
      <xdr:col>43</xdr:col>
      <xdr:colOff>420132</xdr:colOff>
      <xdr:row>144</xdr:row>
      <xdr:rowOff>10582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BE9ECE-9AC5-4AAB-B9C1-F7AD7D5B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898754" y="16446499"/>
          <a:ext cx="2868711" cy="2042583"/>
        </a:xfrm>
        <a:prstGeom prst="rect">
          <a:avLst/>
        </a:prstGeom>
      </xdr:spPr>
    </xdr:pic>
    <xdr:clientData/>
  </xdr:twoCellAnchor>
  <xdr:twoCellAnchor editAs="oneCell">
    <xdr:from>
      <xdr:col>38</xdr:col>
      <xdr:colOff>589917</xdr:colOff>
      <xdr:row>185</xdr:row>
      <xdr:rowOff>105833</xdr:rowOff>
    </xdr:from>
    <xdr:to>
      <xdr:col>43</xdr:col>
      <xdr:colOff>256274</xdr:colOff>
      <xdr:row>195</xdr:row>
      <xdr:rowOff>148583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219016-117C-4D44-AE12-DE1C8B3D5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868084" y="21441833"/>
          <a:ext cx="2735523" cy="1947750"/>
        </a:xfrm>
        <a:prstGeom prst="rect">
          <a:avLst/>
        </a:prstGeom>
      </xdr:spPr>
    </xdr:pic>
    <xdr:clientData/>
  </xdr:twoCellAnchor>
  <xdr:twoCellAnchor editAs="oneCell">
    <xdr:from>
      <xdr:col>38</xdr:col>
      <xdr:colOff>507999</xdr:colOff>
      <xdr:row>211</xdr:row>
      <xdr:rowOff>74082</xdr:rowOff>
    </xdr:from>
    <xdr:to>
      <xdr:col>43</xdr:col>
      <xdr:colOff>575680</xdr:colOff>
      <xdr:row>223</xdr:row>
      <xdr:rowOff>21583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D7C8E29-6622-4841-9196-20E06875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86166" y="23124582"/>
          <a:ext cx="3136847" cy="2233501"/>
        </a:xfrm>
        <a:prstGeom prst="rect">
          <a:avLst/>
        </a:prstGeom>
      </xdr:spPr>
    </xdr:pic>
    <xdr:clientData/>
  </xdr:twoCellAnchor>
  <xdr:twoCellAnchor editAs="oneCell">
    <xdr:from>
      <xdr:col>59</xdr:col>
      <xdr:colOff>177531</xdr:colOff>
      <xdr:row>210</xdr:row>
      <xdr:rowOff>10583</xdr:rowOff>
    </xdr:from>
    <xdr:to>
      <xdr:col>65</xdr:col>
      <xdr:colOff>169725</xdr:colOff>
      <xdr:row>235</xdr:row>
      <xdr:rowOff>179023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17A7465-A24E-452E-BB0F-0EBFA5C73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50531" y="40015583"/>
          <a:ext cx="3675194" cy="4930940"/>
        </a:xfrm>
        <a:prstGeom prst="rect">
          <a:avLst/>
        </a:prstGeom>
      </xdr:spPr>
    </xdr:pic>
    <xdr:clientData/>
  </xdr:twoCellAnchor>
  <xdr:twoCellAnchor editAs="oneCell">
    <xdr:from>
      <xdr:col>65</xdr:col>
      <xdr:colOff>417467</xdr:colOff>
      <xdr:row>209</xdr:row>
      <xdr:rowOff>148166</xdr:rowOff>
    </xdr:from>
    <xdr:to>
      <xdr:col>71</xdr:col>
      <xdr:colOff>413514</xdr:colOff>
      <xdr:row>236</xdr:row>
      <xdr:rowOff>10583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44EA06-1870-4CB6-A1B2-728B9C072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073467" y="39962666"/>
          <a:ext cx="3679047" cy="5005917"/>
        </a:xfrm>
        <a:prstGeom prst="rect">
          <a:avLst/>
        </a:prstGeom>
      </xdr:spPr>
    </xdr:pic>
    <xdr:clientData/>
  </xdr:twoCellAnchor>
  <xdr:twoCellAnchor editAs="oneCell">
    <xdr:from>
      <xdr:col>59</xdr:col>
      <xdr:colOff>261167</xdr:colOff>
      <xdr:row>185</xdr:row>
      <xdr:rowOff>21166</xdr:rowOff>
    </xdr:from>
    <xdr:to>
      <xdr:col>64</xdr:col>
      <xdr:colOff>539749</xdr:colOff>
      <xdr:row>209</xdr:row>
      <xdr:rowOff>15932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DC1D882-82E2-4FDA-88A0-1061F2EC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234167" y="35263666"/>
          <a:ext cx="3347749" cy="4566766"/>
        </a:xfrm>
        <a:prstGeom prst="rect">
          <a:avLst/>
        </a:prstGeom>
      </xdr:spPr>
    </xdr:pic>
    <xdr:clientData/>
  </xdr:twoCellAnchor>
  <xdr:twoCellAnchor editAs="oneCell">
    <xdr:from>
      <xdr:col>65</xdr:col>
      <xdr:colOff>108882</xdr:colOff>
      <xdr:row>185</xdr:row>
      <xdr:rowOff>52916</xdr:rowOff>
    </xdr:from>
    <xdr:to>
      <xdr:col>70</xdr:col>
      <xdr:colOff>423333</xdr:colOff>
      <xdr:row>209</xdr:row>
      <xdr:rowOff>110801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0E8B22F-6874-4B5A-A4F1-C487C98E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764882" y="35295416"/>
          <a:ext cx="3383618" cy="4629885"/>
        </a:xfrm>
        <a:prstGeom prst="rect">
          <a:avLst/>
        </a:prstGeom>
      </xdr:spPr>
    </xdr:pic>
    <xdr:clientData/>
  </xdr:twoCellAnchor>
  <xdr:twoCellAnchor editAs="oneCell">
    <xdr:from>
      <xdr:col>59</xdr:col>
      <xdr:colOff>281263</xdr:colOff>
      <xdr:row>159</xdr:row>
      <xdr:rowOff>137582</xdr:rowOff>
    </xdr:from>
    <xdr:to>
      <xdr:col>64</xdr:col>
      <xdr:colOff>571500</xdr:colOff>
      <xdr:row>184</xdr:row>
      <xdr:rowOff>29823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069E499-1179-4B0B-93D3-9C1311416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254263" y="30427082"/>
          <a:ext cx="3359404" cy="4654741"/>
        </a:xfrm>
        <a:prstGeom prst="rect">
          <a:avLst/>
        </a:prstGeom>
      </xdr:spPr>
    </xdr:pic>
    <xdr:clientData/>
  </xdr:twoCellAnchor>
  <xdr:twoCellAnchor editAs="oneCell">
    <xdr:from>
      <xdr:col>65</xdr:col>
      <xdr:colOff>79744</xdr:colOff>
      <xdr:row>159</xdr:row>
      <xdr:rowOff>95248</xdr:rowOff>
    </xdr:from>
    <xdr:to>
      <xdr:col>70</xdr:col>
      <xdr:colOff>518582</xdr:colOff>
      <xdr:row>184</xdr:row>
      <xdr:rowOff>100360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D6EFD77-1013-4986-98A7-FBDC3579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1735744" y="30384748"/>
          <a:ext cx="3508005" cy="4767612"/>
        </a:xfrm>
        <a:prstGeom prst="rect">
          <a:avLst/>
        </a:prstGeom>
      </xdr:spPr>
    </xdr:pic>
    <xdr:clientData/>
  </xdr:twoCellAnchor>
  <xdr:twoCellAnchor editAs="oneCell">
    <xdr:from>
      <xdr:col>59</xdr:col>
      <xdr:colOff>234486</xdr:colOff>
      <xdr:row>133</xdr:row>
      <xdr:rowOff>42333</xdr:rowOff>
    </xdr:from>
    <xdr:to>
      <xdr:col>64</xdr:col>
      <xdr:colOff>603306</xdr:colOff>
      <xdr:row>157</xdr:row>
      <xdr:rowOff>169333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CDAC54-8B8B-430C-B6CD-04C6BFAC5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207486" y="25378833"/>
          <a:ext cx="3437987" cy="4699000"/>
        </a:xfrm>
        <a:prstGeom prst="rect">
          <a:avLst/>
        </a:prstGeom>
      </xdr:spPr>
    </xdr:pic>
    <xdr:clientData/>
  </xdr:twoCellAnchor>
  <xdr:twoCellAnchor editAs="oneCell">
    <xdr:from>
      <xdr:col>65</xdr:col>
      <xdr:colOff>284585</xdr:colOff>
      <xdr:row>133</xdr:row>
      <xdr:rowOff>21166</xdr:rowOff>
    </xdr:from>
    <xdr:to>
      <xdr:col>71</xdr:col>
      <xdr:colOff>212686</xdr:colOff>
      <xdr:row>157</xdr:row>
      <xdr:rowOff>158749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DC5E1-660C-47FE-9A0C-6F4EA106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940585" y="25357666"/>
          <a:ext cx="3611101" cy="4709583"/>
        </a:xfrm>
        <a:prstGeom prst="rect">
          <a:avLst/>
        </a:prstGeom>
      </xdr:spPr>
    </xdr:pic>
    <xdr:clientData/>
  </xdr:twoCellAnchor>
  <xdr:twoCellAnchor editAs="oneCell">
    <xdr:from>
      <xdr:col>59</xdr:col>
      <xdr:colOff>230162</xdr:colOff>
      <xdr:row>108</xdr:row>
      <xdr:rowOff>95250</xdr:rowOff>
    </xdr:from>
    <xdr:to>
      <xdr:col>64</xdr:col>
      <xdr:colOff>550333</xdr:colOff>
      <xdr:row>132</xdr:row>
      <xdr:rowOff>113873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4A86FF0-97C0-4CE6-8309-51F07197E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203162" y="20669250"/>
          <a:ext cx="3389338" cy="4590623"/>
        </a:xfrm>
        <a:prstGeom prst="rect">
          <a:avLst/>
        </a:prstGeom>
      </xdr:spPr>
    </xdr:pic>
    <xdr:clientData/>
  </xdr:twoCellAnchor>
  <xdr:twoCellAnchor editAs="oneCell">
    <xdr:from>
      <xdr:col>65</xdr:col>
      <xdr:colOff>336092</xdr:colOff>
      <xdr:row>108</xdr:row>
      <xdr:rowOff>52917</xdr:rowOff>
    </xdr:from>
    <xdr:to>
      <xdr:col>71</xdr:col>
      <xdr:colOff>84667</xdr:colOff>
      <xdr:row>132</xdr:row>
      <xdr:rowOff>81217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3C7CA5C-2F4F-4990-B6F0-EAB35C990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992092" y="20626917"/>
          <a:ext cx="3431575" cy="4600300"/>
        </a:xfrm>
        <a:prstGeom prst="rect">
          <a:avLst/>
        </a:prstGeom>
      </xdr:spPr>
    </xdr:pic>
    <xdr:clientData/>
  </xdr:twoCellAnchor>
  <xdr:twoCellAnchor editAs="oneCell">
    <xdr:from>
      <xdr:col>59</xdr:col>
      <xdr:colOff>214896</xdr:colOff>
      <xdr:row>83</xdr:row>
      <xdr:rowOff>126999</xdr:rowOff>
    </xdr:from>
    <xdr:to>
      <xdr:col>64</xdr:col>
      <xdr:colOff>543332</xdr:colOff>
      <xdr:row>108</xdr:row>
      <xdr:rowOff>12869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8D1DEAA-80C1-487F-9FA3-AC9164391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187896" y="15938499"/>
          <a:ext cx="3397603" cy="4648370"/>
        </a:xfrm>
        <a:prstGeom prst="rect">
          <a:avLst/>
        </a:prstGeom>
      </xdr:spPr>
    </xdr:pic>
    <xdr:clientData/>
  </xdr:twoCellAnchor>
  <xdr:twoCellAnchor editAs="oneCell">
    <xdr:from>
      <xdr:col>65</xdr:col>
      <xdr:colOff>110487</xdr:colOff>
      <xdr:row>83</xdr:row>
      <xdr:rowOff>116416</xdr:rowOff>
    </xdr:from>
    <xdr:to>
      <xdr:col>70</xdr:col>
      <xdr:colOff>539749</xdr:colOff>
      <xdr:row>108</xdr:row>
      <xdr:rowOff>63095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02A6BD7-A3A5-4E52-A043-62817137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766487" y="15927916"/>
          <a:ext cx="3498429" cy="4709179"/>
        </a:xfrm>
        <a:prstGeom prst="rect">
          <a:avLst/>
        </a:prstGeom>
      </xdr:spPr>
    </xdr:pic>
    <xdr:clientData/>
  </xdr:twoCellAnchor>
  <xdr:twoCellAnchor editAs="oneCell">
    <xdr:from>
      <xdr:col>59</xdr:col>
      <xdr:colOff>184256</xdr:colOff>
      <xdr:row>59</xdr:row>
      <xdr:rowOff>31748</xdr:rowOff>
    </xdr:from>
    <xdr:to>
      <xdr:col>64</xdr:col>
      <xdr:colOff>613177</xdr:colOff>
      <xdr:row>84</xdr:row>
      <xdr:rowOff>13927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F412D80-5E5A-4D90-BF64-8FF045FF9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8157256" y="11271248"/>
          <a:ext cx="3498088" cy="4744679"/>
        </a:xfrm>
        <a:prstGeom prst="rect">
          <a:avLst/>
        </a:prstGeom>
      </xdr:spPr>
    </xdr:pic>
    <xdr:clientData/>
  </xdr:twoCellAnchor>
  <xdr:twoCellAnchor editAs="oneCell">
    <xdr:from>
      <xdr:col>65</xdr:col>
      <xdr:colOff>201398</xdr:colOff>
      <xdr:row>59</xdr:row>
      <xdr:rowOff>21166</xdr:rowOff>
    </xdr:from>
    <xdr:to>
      <xdr:col>71</xdr:col>
      <xdr:colOff>0</xdr:colOff>
      <xdr:row>83</xdr:row>
      <xdr:rowOff>23036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B17623-DBF2-408D-B439-7050E53A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857398" y="11260666"/>
          <a:ext cx="3481602" cy="4573870"/>
        </a:xfrm>
        <a:prstGeom prst="rect">
          <a:avLst/>
        </a:prstGeom>
      </xdr:spPr>
    </xdr:pic>
    <xdr:clientData/>
  </xdr:twoCellAnchor>
  <xdr:twoCellAnchor editAs="oneCell">
    <xdr:from>
      <xdr:col>59</xdr:col>
      <xdr:colOff>246282</xdr:colOff>
      <xdr:row>34</xdr:row>
      <xdr:rowOff>10582</xdr:rowOff>
    </xdr:from>
    <xdr:to>
      <xdr:col>65</xdr:col>
      <xdr:colOff>31749</xdr:colOff>
      <xdr:row>58</xdr:row>
      <xdr:rowOff>152459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C27D5F5-04E3-4D79-B554-386F18B3E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8219282" y="6487582"/>
          <a:ext cx="3468467" cy="4713877"/>
        </a:xfrm>
        <a:prstGeom prst="rect">
          <a:avLst/>
        </a:prstGeom>
      </xdr:spPr>
    </xdr:pic>
    <xdr:clientData/>
  </xdr:twoCellAnchor>
  <xdr:twoCellAnchor editAs="oneCell">
    <xdr:from>
      <xdr:col>65</xdr:col>
      <xdr:colOff>107775</xdr:colOff>
      <xdr:row>34</xdr:row>
      <xdr:rowOff>31749</xdr:rowOff>
    </xdr:from>
    <xdr:to>
      <xdr:col>70</xdr:col>
      <xdr:colOff>571500</xdr:colOff>
      <xdr:row>58</xdr:row>
      <xdr:rowOff>159700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3FC683C-864F-4D3E-9FE7-B230C52EB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1763775" y="6508749"/>
          <a:ext cx="3532892" cy="4699951"/>
        </a:xfrm>
        <a:prstGeom prst="rect">
          <a:avLst/>
        </a:prstGeom>
      </xdr:spPr>
    </xdr:pic>
    <xdr:clientData/>
  </xdr:twoCellAnchor>
  <xdr:twoCellAnchor editAs="oneCell">
    <xdr:from>
      <xdr:col>59</xdr:col>
      <xdr:colOff>292338</xdr:colOff>
      <xdr:row>7</xdr:row>
      <xdr:rowOff>116417</xdr:rowOff>
    </xdr:from>
    <xdr:to>
      <xdr:col>65</xdr:col>
      <xdr:colOff>150691</xdr:colOff>
      <xdr:row>33</xdr:row>
      <xdr:rowOff>83761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3E353B7-9559-4ED2-A11B-F9F87518B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265338" y="1449917"/>
          <a:ext cx="3541353" cy="4920344"/>
        </a:xfrm>
        <a:prstGeom prst="rect">
          <a:avLst/>
        </a:prstGeom>
      </xdr:spPr>
    </xdr:pic>
    <xdr:clientData/>
  </xdr:twoCellAnchor>
  <xdr:twoCellAnchor editAs="oneCell">
    <xdr:from>
      <xdr:col>65</xdr:col>
      <xdr:colOff>273993</xdr:colOff>
      <xdr:row>7</xdr:row>
      <xdr:rowOff>148166</xdr:rowOff>
    </xdr:from>
    <xdr:to>
      <xdr:col>71</xdr:col>
      <xdr:colOff>296333</xdr:colOff>
      <xdr:row>33</xdr:row>
      <xdr:rowOff>64112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155C07-C470-4A12-9D05-65183038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1929993" y="1481666"/>
          <a:ext cx="3705340" cy="4868946"/>
        </a:xfrm>
        <a:prstGeom prst="rect">
          <a:avLst/>
        </a:prstGeom>
      </xdr:spPr>
    </xdr:pic>
    <xdr:clientData/>
  </xdr:twoCellAnchor>
  <xdr:twoCellAnchor editAs="oneCell">
    <xdr:from>
      <xdr:col>79</xdr:col>
      <xdr:colOff>601353</xdr:colOff>
      <xdr:row>6</xdr:row>
      <xdr:rowOff>179917</xdr:rowOff>
    </xdr:from>
    <xdr:to>
      <xdr:col>85</xdr:col>
      <xdr:colOff>133773</xdr:colOff>
      <xdr:row>31</xdr:row>
      <xdr:rowOff>62583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927C968-3167-4A4D-9B0E-4BFB88030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851020" y="1322917"/>
          <a:ext cx="3215420" cy="4645166"/>
        </a:xfrm>
        <a:prstGeom prst="rect">
          <a:avLst/>
        </a:prstGeom>
      </xdr:spPr>
    </xdr:pic>
    <xdr:clientData/>
  </xdr:twoCellAnchor>
  <xdr:twoCellAnchor editAs="oneCell">
    <xdr:from>
      <xdr:col>80</xdr:col>
      <xdr:colOff>3139</xdr:colOff>
      <xdr:row>33</xdr:row>
      <xdr:rowOff>10583</xdr:rowOff>
    </xdr:from>
    <xdr:to>
      <xdr:col>85</xdr:col>
      <xdr:colOff>137987</xdr:colOff>
      <xdr:row>56</xdr:row>
      <xdr:rowOff>134547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3D683B3-C78B-46E9-B5FC-6795ED16F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866639" y="6297083"/>
          <a:ext cx="3204015" cy="4505464"/>
        </a:xfrm>
        <a:prstGeom prst="rect">
          <a:avLst/>
        </a:prstGeom>
      </xdr:spPr>
    </xdr:pic>
    <xdr:clientData/>
  </xdr:twoCellAnchor>
  <xdr:twoCellAnchor editAs="oneCell">
    <xdr:from>
      <xdr:col>74</xdr:col>
      <xdr:colOff>300188</xdr:colOff>
      <xdr:row>33</xdr:row>
      <xdr:rowOff>52917</xdr:rowOff>
    </xdr:from>
    <xdr:to>
      <xdr:col>79</xdr:col>
      <xdr:colOff>366938</xdr:colOff>
      <xdr:row>57</xdr:row>
      <xdr:rowOff>31750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674A69F-17EC-4607-BE0F-B7B1E865C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480688" y="6339417"/>
          <a:ext cx="3135917" cy="4550833"/>
        </a:xfrm>
        <a:prstGeom prst="rect">
          <a:avLst/>
        </a:prstGeom>
      </xdr:spPr>
    </xdr:pic>
    <xdr:clientData/>
  </xdr:twoCellAnchor>
  <xdr:twoCellAnchor editAs="oneCell">
    <xdr:from>
      <xdr:col>74</xdr:col>
      <xdr:colOff>335278</xdr:colOff>
      <xdr:row>6</xdr:row>
      <xdr:rowOff>137583</xdr:rowOff>
    </xdr:from>
    <xdr:to>
      <xdr:col>79</xdr:col>
      <xdr:colOff>564628</xdr:colOff>
      <xdr:row>31</xdr:row>
      <xdr:rowOff>84666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013635E-1C0C-465F-9C41-28E26CAD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515778" y="1280583"/>
          <a:ext cx="3298517" cy="4709583"/>
        </a:xfrm>
        <a:prstGeom prst="rect">
          <a:avLst/>
        </a:prstGeom>
      </xdr:spPr>
    </xdr:pic>
    <xdr:clientData/>
  </xdr:twoCellAnchor>
  <xdr:twoCellAnchor editAs="oneCell">
    <xdr:from>
      <xdr:col>74</xdr:col>
      <xdr:colOff>355503</xdr:colOff>
      <xdr:row>58</xdr:row>
      <xdr:rowOff>95250</xdr:rowOff>
    </xdr:from>
    <xdr:to>
      <xdr:col>79</xdr:col>
      <xdr:colOff>571500</xdr:colOff>
      <xdr:row>82</xdr:row>
      <xdr:rowOff>164675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91A3C7D-F37A-4985-B4F7-75416B604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36003" y="11144250"/>
          <a:ext cx="3285164" cy="4641425"/>
        </a:xfrm>
        <a:prstGeom prst="rect">
          <a:avLst/>
        </a:prstGeom>
      </xdr:spPr>
    </xdr:pic>
    <xdr:clientData/>
  </xdr:twoCellAnchor>
  <xdr:twoCellAnchor editAs="oneCell">
    <xdr:from>
      <xdr:col>80</xdr:col>
      <xdr:colOff>188994</xdr:colOff>
      <xdr:row>58</xdr:row>
      <xdr:rowOff>42333</xdr:rowOff>
    </xdr:from>
    <xdr:to>
      <xdr:col>86</xdr:col>
      <xdr:colOff>21167</xdr:colOff>
      <xdr:row>83</xdr:row>
      <xdr:rowOff>148950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94CDE3C-C459-441A-B199-DF9EB95F1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1052494" y="11091333"/>
          <a:ext cx="3515173" cy="4869117"/>
        </a:xfrm>
        <a:prstGeom prst="rect">
          <a:avLst/>
        </a:prstGeom>
      </xdr:spPr>
    </xdr:pic>
    <xdr:clientData/>
  </xdr:twoCellAnchor>
  <xdr:twoCellAnchor editAs="oneCell">
    <xdr:from>
      <xdr:col>86</xdr:col>
      <xdr:colOff>190500</xdr:colOff>
      <xdr:row>58</xdr:row>
      <xdr:rowOff>51688</xdr:rowOff>
    </xdr:from>
    <xdr:to>
      <xdr:col>91</xdr:col>
      <xdr:colOff>520096</xdr:colOff>
      <xdr:row>83</xdr:row>
      <xdr:rowOff>21167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955888-9E9F-4A39-B318-6CEE868C3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4737000" y="11100688"/>
          <a:ext cx="3398763" cy="473197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55D7C9-6C17-40D1-8661-0ADBD3F051ED}" name="Table1" displayName="Table1" ref="A1:O26" totalsRowShown="0" headerRowDxfId="16" dataDxfId="15">
  <autoFilter ref="A1:O26" xr:uid="{AD55D7C9-6C17-40D1-8661-0ADBD3F051ED}"/>
  <tableColumns count="15">
    <tableColumn id="1" xr3:uid="{79CA59A6-71EB-4BBA-A3F7-3625F865BBF6}" name="Column1" dataDxfId="14"/>
    <tableColumn id="2" xr3:uid="{7837FED8-EC3A-475C-A4BF-F36FE78F4FE7}" name="ID" dataDxfId="13"/>
    <tableColumn id="3" xr3:uid="{182CC810-8245-4C44-AE86-CB599780B552}" name="Lat" dataDxfId="12"/>
    <tableColumn id="4" xr3:uid="{BDCC3540-C8F4-4334-B8F1-37B09D591BBC}" name="Long" dataDxfId="11"/>
    <tableColumn id="5" xr3:uid="{2641605D-5B13-4962-B781-334D3BE075A2}" name="Juradiction" dataDxfId="10"/>
    <tableColumn id="6" xr3:uid="{88C1A87A-DF62-464D-9FF9-54E80E11C5ED}" name="Area(Km^2)" dataDxfId="9"/>
    <tableColumn id="7" xr3:uid="{12902900-21E7-4A40-AA3C-5B131C9819A9}" name="Start (YYYYMMDD)" dataDxfId="8"/>
    <tableColumn id="8" xr3:uid="{1FE754F2-C8D9-4C22-AA46-AA334BB0C46F}" name="End (YYYYMMDD)" dataDxfId="7"/>
    <tableColumn id="9" xr3:uid="{52E8F735-EE38-4FE5-ADE5-3D9FDA29DD7F}" name="Nyear" dataDxfId="6"/>
    <tableColumn id="10" xr3:uid="{209CDD7D-E034-4ACF-B5CB-69070A65F3C4}" name="x1" dataDxfId="5"/>
    <tableColumn id="11" xr3:uid="{33AD0F42-91C4-4FF5-9D5C-6761FC18D16D}" name="x2" dataDxfId="4"/>
    <tableColumn id="12" xr3:uid="{E1B81207-90D5-416F-8F43-A91E7015C0E2}" name="x3" dataDxfId="3"/>
    <tableColumn id="13" xr3:uid="{1573F427-A6AE-4810-8291-F8C770F9E1AD}" name="x4" dataDxfId="2"/>
    <tableColumn id="14" xr3:uid="{3DDF602A-CD8F-442E-8C4D-EE8A309543F6}" name="NSE" dataDxfId="1"/>
    <tableColumn id="15" xr3:uid="{CC33AF35-1230-4452-A348-25CF511CB2A2}" name="NearestSilo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18" Type="http://schemas.openxmlformats.org/officeDocument/2006/relationships/ctrlProp" Target="../ctrlProps/ctrlProp28.xml"/><Relationship Id="rId3" Type="http://schemas.openxmlformats.org/officeDocument/2006/relationships/ctrlProp" Target="../ctrlProps/ctrlProp13.xml"/><Relationship Id="rId21" Type="http://schemas.openxmlformats.org/officeDocument/2006/relationships/ctrlProp" Target="../ctrlProps/ctrlProp31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17" Type="http://schemas.openxmlformats.org/officeDocument/2006/relationships/ctrlProp" Target="../ctrlProps/ctrlProp27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26.xml"/><Relationship Id="rId20" Type="http://schemas.openxmlformats.org/officeDocument/2006/relationships/ctrlProp" Target="../ctrlProps/ctrlProp30.x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5" Type="http://schemas.openxmlformats.org/officeDocument/2006/relationships/ctrlProp" Target="../ctrlProps/ctrlProp25.xml"/><Relationship Id="rId23" Type="http://schemas.openxmlformats.org/officeDocument/2006/relationships/table" Target="../tables/table1.xml"/><Relationship Id="rId10" Type="http://schemas.openxmlformats.org/officeDocument/2006/relationships/ctrlProp" Target="../ctrlProps/ctrlProp20.xml"/><Relationship Id="rId19" Type="http://schemas.openxmlformats.org/officeDocument/2006/relationships/ctrlProp" Target="../ctrlProps/ctrlProp29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Relationship Id="rId22" Type="http://schemas.openxmlformats.org/officeDocument/2006/relationships/ctrlProp" Target="../ctrlProps/ctrlProp3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F022D-9568-441E-BB2A-9DD37CD3F5CE}">
  <dimension ref="A1:W191"/>
  <sheetViews>
    <sheetView topLeftCell="A176" workbookViewId="0">
      <selection activeCell="D199" sqref="D199"/>
    </sheetView>
  </sheetViews>
  <sheetFormatPr defaultRowHeight="15" x14ac:dyDescent="0.25"/>
  <cols>
    <col min="1" max="1" width="15.140625" style="3" bestFit="1" customWidth="1"/>
    <col min="2" max="2" width="29.85546875" style="3" bestFit="1" customWidth="1"/>
    <col min="3" max="3" width="13.28515625" style="3" customWidth="1"/>
    <col min="4" max="4" width="27.140625" style="3" bestFit="1" customWidth="1"/>
    <col min="5" max="5" width="13" style="3" customWidth="1"/>
    <col min="6" max="6" width="9.140625" style="3"/>
    <col min="7" max="7" width="12.140625" style="3" bestFit="1" customWidth="1"/>
    <col min="8" max="9" width="12" style="3" bestFit="1" customWidth="1"/>
    <col min="10" max="10" width="9" style="3" bestFit="1" customWidth="1"/>
    <col min="11" max="11" width="9.140625" style="3"/>
    <col min="12" max="12" width="15.140625" style="3" bestFit="1" customWidth="1"/>
    <col min="13" max="13" width="15.140625" style="3" customWidth="1"/>
    <col min="14" max="14" width="12" style="3" bestFit="1" customWidth="1"/>
    <col min="15" max="15" width="7.85546875" style="3" bestFit="1" customWidth="1"/>
    <col min="16" max="18" width="9.140625" style="3"/>
    <col min="19" max="19" width="15.28515625" style="3" customWidth="1"/>
    <col min="20" max="16384" width="9.140625" style="3"/>
  </cols>
  <sheetData>
    <row r="1" spans="1:23" x14ac:dyDescent="0.25">
      <c r="A1" s="2" t="s">
        <v>29</v>
      </c>
      <c r="B1" s="4">
        <v>410730</v>
      </c>
      <c r="C1" s="2" t="s">
        <v>39</v>
      </c>
      <c r="D1" s="4">
        <v>70317</v>
      </c>
    </row>
    <row r="2" spans="1:23" x14ac:dyDescent="0.25">
      <c r="A2" s="2" t="s">
        <v>30</v>
      </c>
      <c r="B2" s="4" t="s">
        <v>31</v>
      </c>
      <c r="C2" s="2" t="s">
        <v>30</v>
      </c>
      <c r="D2" s="4" t="s">
        <v>40</v>
      </c>
    </row>
    <row r="3" spans="1:23" ht="17.25" x14ac:dyDescent="0.25">
      <c r="A3" s="2" t="s">
        <v>37</v>
      </c>
      <c r="B3" s="4" t="s">
        <v>32</v>
      </c>
      <c r="C3" s="2" t="s">
        <v>41</v>
      </c>
      <c r="D3" s="4">
        <v>962</v>
      </c>
    </row>
    <row r="4" spans="1:23" x14ac:dyDescent="0.25">
      <c r="A4" s="2" t="s">
        <v>33</v>
      </c>
      <c r="B4" s="4">
        <v>-35.590000000000003</v>
      </c>
      <c r="C4" s="2" t="s">
        <v>33</v>
      </c>
      <c r="D4" s="4">
        <v>-35.536999999999999</v>
      </c>
    </row>
    <row r="5" spans="1:23" x14ac:dyDescent="0.25">
      <c r="A5" s="2" t="s">
        <v>34</v>
      </c>
      <c r="B5" s="4">
        <v>148.82</v>
      </c>
      <c r="C5" s="2" t="s">
        <v>34</v>
      </c>
      <c r="D5" s="4">
        <v>148.83799999999999</v>
      </c>
    </row>
    <row r="6" spans="1:23" x14ac:dyDescent="0.25">
      <c r="A6" s="2" t="s">
        <v>35</v>
      </c>
      <c r="B6" s="4" t="s">
        <v>36</v>
      </c>
    </row>
    <row r="8" spans="1:23" x14ac:dyDescent="0.25">
      <c r="B8" s="7"/>
      <c r="C8" s="8" t="s">
        <v>2</v>
      </c>
      <c r="D8" s="8" t="s">
        <v>3</v>
      </c>
    </row>
    <row r="9" spans="1:23" x14ac:dyDescent="0.25">
      <c r="B9" s="5" t="s">
        <v>48</v>
      </c>
      <c r="C9" s="5">
        <v>2374.2292000000002</v>
      </c>
      <c r="D9" s="5">
        <v>4854.5852000000004</v>
      </c>
    </row>
    <row r="10" spans="1:23" x14ac:dyDescent="0.25">
      <c r="B10" s="5" t="s">
        <v>0</v>
      </c>
      <c r="C10" s="5">
        <v>243.62979999999999</v>
      </c>
      <c r="D10" s="5">
        <v>1711.7556</v>
      </c>
    </row>
    <row r="11" spans="1:23" ht="45" x14ac:dyDescent="0.25">
      <c r="B11" s="5" t="s">
        <v>28</v>
      </c>
      <c r="C11" s="5">
        <v>234.14660000000001</v>
      </c>
      <c r="D11" s="5">
        <v>1607.0690999999999</v>
      </c>
    </row>
    <row r="12" spans="1:23" x14ac:dyDescent="0.25">
      <c r="B12" s="6" t="s">
        <v>1</v>
      </c>
      <c r="C12" s="6">
        <v>77.969909999999999</v>
      </c>
      <c r="D12" s="6">
        <v>2750.5120000000002</v>
      </c>
    </row>
    <row r="14" spans="1:23" x14ac:dyDescent="0.25">
      <c r="A14" s="1" t="s">
        <v>17</v>
      </c>
      <c r="B14" s="1" t="s">
        <v>26</v>
      </c>
      <c r="C14" s="1" t="s">
        <v>42</v>
      </c>
      <c r="D14" s="1" t="s">
        <v>27</v>
      </c>
      <c r="M14" s="59" t="s">
        <v>48</v>
      </c>
      <c r="N14" s="2" t="s">
        <v>44</v>
      </c>
      <c r="O14" s="2" t="s">
        <v>45</v>
      </c>
      <c r="P14" s="2" t="s">
        <v>46</v>
      </c>
      <c r="Q14" s="2" t="s">
        <v>47</v>
      </c>
      <c r="S14" s="59" t="s">
        <v>51</v>
      </c>
      <c r="T14" s="2" t="s">
        <v>44</v>
      </c>
      <c r="U14" s="2" t="s">
        <v>45</v>
      </c>
      <c r="V14" s="2" t="s">
        <v>46</v>
      </c>
      <c r="W14" s="2" t="s">
        <v>47</v>
      </c>
    </row>
    <row r="15" spans="1:23" x14ac:dyDescent="0.25">
      <c r="A15" s="2" t="s">
        <v>5</v>
      </c>
      <c r="B15" s="3">
        <v>354.96710000000002</v>
      </c>
      <c r="C15" s="3">
        <v>14</v>
      </c>
      <c r="D15" s="3">
        <v>1815.162</v>
      </c>
      <c r="M15" s="59"/>
      <c r="N15" s="3">
        <v>0.24168126094570899</v>
      </c>
      <c r="O15" s="3">
        <v>0.53456998313659398</v>
      </c>
      <c r="P15" s="3">
        <v>0.37931377858800602</v>
      </c>
      <c r="Q15" s="3">
        <v>4.58728781463245E-2</v>
      </c>
      <c r="S15" s="59"/>
      <c r="T15">
        <v>0.24281535469403701</v>
      </c>
      <c r="U15">
        <v>0.533259850515866</v>
      </c>
      <c r="V15">
        <v>0.40824169530589999</v>
      </c>
      <c r="W15">
        <v>6.1420815695822098E-2</v>
      </c>
    </row>
    <row r="16" spans="1:23" x14ac:dyDescent="0.25">
      <c r="A16" s="2" t="s">
        <v>18</v>
      </c>
      <c r="B16" s="3">
        <v>354.00639999999999</v>
      </c>
      <c r="C16" s="3">
        <v>10</v>
      </c>
      <c r="D16" s="3">
        <v>1543.2850000000001</v>
      </c>
      <c r="M16" s="59"/>
      <c r="N16" s="3">
        <v>0.22709163346613501</v>
      </c>
      <c r="O16" s="3">
        <v>0.60311958405545896</v>
      </c>
      <c r="P16" s="3">
        <v>0.36261706109835701</v>
      </c>
      <c r="Q16" s="3">
        <v>5.3681764227666198E-2</v>
      </c>
      <c r="S16" s="59"/>
      <c r="T16">
        <v>0.22770702116837299</v>
      </c>
      <c r="U16">
        <v>0.60256606186793105</v>
      </c>
      <c r="V16">
        <v>0.39265060621611902</v>
      </c>
      <c r="W16">
        <v>6.3188097282546499E-2</v>
      </c>
    </row>
    <row r="17" spans="1:23" x14ac:dyDescent="0.25">
      <c r="A17" s="2" t="s">
        <v>7</v>
      </c>
      <c r="B17" s="3">
        <v>352.59160000000003</v>
      </c>
      <c r="C17" s="3">
        <v>11</v>
      </c>
      <c r="D17" s="3">
        <v>1329.6849999999999</v>
      </c>
      <c r="M17" s="59"/>
      <c r="N17" s="3">
        <v>0.20782608695652199</v>
      </c>
      <c r="O17" s="3">
        <v>0.56678700361010803</v>
      </c>
      <c r="P17" s="3">
        <v>0.25301044237014197</v>
      </c>
      <c r="Q17" s="3">
        <v>3.4197273610095398E-2</v>
      </c>
      <c r="S17" s="59"/>
      <c r="T17">
        <v>0.207856237739656</v>
      </c>
      <c r="U17">
        <v>0.56679160252829297</v>
      </c>
      <c r="V17">
        <v>0.23331007299024101</v>
      </c>
      <c r="W17">
        <v>6.12550942620156E-2</v>
      </c>
    </row>
    <row r="18" spans="1:23" x14ac:dyDescent="0.25">
      <c r="A18" s="2" t="s">
        <v>8</v>
      </c>
      <c r="B18" s="3">
        <v>351.37459999999999</v>
      </c>
      <c r="C18" s="3">
        <v>12</v>
      </c>
      <c r="D18" s="3">
        <v>1825.4069999999999</v>
      </c>
      <c r="M18" s="59"/>
      <c r="N18" s="3">
        <v>0.20768526989936001</v>
      </c>
      <c r="O18" s="3">
        <v>0.59352517985611497</v>
      </c>
      <c r="P18" s="3">
        <v>0.30863162569062802</v>
      </c>
      <c r="Q18" s="3">
        <v>4.2982326668253398E-2</v>
      </c>
      <c r="S18" s="59"/>
      <c r="T18">
        <v>0.20657197431836</v>
      </c>
      <c r="U18">
        <v>0.59166397945188798</v>
      </c>
      <c r="V18">
        <v>0.333893460080324</v>
      </c>
      <c r="W18">
        <v>3.2088769938455601E-2</v>
      </c>
    </row>
    <row r="19" spans="1:23" x14ac:dyDescent="0.25">
      <c r="A19" s="2" t="s">
        <v>9</v>
      </c>
      <c r="B19" s="3">
        <v>349.51029999999997</v>
      </c>
      <c r="C19" s="3">
        <v>10</v>
      </c>
      <c r="D19" s="3">
        <v>1507.5050000000001</v>
      </c>
      <c r="M19" s="59"/>
      <c r="N19" s="3">
        <v>0.26035502958579898</v>
      </c>
      <c r="O19" s="3">
        <v>0.61739130434782596</v>
      </c>
      <c r="P19" s="3">
        <v>0.34381481384798901</v>
      </c>
      <c r="Q19" s="3">
        <v>5.9210456676542803E-2</v>
      </c>
      <c r="S19" s="59"/>
      <c r="T19">
        <v>0.26147096995062202</v>
      </c>
      <c r="U19">
        <v>0.61742869752333995</v>
      </c>
      <c r="V19">
        <v>0.36422287249034102</v>
      </c>
      <c r="W19">
        <v>5.5542939586383497E-2</v>
      </c>
    </row>
    <row r="20" spans="1:23" x14ac:dyDescent="0.25">
      <c r="A20" s="2" t="s">
        <v>10</v>
      </c>
      <c r="B20" s="3">
        <v>349.21910000000003</v>
      </c>
      <c r="C20" s="3">
        <v>10</v>
      </c>
      <c r="D20" s="3">
        <v>1288.2919999999999</v>
      </c>
      <c r="M20" s="59"/>
      <c r="N20" s="3">
        <v>0.31353919239904998</v>
      </c>
      <c r="O20" s="3">
        <v>0.67286245353159801</v>
      </c>
      <c r="P20" s="3">
        <v>0.37169872103620499</v>
      </c>
      <c r="Q20" s="3">
        <v>6.3839423232491005E-2</v>
      </c>
      <c r="S20" s="59"/>
      <c r="T20">
        <v>0.313856550161348</v>
      </c>
      <c r="U20">
        <v>0.67351014675830201</v>
      </c>
      <c r="V20">
        <v>0.38477223683533701</v>
      </c>
      <c r="W20">
        <v>5.6048293230471002E-2</v>
      </c>
    </row>
    <row r="21" spans="1:23" x14ac:dyDescent="0.25">
      <c r="A21" s="2" t="s">
        <v>11</v>
      </c>
      <c r="B21" s="3">
        <v>278.57220000000001</v>
      </c>
      <c r="C21" s="3">
        <v>15</v>
      </c>
      <c r="D21" s="3">
        <v>2177.873</v>
      </c>
      <c r="M21" s="59"/>
      <c r="N21" s="3">
        <v>0.346964064436183</v>
      </c>
      <c r="O21" s="3">
        <v>0.69805194805194803</v>
      </c>
      <c r="P21" s="3">
        <v>0.31474906698147598</v>
      </c>
      <c r="Q21" s="3">
        <v>5.0543007648536503E-2</v>
      </c>
      <c r="S21" s="59"/>
      <c r="T21">
        <v>0.34663647213886001</v>
      </c>
      <c r="U21">
        <v>0.69602736561356204</v>
      </c>
      <c r="V21">
        <v>0.32076259016909803</v>
      </c>
      <c r="W21">
        <v>4.9652657350137797E-2</v>
      </c>
    </row>
    <row r="22" spans="1:23" x14ac:dyDescent="0.25">
      <c r="A22" s="2" t="s">
        <v>12</v>
      </c>
      <c r="B22" s="3">
        <v>263.69260000000003</v>
      </c>
      <c r="C22" s="3">
        <v>14</v>
      </c>
      <c r="D22" s="3">
        <v>2067.9340000000002</v>
      </c>
      <c r="M22" s="59"/>
      <c r="N22" s="3">
        <v>0.35272277227722798</v>
      </c>
      <c r="O22" s="3">
        <v>0.692556634304207</v>
      </c>
      <c r="P22" s="3">
        <v>0.43065860750524099</v>
      </c>
      <c r="Q22" s="3">
        <v>6.3780910910447394E-2</v>
      </c>
      <c r="S22" s="59"/>
      <c r="T22">
        <v>0.35022641404092802</v>
      </c>
      <c r="U22">
        <v>0.69261371257513904</v>
      </c>
      <c r="V22">
        <v>0.45344004611721</v>
      </c>
      <c r="W22">
        <v>6.01807832300374E-2</v>
      </c>
    </row>
    <row r="23" spans="1:23" x14ac:dyDescent="0.25">
      <c r="A23" s="2" t="s">
        <v>13</v>
      </c>
      <c r="B23" s="3">
        <v>257.4966</v>
      </c>
      <c r="C23" s="3">
        <v>9</v>
      </c>
      <c r="D23" s="3">
        <v>1173.951</v>
      </c>
      <c r="M23" s="59"/>
      <c r="N23" s="3">
        <v>0.341890315052509</v>
      </c>
      <c r="O23" s="3">
        <v>0.64355231143552305</v>
      </c>
      <c r="P23" s="3">
        <v>0.48803436336804101</v>
      </c>
      <c r="Q23" s="3">
        <v>6.7854780313007207E-2</v>
      </c>
      <c r="S23" s="59"/>
      <c r="T23">
        <v>0.341276432193581</v>
      </c>
      <c r="U23">
        <v>0.64059196027496501</v>
      </c>
      <c r="V23">
        <v>0.50114026609361195</v>
      </c>
      <c r="W23">
        <v>7.7706160363348403E-2</v>
      </c>
    </row>
    <row r="24" spans="1:23" x14ac:dyDescent="0.25">
      <c r="A24" s="2" t="s">
        <v>14</v>
      </c>
      <c r="B24" s="3">
        <v>257.12400000000002</v>
      </c>
      <c r="C24" s="3">
        <v>8</v>
      </c>
      <c r="D24" s="3">
        <v>994.18669999999997</v>
      </c>
      <c r="M24" s="59"/>
      <c r="N24" s="3">
        <v>0.290091930541369</v>
      </c>
      <c r="O24" s="3">
        <v>0.62301587301587302</v>
      </c>
      <c r="P24" s="3">
        <v>0.48943238560621499</v>
      </c>
      <c r="Q24" s="3">
        <v>6.59179939282937E-2</v>
      </c>
      <c r="S24" s="59"/>
      <c r="T24">
        <v>0.29131824789453997</v>
      </c>
      <c r="U24">
        <v>0.62045221441351395</v>
      </c>
      <c r="V24">
        <v>0.50346274320293405</v>
      </c>
      <c r="W24">
        <v>0.102873547765182</v>
      </c>
    </row>
    <row r="25" spans="1:23" x14ac:dyDescent="0.25">
      <c r="A25" s="2" t="s">
        <v>15</v>
      </c>
      <c r="B25" s="3">
        <v>254.3227</v>
      </c>
      <c r="C25" s="3">
        <v>11</v>
      </c>
      <c r="D25" s="3">
        <v>1263.0229999999999</v>
      </c>
      <c r="M25" s="59"/>
      <c r="N25" s="3">
        <v>0.29184549356223199</v>
      </c>
      <c r="O25" s="3">
        <v>0.63587684069611805</v>
      </c>
      <c r="P25" s="3">
        <v>0.51578566362843503</v>
      </c>
      <c r="Q25" s="3">
        <v>7.2744489854828703E-2</v>
      </c>
      <c r="S25" s="59"/>
      <c r="T25">
        <v>0.29296704912500299</v>
      </c>
      <c r="U25">
        <v>0.63593131592520802</v>
      </c>
      <c r="V25">
        <v>0.53712509265173003</v>
      </c>
      <c r="W25">
        <v>7.9403280861347098E-2</v>
      </c>
    </row>
    <row r="26" spans="1:23" x14ac:dyDescent="0.25">
      <c r="A26" s="2" t="s">
        <v>16</v>
      </c>
      <c r="B26" s="3">
        <v>245.43700000000001</v>
      </c>
      <c r="C26" s="3">
        <v>12</v>
      </c>
      <c r="D26" s="3">
        <v>1473.625</v>
      </c>
      <c r="M26" s="59"/>
      <c r="N26" s="3">
        <v>0.26524953789279099</v>
      </c>
      <c r="O26" s="3">
        <v>0.56202143950995398</v>
      </c>
      <c r="P26" s="3">
        <v>0.38876075512872599</v>
      </c>
      <c r="Q26" s="3">
        <v>5.4817605022355401E-2</v>
      </c>
      <c r="S26" s="59"/>
      <c r="T26">
        <v>0.26784852857098901</v>
      </c>
      <c r="U26">
        <v>0.563491670747995</v>
      </c>
      <c r="V26">
        <v>0.40411384758674201</v>
      </c>
      <c r="W26">
        <v>7.7270355189961795E-2</v>
      </c>
    </row>
    <row r="27" spans="1:23" x14ac:dyDescent="0.25">
      <c r="A27" s="2" t="s">
        <v>19</v>
      </c>
      <c r="B27" s="3">
        <v>244.57249999999999</v>
      </c>
      <c r="C27" s="3">
        <v>13</v>
      </c>
      <c r="D27" s="3">
        <v>2025.8889999999999</v>
      </c>
    </row>
    <row r="28" spans="1:23" ht="15" customHeight="1" x14ac:dyDescent="0.25">
      <c r="A28" s="2" t="s">
        <v>20</v>
      </c>
      <c r="B28" s="3">
        <v>244.13120000000001</v>
      </c>
      <c r="C28" s="3">
        <v>10</v>
      </c>
      <c r="D28" s="3">
        <v>1619.3030000000001</v>
      </c>
      <c r="M28" s="59" t="s">
        <v>49</v>
      </c>
      <c r="N28" s="2" t="s">
        <v>44</v>
      </c>
      <c r="O28" s="2" t="s">
        <v>45</v>
      </c>
      <c r="P28" s="2" t="s">
        <v>46</v>
      </c>
      <c r="Q28" s="2" t="s">
        <v>47</v>
      </c>
      <c r="S28" s="59" t="s">
        <v>50</v>
      </c>
      <c r="T28" s="2" t="s">
        <v>44</v>
      </c>
      <c r="U28" s="2" t="s">
        <v>45</v>
      </c>
      <c r="V28" s="2" t="s">
        <v>46</v>
      </c>
      <c r="W28" s="2" t="s">
        <v>47</v>
      </c>
    </row>
    <row r="29" spans="1:23" x14ac:dyDescent="0.25">
      <c r="A29" s="2" t="s">
        <v>21</v>
      </c>
      <c r="B29" s="3">
        <v>243.62979999999999</v>
      </c>
      <c r="C29" s="3">
        <v>9</v>
      </c>
      <c r="D29" s="3">
        <v>1146.146</v>
      </c>
      <c r="M29" s="59"/>
      <c r="N29" s="3">
        <v>0.132010832002628</v>
      </c>
      <c r="O29" s="3">
        <v>0.43829205923881598</v>
      </c>
      <c r="P29" s="3">
        <v>0.37931377858800602</v>
      </c>
      <c r="Q29" s="3">
        <v>4.58728781463245E-2</v>
      </c>
      <c r="S29" s="59"/>
      <c r="T29">
        <v>0.132010832002628</v>
      </c>
      <c r="U29">
        <v>0.43829205923881598</v>
      </c>
      <c r="V29">
        <v>0.38318517250039003</v>
      </c>
      <c r="W29">
        <v>4.4849062502158303E-2</v>
      </c>
    </row>
    <row r="30" spans="1:23" x14ac:dyDescent="0.25">
      <c r="A30" s="2" t="s">
        <v>22</v>
      </c>
      <c r="B30" s="3">
        <v>243.62979999999999</v>
      </c>
      <c r="C30" s="3">
        <v>6</v>
      </c>
      <c r="D30" s="3">
        <v>986.28129999999999</v>
      </c>
      <c r="M30" s="59"/>
      <c r="N30" s="3">
        <v>0.62926703107693105</v>
      </c>
      <c r="O30" s="3">
        <v>0.39492163193833002</v>
      </c>
      <c r="P30" s="3">
        <v>0.36261706109835701</v>
      </c>
      <c r="Q30" s="3">
        <v>5.3681764227666198E-2</v>
      </c>
      <c r="S30" s="59"/>
      <c r="T30">
        <v>0.62926703107693105</v>
      </c>
      <c r="U30">
        <v>0.39492163193833002</v>
      </c>
      <c r="V30">
        <v>0.363013161590168</v>
      </c>
      <c r="W30">
        <v>5.2585054692211398E-2</v>
      </c>
    </row>
    <row r="31" spans="1:23" x14ac:dyDescent="0.25">
      <c r="A31" s="2" t="s">
        <v>23</v>
      </c>
      <c r="B31" s="3">
        <v>243.62979999999999</v>
      </c>
      <c r="C31" s="3">
        <v>6</v>
      </c>
      <c r="D31" s="3">
        <v>987.81460000000004</v>
      </c>
      <c r="M31" s="59"/>
      <c r="N31" s="3">
        <v>0.18298639086221399</v>
      </c>
      <c r="O31" s="3">
        <v>0.87088207200304601</v>
      </c>
      <c r="P31" s="3">
        <v>0.25301044237014197</v>
      </c>
      <c r="Q31" s="3">
        <v>3.4197273610095398E-2</v>
      </c>
      <c r="S31" s="59"/>
      <c r="T31">
        <v>0.18298639086221399</v>
      </c>
      <c r="U31">
        <v>0.87088207200304601</v>
      </c>
      <c r="V31">
        <v>0.25199897380467401</v>
      </c>
      <c r="W31">
        <v>3.3840258592919503E-2</v>
      </c>
    </row>
    <row r="32" spans="1:23" x14ac:dyDescent="0.25">
      <c r="A32" s="2" t="s">
        <v>24</v>
      </c>
      <c r="B32" s="3">
        <v>243.62979999999999</v>
      </c>
      <c r="C32" s="3">
        <v>6</v>
      </c>
      <c r="D32" s="3">
        <v>987.72159999999997</v>
      </c>
      <c r="M32" s="59"/>
      <c r="N32" s="3">
        <v>0.249386856866157</v>
      </c>
      <c r="O32" s="3">
        <v>0.29740313542204999</v>
      </c>
      <c r="P32" s="3">
        <v>0.30863162569062802</v>
      </c>
      <c r="Q32" s="3">
        <v>4.2982326668253398E-2</v>
      </c>
      <c r="S32" s="59"/>
      <c r="T32">
        <v>0.249386856866157</v>
      </c>
      <c r="U32">
        <v>0.29740313542204999</v>
      </c>
      <c r="V32">
        <v>0.30864495420434601</v>
      </c>
      <c r="W32">
        <v>4.3509566409018499E-2</v>
      </c>
    </row>
    <row r="33" spans="1:23" x14ac:dyDescent="0.25">
      <c r="A33" s="2" t="s">
        <v>25</v>
      </c>
      <c r="B33" s="3">
        <v>243.62979999999999</v>
      </c>
      <c r="C33" s="3">
        <v>6</v>
      </c>
      <c r="D33" s="3">
        <v>993.11519999999996</v>
      </c>
      <c r="M33" s="59"/>
      <c r="N33" s="3">
        <v>0.79922256284015902</v>
      </c>
      <c r="O33" s="3">
        <v>5.59325334187631E-2</v>
      </c>
      <c r="P33" s="3">
        <v>0.34381481384798901</v>
      </c>
      <c r="Q33" s="3">
        <v>5.9210456676542803E-2</v>
      </c>
      <c r="S33" s="59"/>
      <c r="T33">
        <v>0.79922256284015902</v>
      </c>
      <c r="U33">
        <v>5.59325334187631E-2</v>
      </c>
      <c r="V33">
        <v>0.34462635645541001</v>
      </c>
      <c r="W33">
        <v>5.9723047807559701E-2</v>
      </c>
    </row>
    <row r="34" spans="1:23" x14ac:dyDescent="0.25">
      <c r="C34" s="2" t="s">
        <v>38</v>
      </c>
      <c r="D34" s="2">
        <f>SUM(D15:D33)</f>
        <v>27206.199400000001</v>
      </c>
      <c r="M34" s="59"/>
      <c r="N34" s="3">
        <v>0.53752346644159699</v>
      </c>
      <c r="O34" s="3">
        <v>0.47113270964436998</v>
      </c>
      <c r="P34" s="3">
        <v>0.37169872103620499</v>
      </c>
      <c r="Q34" s="3">
        <v>6.3839423232491005E-2</v>
      </c>
      <c r="S34" s="59"/>
      <c r="T34">
        <v>0.53752346644159699</v>
      </c>
      <c r="U34">
        <v>0.47113270964436998</v>
      </c>
      <c r="V34">
        <v>0.37168746030361</v>
      </c>
      <c r="W34">
        <v>6.0886377360380703E-2</v>
      </c>
    </row>
    <row r="35" spans="1:23" x14ac:dyDescent="0.25">
      <c r="A35" s="1" t="s">
        <v>4</v>
      </c>
      <c r="B35" s="1" t="s">
        <v>26</v>
      </c>
      <c r="C35" s="1" t="s">
        <v>42</v>
      </c>
      <c r="D35" s="1" t="s">
        <v>27</v>
      </c>
      <c r="M35" s="59"/>
      <c r="N35" s="3">
        <v>0.34931168230964799</v>
      </c>
      <c r="O35" s="3">
        <v>0.43801298450999498</v>
      </c>
      <c r="P35" s="3">
        <v>0.31474906698147598</v>
      </c>
      <c r="Q35" s="3">
        <v>5.0543007648536503E-2</v>
      </c>
      <c r="S35" s="59"/>
      <c r="T35">
        <v>0.34931168230964799</v>
      </c>
      <c r="U35">
        <v>0.43801298450999498</v>
      </c>
      <c r="V35">
        <v>0.314904773390491</v>
      </c>
      <c r="W35">
        <v>5.2467990050057797E-2</v>
      </c>
    </row>
    <row r="36" spans="1:23" x14ac:dyDescent="0.25">
      <c r="A36" s="2" t="s">
        <v>5</v>
      </c>
      <c r="B36" s="3">
        <v>235.9324</v>
      </c>
      <c r="C36" s="3">
        <v>17</v>
      </c>
      <c r="D36" s="3">
        <v>2788.3130000000001</v>
      </c>
      <c r="M36" s="59"/>
      <c r="N36" s="3">
        <v>0.10756037511975799</v>
      </c>
      <c r="O36" s="3">
        <v>0.227429686269319</v>
      </c>
      <c r="P36" s="3">
        <v>0.43065860750524099</v>
      </c>
      <c r="Q36" s="3">
        <v>6.3780910910447394E-2</v>
      </c>
      <c r="S36" s="59"/>
      <c r="T36">
        <v>0.10756037511975799</v>
      </c>
      <c r="U36">
        <v>0.227429686269319</v>
      </c>
      <c r="V36">
        <v>0.43095798561750998</v>
      </c>
      <c r="W36">
        <v>6.4520612486696494E-2</v>
      </c>
    </row>
    <row r="37" spans="1:23" x14ac:dyDescent="0.25">
      <c r="A37" s="2" t="s">
        <v>6</v>
      </c>
      <c r="B37" s="3">
        <v>235.2542</v>
      </c>
      <c r="C37" s="3">
        <v>34</v>
      </c>
      <c r="D37" s="3">
        <v>5354.3760000000002</v>
      </c>
      <c r="M37" s="59"/>
      <c r="N37" s="3">
        <v>0.36498075977389499</v>
      </c>
      <c r="O37" s="3">
        <v>0.39745220509067403</v>
      </c>
      <c r="P37" s="3">
        <v>0.48803436336804101</v>
      </c>
      <c r="Q37" s="3">
        <v>6.7854780313007207E-2</v>
      </c>
      <c r="S37" s="59"/>
      <c r="T37">
        <v>0.36498075977389499</v>
      </c>
      <c r="U37">
        <v>0.39745220509067403</v>
      </c>
      <c r="V37">
        <v>0.48809069569528302</v>
      </c>
      <c r="W37">
        <v>6.8529390364364007E-2</v>
      </c>
    </row>
    <row r="38" spans="1:23" x14ac:dyDescent="0.25">
      <c r="A38" s="2" t="s">
        <v>7</v>
      </c>
      <c r="B38" s="3">
        <v>235.2499</v>
      </c>
      <c r="C38" s="3">
        <v>6</v>
      </c>
      <c r="D38" s="3">
        <v>2056.951</v>
      </c>
      <c r="M38" s="59"/>
      <c r="N38" s="3">
        <v>0.58906938258170305</v>
      </c>
      <c r="O38" s="3">
        <v>0.34977635540136098</v>
      </c>
      <c r="P38" s="3">
        <v>0.48943238560621499</v>
      </c>
      <c r="Q38" s="3">
        <v>6.59179939282937E-2</v>
      </c>
      <c r="S38" s="59"/>
      <c r="T38">
        <v>0.58906938258170305</v>
      </c>
      <c r="U38">
        <v>0.34977635540136098</v>
      </c>
      <c r="V38">
        <v>0.48922570931136</v>
      </c>
      <c r="W38">
        <v>6.6835554521894699E-2</v>
      </c>
    </row>
    <row r="39" spans="1:23" x14ac:dyDescent="0.25">
      <c r="A39" s="2" t="s">
        <v>8</v>
      </c>
      <c r="B39" s="3">
        <v>235.24379999999999</v>
      </c>
      <c r="C39" s="3">
        <v>9</v>
      </c>
      <c r="D39" s="3">
        <v>2598.2939999999999</v>
      </c>
      <c r="M39" s="59"/>
      <c r="N39" s="3">
        <v>0.55962485802261996</v>
      </c>
      <c r="O39" s="3">
        <v>6.0110071168613E-2</v>
      </c>
      <c r="P39" s="3">
        <v>0.51578566362843503</v>
      </c>
      <c r="Q39" s="3">
        <v>7.2744489854828703E-2</v>
      </c>
      <c r="S39" s="59"/>
      <c r="T39">
        <v>0.55962485802261996</v>
      </c>
      <c r="U39">
        <v>6.0110071168613E-2</v>
      </c>
      <c r="V39">
        <v>0.51627818474889597</v>
      </c>
      <c r="W39">
        <v>7.47808141107945E-2</v>
      </c>
    </row>
    <row r="40" spans="1:23" x14ac:dyDescent="0.25">
      <c r="A40" s="2" t="s">
        <v>9</v>
      </c>
      <c r="B40" s="3">
        <v>235.23849999999999</v>
      </c>
      <c r="C40" s="3">
        <v>6</v>
      </c>
      <c r="D40" s="3">
        <v>1862.5630000000001</v>
      </c>
      <c r="M40" s="59"/>
      <c r="N40" s="3">
        <v>0.64629375664722799</v>
      </c>
      <c r="O40" s="3">
        <v>0.38318917618792803</v>
      </c>
      <c r="P40" s="3">
        <v>0.38876075512872599</v>
      </c>
      <c r="Q40" s="3">
        <v>5.4817605022355401E-2</v>
      </c>
      <c r="S40" s="59"/>
      <c r="T40">
        <v>0.64629375664722799</v>
      </c>
      <c r="U40">
        <v>0.38318917618792803</v>
      </c>
      <c r="V40">
        <v>0.38863223718832701</v>
      </c>
      <c r="W40">
        <v>5.5237993935485299E-2</v>
      </c>
    </row>
    <row r="41" spans="1:23" x14ac:dyDescent="0.25">
      <c r="A41" s="2" t="s">
        <v>10</v>
      </c>
      <c r="B41" s="3">
        <v>234.2723</v>
      </c>
      <c r="C41" s="3">
        <v>24</v>
      </c>
      <c r="D41" s="3">
        <v>4145.701</v>
      </c>
    </row>
    <row r="42" spans="1:23" x14ac:dyDescent="0.25">
      <c r="A42" s="2" t="s">
        <v>11</v>
      </c>
      <c r="B42" s="3">
        <v>234.25129999999999</v>
      </c>
      <c r="C42" s="3">
        <v>15</v>
      </c>
      <c r="D42" s="3">
        <v>3727.1819999999998</v>
      </c>
    </row>
    <row r="43" spans="1:23" x14ac:dyDescent="0.25">
      <c r="A43" s="2" t="s">
        <v>12</v>
      </c>
      <c r="B43" s="3">
        <v>234.22139999999999</v>
      </c>
      <c r="C43" s="3">
        <v>13</v>
      </c>
      <c r="D43" s="3">
        <v>2138.33</v>
      </c>
    </row>
    <row r="44" spans="1:23" x14ac:dyDescent="0.25">
      <c r="A44" s="2" t="s">
        <v>13</v>
      </c>
      <c r="B44" s="3">
        <v>234.15430000000001</v>
      </c>
      <c r="C44" s="3">
        <v>18</v>
      </c>
      <c r="D44" s="3">
        <v>3041.9250000000002</v>
      </c>
    </row>
    <row r="45" spans="1:23" x14ac:dyDescent="0.25">
      <c r="A45" s="2" t="s">
        <v>14</v>
      </c>
      <c r="B45" s="3">
        <v>234.14660000000001</v>
      </c>
      <c r="C45" s="3">
        <v>10</v>
      </c>
      <c r="D45" s="3">
        <v>2488.364</v>
      </c>
    </row>
    <row r="46" spans="1:23" x14ac:dyDescent="0.25">
      <c r="C46" s="2" t="s">
        <v>38</v>
      </c>
      <c r="D46" s="2">
        <f>SUM(D36:D45)</f>
        <v>30201.999</v>
      </c>
    </row>
    <row r="47" spans="1:23" ht="15.75" thickBot="1" x14ac:dyDescent="0.3"/>
    <row r="48" spans="1:23" x14ac:dyDescent="0.25">
      <c r="A48" s="1" t="s">
        <v>43</v>
      </c>
      <c r="B48" s="1" t="s">
        <v>26</v>
      </c>
      <c r="C48" s="1" t="s">
        <v>42</v>
      </c>
      <c r="D48" s="1" t="s">
        <v>27</v>
      </c>
      <c r="E48" s="10" t="s">
        <v>53</v>
      </c>
    </row>
    <row r="49" spans="1:5" x14ac:dyDescent="0.25">
      <c r="A49" s="2" t="s">
        <v>5</v>
      </c>
      <c r="B49" s="3">
        <v>125.3005</v>
      </c>
      <c r="C49" s="3">
        <v>19</v>
      </c>
      <c r="D49" s="3">
        <v>18461.3</v>
      </c>
      <c r="E49" s="12">
        <f>D49/C49/60</f>
        <v>16.194122807017543</v>
      </c>
    </row>
    <row r="50" spans="1:5" x14ac:dyDescent="0.25">
      <c r="A50" s="2" t="s">
        <v>6</v>
      </c>
      <c r="B50" s="3">
        <v>95.789739999999995</v>
      </c>
      <c r="C50" s="3">
        <v>14</v>
      </c>
      <c r="D50" s="3">
        <v>21109.31</v>
      </c>
      <c r="E50" s="12">
        <f t="shared" ref="E50:E56" si="0">D50/C50/60</f>
        <v>25.130130952380956</v>
      </c>
    </row>
    <row r="51" spans="1:5" x14ac:dyDescent="0.25">
      <c r="A51" s="2" t="s">
        <v>7</v>
      </c>
      <c r="B51" s="3">
        <v>81.903270000000006</v>
      </c>
      <c r="C51" s="3">
        <v>14</v>
      </c>
      <c r="D51" s="3">
        <v>13545.45</v>
      </c>
      <c r="E51" s="12">
        <f t="shared" si="0"/>
        <v>16.125535714285714</v>
      </c>
    </row>
    <row r="52" spans="1:5" x14ac:dyDescent="0.25">
      <c r="A52" s="2" t="s">
        <v>8</v>
      </c>
      <c r="B52" s="3">
        <v>81.69838</v>
      </c>
      <c r="C52" s="3">
        <v>27</v>
      </c>
      <c r="D52" s="3">
        <v>12554.09</v>
      </c>
      <c r="E52" s="12">
        <f t="shared" si="0"/>
        <v>7.749438271604939</v>
      </c>
    </row>
    <row r="53" spans="1:5" x14ac:dyDescent="0.25">
      <c r="A53" s="2" t="s">
        <v>9</v>
      </c>
      <c r="B53" s="3">
        <v>81.692019999999999</v>
      </c>
      <c r="C53" s="3">
        <v>8</v>
      </c>
      <c r="D53" s="3">
        <v>10146.68</v>
      </c>
      <c r="E53" s="12">
        <f t="shared" si="0"/>
        <v>21.138916666666667</v>
      </c>
    </row>
    <row r="54" spans="1:5" x14ac:dyDescent="0.25">
      <c r="A54" s="2" t="s">
        <v>10</v>
      </c>
      <c r="B54" s="3">
        <v>81.684169999999995</v>
      </c>
      <c r="C54" s="3">
        <v>12</v>
      </c>
      <c r="D54" s="3">
        <v>9867.723</v>
      </c>
      <c r="E54" s="12">
        <f t="shared" si="0"/>
        <v>13.705170833333334</v>
      </c>
    </row>
    <row r="55" spans="1:5" x14ac:dyDescent="0.25">
      <c r="A55" s="2" t="s">
        <v>11</v>
      </c>
      <c r="B55" s="3">
        <v>78.686400000000006</v>
      </c>
      <c r="C55" s="3">
        <v>17</v>
      </c>
      <c r="D55" s="3">
        <v>13429.76</v>
      </c>
      <c r="E55" s="12">
        <f t="shared" si="0"/>
        <v>13.16643137254902</v>
      </c>
    </row>
    <row r="56" spans="1:5" x14ac:dyDescent="0.25">
      <c r="A56" s="2" t="s">
        <v>12</v>
      </c>
      <c r="B56" s="3">
        <v>77.969909999999999</v>
      </c>
      <c r="C56" s="3">
        <v>19</v>
      </c>
      <c r="D56" s="3">
        <v>6464.049</v>
      </c>
      <c r="E56" s="12">
        <f t="shared" si="0"/>
        <v>5.6702184210526321</v>
      </c>
    </row>
    <row r="57" spans="1:5" ht="21" customHeight="1" x14ac:dyDescent="0.25">
      <c r="A57" s="2"/>
      <c r="C57" s="2" t="s">
        <v>56</v>
      </c>
      <c r="D57" s="2">
        <f>SUM(D49:D56)/3600</f>
        <v>29.327322777777773</v>
      </c>
      <c r="E57" s="13" t="s">
        <v>54</v>
      </c>
    </row>
    <row r="58" spans="1:5" ht="15.75" thickBot="1" x14ac:dyDescent="0.3">
      <c r="A58" s="2"/>
      <c r="E58" s="14">
        <f>AVERAGE(E49:E56)</f>
        <v>14.859995629861354</v>
      </c>
    </row>
    <row r="60" spans="1:5" ht="15.75" thickBot="1" x14ac:dyDescent="0.3"/>
    <row r="61" spans="1:5" x14ac:dyDescent="0.25">
      <c r="A61" s="9" t="s">
        <v>43</v>
      </c>
      <c r="B61" s="9" t="s">
        <v>26</v>
      </c>
      <c r="C61" s="9" t="s">
        <v>42</v>
      </c>
      <c r="D61" s="9" t="s">
        <v>27</v>
      </c>
      <c r="E61" s="10" t="s">
        <v>53</v>
      </c>
    </row>
    <row r="62" spans="1:5" x14ac:dyDescent="0.25">
      <c r="A62" s="2" t="s">
        <v>5</v>
      </c>
      <c r="B62" s="3">
        <v>1347.6310000000001</v>
      </c>
      <c r="C62" s="3">
        <v>17</v>
      </c>
      <c r="D62" s="3">
        <v>3616.75</v>
      </c>
      <c r="E62" s="12">
        <f>D62/C62/60</f>
        <v>3.5458333333333334</v>
      </c>
    </row>
    <row r="63" spans="1:5" x14ac:dyDescent="0.25">
      <c r="A63" s="2" t="s">
        <v>6</v>
      </c>
      <c r="B63" s="3">
        <v>1239.0129999999999</v>
      </c>
      <c r="C63" s="3">
        <v>15</v>
      </c>
      <c r="D63" s="3">
        <v>2918.2719999999999</v>
      </c>
      <c r="E63" s="12">
        <f t="shared" ref="E63:E81" si="1">D63/C63/60</f>
        <v>3.2425244444444443</v>
      </c>
    </row>
    <row r="64" spans="1:5" x14ac:dyDescent="0.25">
      <c r="A64" s="2" t="s">
        <v>7</v>
      </c>
      <c r="B64" s="3">
        <v>1131.615</v>
      </c>
      <c r="C64" s="3">
        <v>11</v>
      </c>
      <c r="D64" s="3">
        <v>2396.625</v>
      </c>
      <c r="E64" s="12">
        <f t="shared" si="1"/>
        <v>3.6312500000000001</v>
      </c>
    </row>
    <row r="65" spans="1:5" x14ac:dyDescent="0.25">
      <c r="A65" s="2" t="s">
        <v>8</v>
      </c>
      <c r="B65" s="3">
        <v>1076.588</v>
      </c>
      <c r="C65" s="3">
        <v>13</v>
      </c>
      <c r="D65" s="3">
        <v>2739.7820000000002</v>
      </c>
      <c r="E65" s="12">
        <f t="shared" si="1"/>
        <v>3.5125410256410259</v>
      </c>
    </row>
    <row r="66" spans="1:5" x14ac:dyDescent="0.25">
      <c r="A66" s="2" t="s">
        <v>9</v>
      </c>
      <c r="B66" s="3">
        <v>1076.0989999999999</v>
      </c>
      <c r="C66" s="3">
        <v>11</v>
      </c>
      <c r="D66" s="3">
        <v>2102</v>
      </c>
      <c r="E66" s="12">
        <f t="shared" si="1"/>
        <v>3.184848484848485</v>
      </c>
    </row>
    <row r="67" spans="1:5" x14ac:dyDescent="0.25">
      <c r="A67" s="2" t="s">
        <v>10</v>
      </c>
      <c r="B67" s="3">
        <v>425.49489999999997</v>
      </c>
      <c r="C67" s="3">
        <v>38</v>
      </c>
      <c r="D67" s="3">
        <v>3844.0680000000002</v>
      </c>
      <c r="E67" s="12">
        <f t="shared" si="1"/>
        <v>1.6859947368421053</v>
      </c>
    </row>
    <row r="68" spans="1:5" x14ac:dyDescent="0.25">
      <c r="A68" s="2" t="s">
        <v>11</v>
      </c>
      <c r="B68" s="3">
        <v>412.91629999999998</v>
      </c>
      <c r="C68" s="3">
        <v>21</v>
      </c>
      <c r="D68" s="3">
        <v>3743.2739999999999</v>
      </c>
      <c r="E68" s="12">
        <f t="shared" si="1"/>
        <v>2.9708523809523806</v>
      </c>
    </row>
    <row r="69" spans="1:5" x14ac:dyDescent="0.25">
      <c r="A69" s="2" t="s">
        <v>12</v>
      </c>
      <c r="B69" s="3">
        <v>384.40390000000002</v>
      </c>
      <c r="C69" s="3">
        <v>12</v>
      </c>
      <c r="D69" s="3">
        <v>3168.7779999999998</v>
      </c>
      <c r="E69" s="12">
        <f t="shared" si="1"/>
        <v>4.4010805555555548</v>
      </c>
    </row>
    <row r="70" spans="1:5" x14ac:dyDescent="0.25">
      <c r="A70" s="2" t="s">
        <v>13</v>
      </c>
      <c r="B70" s="3">
        <v>381.79790000000003</v>
      </c>
      <c r="C70" s="15">
        <v>19</v>
      </c>
      <c r="D70" s="15">
        <v>3770.6410000000001</v>
      </c>
      <c r="E70" s="12">
        <f t="shared" si="1"/>
        <v>3.3075798245614032</v>
      </c>
    </row>
    <row r="71" spans="1:5" x14ac:dyDescent="0.25">
      <c r="A71" s="2" t="s">
        <v>14</v>
      </c>
      <c r="B71" s="3">
        <v>381.70139999999998</v>
      </c>
      <c r="C71" s="3">
        <v>11</v>
      </c>
      <c r="D71" s="3">
        <v>2563.1129999999998</v>
      </c>
      <c r="E71" s="12">
        <f t="shared" si="1"/>
        <v>3.8835045454545449</v>
      </c>
    </row>
    <row r="72" spans="1:5" x14ac:dyDescent="0.25">
      <c r="A72" s="2" t="s">
        <v>15</v>
      </c>
      <c r="B72" s="3">
        <v>369.66090000000003</v>
      </c>
      <c r="C72" s="3">
        <v>22</v>
      </c>
      <c r="D72" s="3">
        <v>3658.3829999999998</v>
      </c>
      <c r="E72" s="12">
        <f t="shared" si="1"/>
        <v>2.7715022727272727</v>
      </c>
    </row>
    <row r="73" spans="1:5" x14ac:dyDescent="0.25">
      <c r="A73" s="2" t="s">
        <v>16</v>
      </c>
      <c r="B73" s="3">
        <v>366.90469999999999</v>
      </c>
      <c r="C73" s="3">
        <v>15</v>
      </c>
      <c r="D73" s="3">
        <v>3278.0390000000002</v>
      </c>
      <c r="E73" s="12">
        <f t="shared" si="1"/>
        <v>3.6422655555555559</v>
      </c>
    </row>
    <row r="74" spans="1:5" x14ac:dyDescent="0.25">
      <c r="A74" s="2" t="s">
        <v>19</v>
      </c>
      <c r="B74" s="3">
        <v>366.90280000000001</v>
      </c>
      <c r="C74" s="3">
        <v>6</v>
      </c>
      <c r="D74" s="3">
        <v>1554.403</v>
      </c>
      <c r="E74" s="12">
        <f t="shared" si="1"/>
        <v>4.3177861111111104</v>
      </c>
    </row>
    <row r="75" spans="1:5" x14ac:dyDescent="0.25">
      <c r="A75" s="2" t="s">
        <v>20</v>
      </c>
      <c r="B75" s="3">
        <v>365.73590000000002</v>
      </c>
      <c r="C75" s="3">
        <v>17</v>
      </c>
      <c r="D75" s="3">
        <v>3499.9279999999999</v>
      </c>
      <c r="E75" s="12">
        <f t="shared" si="1"/>
        <v>3.4313019607843134</v>
      </c>
    </row>
    <row r="76" spans="1:5" x14ac:dyDescent="0.25">
      <c r="A76" s="2" t="s">
        <v>21</v>
      </c>
      <c r="B76" s="3">
        <v>365.56659999999999</v>
      </c>
      <c r="C76" s="3">
        <v>10</v>
      </c>
      <c r="D76" s="3">
        <v>2476.5819999999999</v>
      </c>
      <c r="E76" s="12">
        <f t="shared" si="1"/>
        <v>4.1276366666666666</v>
      </c>
    </row>
    <row r="77" spans="1:5" x14ac:dyDescent="0.25">
      <c r="A77" s="2" t="s">
        <v>22</v>
      </c>
      <c r="B77" s="3">
        <v>364.13909999999998</v>
      </c>
      <c r="C77" s="3">
        <v>15</v>
      </c>
      <c r="D77" s="3">
        <v>3677.6030000000001</v>
      </c>
      <c r="E77" s="12">
        <f t="shared" si="1"/>
        <v>4.0862255555555551</v>
      </c>
    </row>
    <row r="78" spans="1:5" x14ac:dyDescent="0.25">
      <c r="A78" s="2" t="s">
        <v>23</v>
      </c>
      <c r="B78" s="3">
        <v>361.17739999999998</v>
      </c>
      <c r="C78" s="3">
        <v>21</v>
      </c>
      <c r="D78" s="3">
        <v>3795.7249999999999</v>
      </c>
      <c r="E78" s="12">
        <f t="shared" si="1"/>
        <v>3.0124801587301584</v>
      </c>
    </row>
    <row r="79" spans="1:5" x14ac:dyDescent="0.25">
      <c r="A79" s="2" t="s">
        <v>24</v>
      </c>
      <c r="B79" s="3">
        <v>359.78059999999999</v>
      </c>
      <c r="C79" s="3">
        <v>12</v>
      </c>
      <c r="D79" s="3">
        <v>3170.4960000000001</v>
      </c>
      <c r="E79" s="12">
        <f t="shared" si="1"/>
        <v>4.4034666666666675</v>
      </c>
    </row>
    <row r="80" spans="1:5" x14ac:dyDescent="0.25">
      <c r="A80" s="2" t="s">
        <v>25</v>
      </c>
      <c r="B80" s="3">
        <v>353.36419999999998</v>
      </c>
      <c r="C80" s="3">
        <v>17</v>
      </c>
      <c r="D80" s="3">
        <v>3683.4450000000002</v>
      </c>
      <c r="E80" s="12">
        <f t="shared" si="1"/>
        <v>3.6112205882352941</v>
      </c>
    </row>
    <row r="81" spans="1:5" x14ac:dyDescent="0.25">
      <c r="A81" s="2" t="s">
        <v>52</v>
      </c>
      <c r="B81" s="3">
        <v>328.82209999999998</v>
      </c>
      <c r="C81" s="3">
        <v>16</v>
      </c>
      <c r="D81" s="3">
        <v>2711.471</v>
      </c>
      <c r="E81" s="12">
        <f t="shared" si="1"/>
        <v>2.8244489583333334</v>
      </c>
    </row>
    <row r="82" spans="1:5" ht="18.75" customHeight="1" x14ac:dyDescent="0.25">
      <c r="C82" s="2" t="s">
        <v>56</v>
      </c>
      <c r="D82" s="3">
        <f>SUM(D62:D81)/3600</f>
        <v>17.324827222222222</v>
      </c>
      <c r="E82" s="11" t="s">
        <v>55</v>
      </c>
    </row>
    <row r="83" spans="1:5" ht="15.75" thickBot="1" x14ac:dyDescent="0.3">
      <c r="E83" s="14">
        <f>AVERAGE(E62:E81)</f>
        <v>3.4797171912999603</v>
      </c>
    </row>
    <row r="87" spans="1:5" x14ac:dyDescent="0.25">
      <c r="A87" s="59" t="s">
        <v>57</v>
      </c>
      <c r="B87" s="2" t="s">
        <v>44</v>
      </c>
      <c r="C87" s="2" t="s">
        <v>45</v>
      </c>
      <c r="D87" s="2" t="s">
        <v>46</v>
      </c>
      <c r="E87" s="2" t="s">
        <v>47</v>
      </c>
    </row>
    <row r="88" spans="1:5" x14ac:dyDescent="0.25">
      <c r="A88" s="59"/>
      <c r="B88">
        <v>0.24876353457231101</v>
      </c>
      <c r="C88">
        <v>0.52163003704873101</v>
      </c>
      <c r="D88">
        <v>0.64646630066537503</v>
      </c>
      <c r="E88">
        <v>2.0126088797509298E-2</v>
      </c>
    </row>
    <row r="89" spans="1:5" x14ac:dyDescent="0.25">
      <c r="A89" s="59"/>
      <c r="B89">
        <v>0.219987429047449</v>
      </c>
      <c r="C89">
        <v>0.59064730834249202</v>
      </c>
      <c r="D89">
        <v>0.28150230089809403</v>
      </c>
      <c r="E89">
        <v>0.247183014901495</v>
      </c>
    </row>
    <row r="90" spans="1:5" x14ac:dyDescent="0.25">
      <c r="A90" s="59"/>
      <c r="B90">
        <v>0.207088697175904</v>
      </c>
      <c r="C90">
        <v>0.56728893199513797</v>
      </c>
      <c r="D90">
        <v>0.147077396809531</v>
      </c>
      <c r="E90">
        <v>0.19397772412466199</v>
      </c>
    </row>
    <row r="91" spans="1:5" x14ac:dyDescent="0.25">
      <c r="A91" s="59"/>
      <c r="B91">
        <v>0.20282760809472999</v>
      </c>
      <c r="C91">
        <v>0.58774772931910102</v>
      </c>
      <c r="D91">
        <v>0.26083014191157899</v>
      </c>
      <c r="E91">
        <v>0.222115613516532</v>
      </c>
    </row>
    <row r="92" spans="1:5" x14ac:dyDescent="0.25">
      <c r="A92" s="59"/>
      <c r="B92">
        <v>0.25821864807263301</v>
      </c>
      <c r="C92">
        <v>0.61908888704755505</v>
      </c>
      <c r="D92">
        <v>0.33957360635193401</v>
      </c>
      <c r="E92">
        <v>0.108967584719164</v>
      </c>
    </row>
    <row r="93" spans="1:5" x14ac:dyDescent="0.25">
      <c r="A93" s="59"/>
      <c r="B93">
        <v>0.31357578247072398</v>
      </c>
      <c r="C93">
        <v>0.67128770237067303</v>
      </c>
      <c r="D93">
        <v>0.60211184127404405</v>
      </c>
      <c r="E93">
        <v>4.0976784157789298E-2</v>
      </c>
    </row>
    <row r="94" spans="1:5" x14ac:dyDescent="0.25">
      <c r="A94" s="59"/>
      <c r="B94">
        <v>0.333053483335428</v>
      </c>
      <c r="C94">
        <v>0.68341384062193899</v>
      </c>
      <c r="D94">
        <v>0.44121011533986199</v>
      </c>
      <c r="E94">
        <v>0.110207501118916</v>
      </c>
    </row>
    <row r="95" spans="1:5" x14ac:dyDescent="0.25">
      <c r="A95" s="59"/>
      <c r="B95">
        <v>0.338303892182162</v>
      </c>
      <c r="C95">
        <v>0.67893625141851999</v>
      </c>
      <c r="D95">
        <v>0.47235056340581999</v>
      </c>
      <c r="E95">
        <v>5.8025725529514599E-2</v>
      </c>
    </row>
    <row r="96" spans="1:5" x14ac:dyDescent="0.25">
      <c r="A96" s="59"/>
      <c r="B96">
        <v>0.32122943103168999</v>
      </c>
      <c r="C96">
        <v>0.65233449779060104</v>
      </c>
      <c r="D96">
        <v>0.57819645635368899</v>
      </c>
      <c r="E96">
        <v>7.4423204799198797E-2</v>
      </c>
    </row>
    <row r="97" spans="1:5" x14ac:dyDescent="0.25">
      <c r="A97" s="59"/>
      <c r="B97">
        <v>0.29765907929784002</v>
      </c>
      <c r="C97">
        <v>0.63284919541254503</v>
      </c>
      <c r="D97">
        <v>0.52266486821604596</v>
      </c>
      <c r="E97">
        <v>0.23763216074459201</v>
      </c>
    </row>
    <row r="98" spans="1:5" x14ac:dyDescent="0.25">
      <c r="A98" s="59"/>
      <c r="B98">
        <v>0.29113640522276701</v>
      </c>
      <c r="C98">
        <v>0.64202807111663796</v>
      </c>
      <c r="D98">
        <v>0.480236828686673</v>
      </c>
      <c r="E98">
        <v>0.25297020591529301</v>
      </c>
    </row>
    <row r="99" spans="1:5" x14ac:dyDescent="0.25">
      <c r="A99" s="59"/>
      <c r="B99">
        <v>0.25230062336532699</v>
      </c>
      <c r="C99">
        <v>0.57313638240736697</v>
      </c>
      <c r="D99">
        <v>0.49197669235243702</v>
      </c>
      <c r="E99">
        <v>0.16891964148408001</v>
      </c>
    </row>
    <row r="119" spans="1:5" ht="15.75" thickBot="1" x14ac:dyDescent="0.3"/>
    <row r="120" spans="1:5" x14ac:dyDescent="0.25">
      <c r="A120" s="18" t="s">
        <v>43</v>
      </c>
      <c r="B120" s="18" t="s">
        <v>26</v>
      </c>
      <c r="C120" s="18" t="s">
        <v>42</v>
      </c>
      <c r="D120" s="18" t="s">
        <v>27</v>
      </c>
      <c r="E120" s="10" t="s">
        <v>53</v>
      </c>
    </row>
    <row r="121" spans="1:5" x14ac:dyDescent="0.25">
      <c r="A121" s="2" t="s">
        <v>5</v>
      </c>
      <c r="B121" s="3">
        <v>219.9187</v>
      </c>
      <c r="C121" s="3">
        <v>37</v>
      </c>
      <c r="D121" s="3">
        <v>1581.2619999999999</v>
      </c>
      <c r="E121" s="12">
        <f>D121/C121/60</f>
        <v>0.71228018018018013</v>
      </c>
    </row>
    <row r="122" spans="1:5" x14ac:dyDescent="0.25">
      <c r="A122" s="2" t="s">
        <v>6</v>
      </c>
      <c r="B122" s="3">
        <v>201.22219999999999</v>
      </c>
      <c r="C122" s="3">
        <v>30</v>
      </c>
      <c r="D122" s="3">
        <v>1556.271</v>
      </c>
      <c r="E122" s="12">
        <f t="shared" ref="E122:E140" si="2">D122/C122/60</f>
        <v>0.864595</v>
      </c>
    </row>
    <row r="123" spans="1:5" x14ac:dyDescent="0.25">
      <c r="A123" s="2" t="s">
        <v>7</v>
      </c>
      <c r="B123" s="3">
        <v>201.19589999999999</v>
      </c>
      <c r="C123" s="3">
        <v>14</v>
      </c>
      <c r="D123" s="3">
        <v>1203.18</v>
      </c>
      <c r="E123" s="12">
        <f t="shared" si="2"/>
        <v>1.4323571428571429</v>
      </c>
    </row>
    <row r="124" spans="1:5" x14ac:dyDescent="0.25">
      <c r="A124" s="2" t="s">
        <v>8</v>
      </c>
      <c r="B124" s="3">
        <v>201.1875</v>
      </c>
      <c r="C124" s="3">
        <v>10</v>
      </c>
      <c r="D124" s="3">
        <v>1083.0550000000001</v>
      </c>
      <c r="E124" s="12">
        <f t="shared" si="2"/>
        <v>1.8050916666666668</v>
      </c>
    </row>
    <row r="125" spans="1:5" x14ac:dyDescent="0.25">
      <c r="A125" s="2" t="s">
        <v>9</v>
      </c>
      <c r="B125" s="3">
        <v>199.44120000000001</v>
      </c>
      <c r="C125" s="3">
        <v>20</v>
      </c>
      <c r="D125" s="3">
        <v>1035.52</v>
      </c>
      <c r="E125" s="12">
        <f t="shared" si="2"/>
        <v>0.86293333333333322</v>
      </c>
    </row>
    <row r="126" spans="1:5" x14ac:dyDescent="0.25">
      <c r="A126" s="2" t="s">
        <v>10</v>
      </c>
      <c r="B126" s="3">
        <v>195.40110000000001</v>
      </c>
      <c r="C126" s="3">
        <v>26</v>
      </c>
      <c r="D126" s="3">
        <v>1847.2729999999999</v>
      </c>
      <c r="E126" s="12">
        <f t="shared" si="2"/>
        <v>1.184149358974359</v>
      </c>
    </row>
    <row r="127" spans="1:5" x14ac:dyDescent="0.25">
      <c r="A127" s="2" t="s">
        <v>11</v>
      </c>
      <c r="B127" s="3">
        <v>193.39070000000001</v>
      </c>
      <c r="C127" s="3">
        <v>17</v>
      </c>
      <c r="D127" s="3">
        <v>783.94820000000004</v>
      </c>
      <c r="E127" s="12">
        <f t="shared" si="2"/>
        <v>0.76857666666666669</v>
      </c>
    </row>
    <row r="128" spans="1:5" x14ac:dyDescent="0.25">
      <c r="A128" s="2" t="s">
        <v>12</v>
      </c>
      <c r="B128" s="3">
        <v>193.364</v>
      </c>
      <c r="C128" s="3">
        <v>11</v>
      </c>
      <c r="D128" s="3">
        <v>750.26059999999995</v>
      </c>
      <c r="E128" s="12">
        <f t="shared" si="2"/>
        <v>1.1367584848484849</v>
      </c>
    </row>
    <row r="129" spans="1:5" x14ac:dyDescent="0.25">
      <c r="A129" s="2" t="s">
        <v>13</v>
      </c>
      <c r="B129" s="3">
        <v>193.31530000000001</v>
      </c>
      <c r="C129" s="15">
        <v>10</v>
      </c>
      <c r="D129" s="15">
        <v>797.40650000000005</v>
      </c>
      <c r="E129" s="12">
        <f t="shared" si="2"/>
        <v>1.3290108333333335</v>
      </c>
    </row>
    <row r="130" spans="1:5" x14ac:dyDescent="0.25">
      <c r="A130" s="2" t="s">
        <v>14</v>
      </c>
      <c r="B130" s="3">
        <v>193.15539999999999</v>
      </c>
      <c r="C130" s="3">
        <v>15</v>
      </c>
      <c r="D130" s="3">
        <v>986.82749999999999</v>
      </c>
      <c r="E130" s="12">
        <f t="shared" si="2"/>
        <v>1.0964750000000001</v>
      </c>
    </row>
    <row r="131" spans="1:5" x14ac:dyDescent="0.25">
      <c r="A131" s="2" t="s">
        <v>15</v>
      </c>
      <c r="B131" s="3">
        <v>193.018</v>
      </c>
      <c r="C131" s="3">
        <v>10</v>
      </c>
      <c r="D131" s="3">
        <v>889.88170000000002</v>
      </c>
      <c r="E131" s="12">
        <f t="shared" si="2"/>
        <v>1.4831361666666667</v>
      </c>
    </row>
    <row r="132" spans="1:5" x14ac:dyDescent="0.25">
      <c r="A132" s="2" t="s">
        <v>16</v>
      </c>
      <c r="B132" s="3">
        <v>192.8124</v>
      </c>
      <c r="C132" s="3">
        <v>20</v>
      </c>
      <c r="D132" s="3">
        <v>1008.5069999999999</v>
      </c>
      <c r="E132" s="12">
        <f t="shared" si="2"/>
        <v>0.84042249999999996</v>
      </c>
    </row>
    <row r="133" spans="1:5" x14ac:dyDescent="0.25">
      <c r="A133" s="2" t="s">
        <v>19</v>
      </c>
      <c r="B133" s="3">
        <v>192.47239999999999</v>
      </c>
      <c r="C133" s="3">
        <v>25</v>
      </c>
      <c r="D133" s="3">
        <v>1393.837</v>
      </c>
      <c r="E133" s="12">
        <f t="shared" si="2"/>
        <v>0.92922466666666659</v>
      </c>
    </row>
    <row r="134" spans="1:5" x14ac:dyDescent="0.25">
      <c r="A134" s="2" t="s">
        <v>20</v>
      </c>
      <c r="B134" s="3">
        <v>192.47210000000001</v>
      </c>
      <c r="C134" s="3">
        <v>6</v>
      </c>
      <c r="D134" s="3">
        <v>479.16989999999998</v>
      </c>
      <c r="E134" s="12">
        <f t="shared" si="2"/>
        <v>1.3310275</v>
      </c>
    </row>
    <row r="135" spans="1:5" x14ac:dyDescent="0.25">
      <c r="A135" s="2" t="s">
        <v>21</v>
      </c>
      <c r="B135" s="3">
        <v>192.4718</v>
      </c>
      <c r="C135" s="3">
        <v>6</v>
      </c>
      <c r="D135" s="3">
        <v>488.60059999999999</v>
      </c>
      <c r="E135" s="12">
        <f t="shared" si="2"/>
        <v>1.3572238888888888</v>
      </c>
    </row>
    <row r="136" spans="1:5" x14ac:dyDescent="0.25">
      <c r="A136" s="2" t="s">
        <v>22</v>
      </c>
      <c r="B136" s="3">
        <v>192.4718</v>
      </c>
      <c r="C136" s="3">
        <v>6</v>
      </c>
      <c r="D136" s="3">
        <v>674.45399999999995</v>
      </c>
      <c r="E136" s="12">
        <f t="shared" si="2"/>
        <v>1.8734833333333332</v>
      </c>
    </row>
    <row r="137" spans="1:5" x14ac:dyDescent="0.25">
      <c r="A137" s="2" t="s">
        <v>23</v>
      </c>
      <c r="B137" s="3">
        <v>192.46969999999999</v>
      </c>
      <c r="C137" s="3">
        <v>6</v>
      </c>
      <c r="D137" s="3">
        <v>543.41719999999998</v>
      </c>
      <c r="E137" s="12">
        <f t="shared" si="2"/>
        <v>1.509492222222222</v>
      </c>
    </row>
    <row r="138" spans="1:5" x14ac:dyDescent="0.25">
      <c r="A138" s="2" t="s">
        <v>24</v>
      </c>
      <c r="B138" s="3">
        <v>192.422</v>
      </c>
      <c r="C138" s="3">
        <v>20</v>
      </c>
      <c r="D138" s="3">
        <v>1442.2760000000001</v>
      </c>
      <c r="E138" s="12">
        <f t="shared" si="2"/>
        <v>1.2018966666666666</v>
      </c>
    </row>
    <row r="139" spans="1:5" x14ac:dyDescent="0.25">
      <c r="A139" s="2" t="s">
        <v>25</v>
      </c>
      <c r="B139" s="3">
        <v>191.81</v>
      </c>
      <c r="C139" s="3">
        <v>18</v>
      </c>
      <c r="D139" s="3">
        <v>872.81979999999999</v>
      </c>
      <c r="E139" s="12">
        <f t="shared" si="2"/>
        <v>0.80816648148148151</v>
      </c>
    </row>
    <row r="140" spans="1:5" x14ac:dyDescent="0.25">
      <c r="A140" s="2" t="s">
        <v>52</v>
      </c>
      <c r="B140" s="3">
        <v>191.7911</v>
      </c>
      <c r="C140" s="3">
        <v>11</v>
      </c>
      <c r="D140" s="3">
        <v>725.87819999999999</v>
      </c>
      <c r="E140" s="12">
        <f t="shared" si="2"/>
        <v>1.0998154545454544</v>
      </c>
    </row>
    <row r="141" spans="1:5" x14ac:dyDescent="0.25">
      <c r="C141" s="2" t="s">
        <v>56</v>
      </c>
      <c r="D141" s="3">
        <f>SUM(D121:D140)/3600</f>
        <v>5.5955125555555556</v>
      </c>
      <c r="E141" s="11" t="s">
        <v>55</v>
      </c>
    </row>
    <row r="142" spans="1:5" ht="15.75" thickBot="1" x14ac:dyDescent="0.3">
      <c r="E142" s="14">
        <f>AVERAGE(E121:E140)</f>
        <v>1.1813058273665773</v>
      </c>
    </row>
    <row r="145" spans="1:5" x14ac:dyDescent="0.25">
      <c r="A145" s="59" t="s">
        <v>57</v>
      </c>
      <c r="B145" s="2" t="s">
        <v>44</v>
      </c>
      <c r="C145" s="2" t="s">
        <v>45</v>
      </c>
      <c r="D145" s="2" t="s">
        <v>46</v>
      </c>
      <c r="E145" s="2" t="s">
        <v>47</v>
      </c>
    </row>
    <row r="146" spans="1:5" x14ac:dyDescent="0.25">
      <c r="A146" s="59"/>
      <c r="B146">
        <v>0.38368211461238</v>
      </c>
      <c r="C146">
        <v>0.48903912495010399</v>
      </c>
      <c r="D146">
        <v>0.44847326472832799</v>
      </c>
      <c r="E146">
        <v>2.14827235214024</v>
      </c>
    </row>
    <row r="147" spans="1:5" x14ac:dyDescent="0.25">
      <c r="A147" s="59"/>
      <c r="B147">
        <v>0.20605651219003199</v>
      </c>
      <c r="C147">
        <v>0.495245760688656</v>
      </c>
      <c r="D147">
        <v>1.8154117669834899</v>
      </c>
      <c r="E147">
        <v>0.47706919329765701</v>
      </c>
    </row>
    <row r="148" spans="1:5" x14ac:dyDescent="0.25">
      <c r="A148" s="59"/>
      <c r="B148">
        <v>0.22396731801869299</v>
      </c>
      <c r="C148">
        <v>0.65826563213121303</v>
      </c>
      <c r="D148">
        <v>2.97751029858214</v>
      </c>
      <c r="E148">
        <v>2.1946445976454898</v>
      </c>
    </row>
    <row r="149" spans="1:5" x14ac:dyDescent="0.25">
      <c r="A149" s="59"/>
      <c r="B149">
        <v>0.164370937833303</v>
      </c>
      <c r="C149">
        <v>0.540228351092786</v>
      </c>
      <c r="D149">
        <v>0.75151791979847904</v>
      </c>
      <c r="E149">
        <v>1.66096526560503</v>
      </c>
    </row>
    <row r="150" spans="1:5" x14ac:dyDescent="0.25">
      <c r="A150" s="59"/>
      <c r="B150">
        <v>0.350240953604671</v>
      </c>
      <c r="C150">
        <v>0.47113656579303698</v>
      </c>
      <c r="D150">
        <v>1.49522551423523</v>
      </c>
      <c r="E150">
        <v>6.2175403610689302E-2</v>
      </c>
    </row>
    <row r="151" spans="1:5" x14ac:dyDescent="0.25">
      <c r="A151" s="59"/>
      <c r="B151">
        <v>0.32638254766569802</v>
      </c>
      <c r="C151">
        <v>0.54314563698128804</v>
      </c>
      <c r="D151">
        <v>2.8945975654925098</v>
      </c>
      <c r="E151">
        <v>0.33537622129716799</v>
      </c>
    </row>
    <row r="152" spans="1:5" x14ac:dyDescent="0.25">
      <c r="A152" s="59"/>
      <c r="B152">
        <v>0.464945259283363</v>
      </c>
      <c r="C152">
        <v>0.610264779484612</v>
      </c>
      <c r="D152">
        <v>2.0340518334075899</v>
      </c>
      <c r="E152">
        <v>2.3913450353595902</v>
      </c>
    </row>
    <row r="153" spans="1:5" x14ac:dyDescent="0.25">
      <c r="A153" s="59"/>
      <c r="B153">
        <v>0.34137738582760402</v>
      </c>
      <c r="C153">
        <v>0.58193769869496503</v>
      </c>
      <c r="D153">
        <v>3.0363374065976401</v>
      </c>
      <c r="E153">
        <v>0.151032639300058</v>
      </c>
    </row>
    <row r="154" spans="1:5" x14ac:dyDescent="0.25">
      <c r="A154" s="59"/>
      <c r="B154">
        <v>0.39366082978484002</v>
      </c>
      <c r="C154">
        <v>0.54364103089564197</v>
      </c>
      <c r="D154">
        <v>1.28513847684039</v>
      </c>
      <c r="E154">
        <v>0.51783621486628495</v>
      </c>
    </row>
    <row r="155" spans="1:5" x14ac:dyDescent="0.25">
      <c r="A155" s="59"/>
      <c r="B155">
        <v>0.290769269022711</v>
      </c>
      <c r="C155">
        <v>0.62670234391322499</v>
      </c>
      <c r="D155">
        <v>1.6778108281208699</v>
      </c>
      <c r="E155">
        <v>1.73707192286578</v>
      </c>
    </row>
    <row r="156" spans="1:5" x14ac:dyDescent="0.25">
      <c r="A156" s="59"/>
      <c r="B156">
        <v>0.30596583123314502</v>
      </c>
      <c r="C156">
        <v>0.61120396640154595</v>
      </c>
      <c r="D156">
        <v>3.3130295812220201</v>
      </c>
      <c r="E156">
        <v>0.15438498259834099</v>
      </c>
    </row>
    <row r="157" spans="1:5" x14ac:dyDescent="0.25">
      <c r="A157" s="59"/>
      <c r="B157">
        <v>0.383663141371682</v>
      </c>
      <c r="C157">
        <v>0.48659902359642998</v>
      </c>
      <c r="D157">
        <v>1.2133472266252101</v>
      </c>
      <c r="E157">
        <v>2.4629029508441902</v>
      </c>
    </row>
    <row r="179" spans="1:8" x14ac:dyDescent="0.25">
      <c r="A179" s="59" t="s">
        <v>57</v>
      </c>
      <c r="B179" s="2" t="s">
        <v>44</v>
      </c>
      <c r="C179" s="2" t="s">
        <v>45</v>
      </c>
      <c r="D179" s="2" t="s">
        <v>46</v>
      </c>
      <c r="E179" s="2" t="s">
        <v>47</v>
      </c>
    </row>
    <row r="180" spans="1:8" x14ac:dyDescent="0.25">
      <c r="A180" s="59"/>
      <c r="B180">
        <v>0.24168126094570899</v>
      </c>
      <c r="C180">
        <v>0.53456998313659398</v>
      </c>
      <c r="D180">
        <v>0.37931377858800602</v>
      </c>
      <c r="E180">
        <v>4.58728781463245E-2</v>
      </c>
      <c r="H180"/>
    </row>
    <row r="181" spans="1:8" x14ac:dyDescent="0.25">
      <c r="A181" s="59"/>
      <c r="B181">
        <v>0.22709163346613501</v>
      </c>
      <c r="C181">
        <v>0.60311958405545896</v>
      </c>
      <c r="D181">
        <v>0.36261706109835701</v>
      </c>
      <c r="E181">
        <v>5.3681764227666198E-2</v>
      </c>
    </row>
    <row r="182" spans="1:8" x14ac:dyDescent="0.25">
      <c r="A182" s="59"/>
      <c r="B182">
        <v>0.20782608695652199</v>
      </c>
      <c r="C182">
        <v>0.56678700361010803</v>
      </c>
      <c r="D182">
        <v>0.25301044237014197</v>
      </c>
      <c r="E182">
        <v>3.4197273610095398E-2</v>
      </c>
    </row>
    <row r="183" spans="1:8" x14ac:dyDescent="0.25">
      <c r="A183" s="59"/>
      <c r="B183">
        <v>0.20768526989936001</v>
      </c>
      <c r="C183">
        <v>0.59352517985611497</v>
      </c>
      <c r="D183">
        <v>0.30863162569062802</v>
      </c>
      <c r="E183">
        <v>4.2982326668253398E-2</v>
      </c>
    </row>
    <row r="184" spans="1:8" x14ac:dyDescent="0.25">
      <c r="A184" s="59"/>
      <c r="B184">
        <v>0.26035502958579898</v>
      </c>
      <c r="C184">
        <v>0.61739130434782596</v>
      </c>
      <c r="D184">
        <v>0.34381481384798901</v>
      </c>
      <c r="E184">
        <v>5.9210456676542803E-2</v>
      </c>
    </row>
    <row r="185" spans="1:8" x14ac:dyDescent="0.25">
      <c r="A185" s="59"/>
      <c r="B185">
        <v>0.47977156059663401</v>
      </c>
      <c r="C185">
        <v>7.2042306773965697E-2</v>
      </c>
      <c r="D185">
        <v>10.5081659330077</v>
      </c>
      <c r="E185">
        <v>7.8598162541043797</v>
      </c>
    </row>
    <row r="186" spans="1:8" x14ac:dyDescent="0.25">
      <c r="A186" s="59"/>
      <c r="B186">
        <v>0.64926486611971401</v>
      </c>
      <c r="C186">
        <v>0.98756506874678895</v>
      </c>
      <c r="D186">
        <v>11.172273975611899</v>
      </c>
      <c r="E186">
        <v>4.6097902792387</v>
      </c>
    </row>
    <row r="187" spans="1:8" x14ac:dyDescent="0.25">
      <c r="A187" s="59"/>
      <c r="B187">
        <v>9.9913538194629101E-2</v>
      </c>
      <c r="C187">
        <v>0.67826445130871804</v>
      </c>
      <c r="D187">
        <v>9.5950041865610505</v>
      </c>
      <c r="E187">
        <v>0.28863674895972902</v>
      </c>
    </row>
    <row r="188" spans="1:8" x14ac:dyDescent="0.25">
      <c r="A188" s="59"/>
      <c r="B188">
        <v>0.341890315052509</v>
      </c>
      <c r="C188">
        <v>0.64355231143552305</v>
      </c>
      <c r="D188">
        <v>0.48803436336804101</v>
      </c>
      <c r="E188">
        <v>6.7854780313007207E-2</v>
      </c>
    </row>
    <row r="189" spans="1:8" x14ac:dyDescent="0.25">
      <c r="A189" s="59"/>
      <c r="B189">
        <v>0.290091930541369</v>
      </c>
      <c r="C189">
        <v>0.62301587301587302</v>
      </c>
      <c r="D189">
        <v>0.48943238560621499</v>
      </c>
      <c r="E189">
        <v>6.59179939282937E-2</v>
      </c>
    </row>
    <row r="190" spans="1:8" x14ac:dyDescent="0.25">
      <c r="A190" s="59"/>
      <c r="B190">
        <v>0.29184549356223199</v>
      </c>
      <c r="C190">
        <v>0.63587684069611805</v>
      </c>
      <c r="D190">
        <v>0.51578566362843503</v>
      </c>
      <c r="E190">
        <v>7.2744489854828703E-2</v>
      </c>
    </row>
    <row r="191" spans="1:8" x14ac:dyDescent="0.25">
      <c r="A191" s="59"/>
      <c r="B191">
        <v>0.26524953789279099</v>
      </c>
      <c r="C191">
        <v>0.56202143950995398</v>
      </c>
      <c r="D191">
        <v>0.38876075512872599</v>
      </c>
      <c r="E191">
        <v>5.4817605022355401E-2</v>
      </c>
    </row>
  </sheetData>
  <mergeCells count="7">
    <mergeCell ref="A179:A191"/>
    <mergeCell ref="A145:A157"/>
    <mergeCell ref="M14:M26"/>
    <mergeCell ref="M28:M40"/>
    <mergeCell ref="S28:S40"/>
    <mergeCell ref="S14:S26"/>
    <mergeCell ref="A87:A99"/>
  </mergeCells>
  <phoneticPr fontId="2" type="noConversion"/>
  <conditionalFormatting sqref="C9:C1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D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907CD-E199-438D-A164-9AD563A3110E}">
  <dimension ref="A1:M63"/>
  <sheetViews>
    <sheetView topLeftCell="A51" workbookViewId="0">
      <selection activeCell="E84" sqref="E84"/>
    </sheetView>
  </sheetViews>
  <sheetFormatPr defaultRowHeight="15" x14ac:dyDescent="0.25"/>
  <cols>
    <col min="1" max="1" width="10.85546875" style="19" bestFit="1" customWidth="1"/>
    <col min="2" max="2" width="20" bestFit="1" customWidth="1"/>
    <col min="4" max="4" width="14" bestFit="1" customWidth="1"/>
    <col min="5" max="5" width="12.140625" bestFit="1" customWidth="1"/>
    <col min="13" max="13" width="11.85546875" bestFit="1" customWidth="1"/>
  </cols>
  <sheetData>
    <row r="1" spans="1:13" x14ac:dyDescent="0.25">
      <c r="A1" s="21" t="s">
        <v>68</v>
      </c>
      <c r="B1" s="20" t="s">
        <v>66</v>
      </c>
      <c r="D1" s="20" t="s">
        <v>78</v>
      </c>
      <c r="E1" s="20"/>
    </row>
    <row r="2" spans="1:13" x14ac:dyDescent="0.25">
      <c r="A2" s="19">
        <v>1</v>
      </c>
      <c r="B2" s="17" t="s">
        <v>65</v>
      </c>
      <c r="D2" t="s">
        <v>69</v>
      </c>
      <c r="E2">
        <v>57.5824</v>
      </c>
      <c r="L2" s="16"/>
      <c r="M2" t="s">
        <v>76</v>
      </c>
    </row>
    <row r="3" spans="1:13" ht="15.75" thickBot="1" x14ac:dyDescent="0.3">
      <c r="A3" s="19">
        <v>2</v>
      </c>
      <c r="B3" s="17" t="s">
        <v>64</v>
      </c>
      <c r="D3" t="s">
        <v>70</v>
      </c>
      <c r="E3">
        <v>60.881100000000004</v>
      </c>
      <c r="L3" s="22"/>
      <c r="M3" t="s">
        <v>77</v>
      </c>
    </row>
    <row r="4" spans="1:13" ht="15.75" thickBot="1" x14ac:dyDescent="0.3">
      <c r="A4" s="19">
        <v>3</v>
      </c>
      <c r="B4" s="23" t="s">
        <v>63</v>
      </c>
      <c r="D4" t="s">
        <v>71</v>
      </c>
      <c r="E4">
        <v>65.8964</v>
      </c>
    </row>
    <row r="5" spans="1:13" x14ac:dyDescent="0.25">
      <c r="A5" s="19">
        <v>4</v>
      </c>
      <c r="B5" s="22" t="s">
        <v>67</v>
      </c>
      <c r="D5" t="s">
        <v>72</v>
      </c>
      <c r="E5">
        <v>67.189400000000006</v>
      </c>
    </row>
    <row r="6" spans="1:13" x14ac:dyDescent="0.25">
      <c r="A6" s="19">
        <v>5</v>
      </c>
      <c r="B6" s="16" t="s">
        <v>62</v>
      </c>
      <c r="D6" t="s">
        <v>73</v>
      </c>
      <c r="E6">
        <v>67.7727</v>
      </c>
    </row>
    <row r="7" spans="1:13" ht="15.75" thickBot="1" x14ac:dyDescent="0.3">
      <c r="A7" s="19">
        <v>6</v>
      </c>
      <c r="B7" s="17" t="s">
        <v>61</v>
      </c>
      <c r="D7" t="s">
        <v>74</v>
      </c>
      <c r="E7">
        <v>93.167699999999996</v>
      </c>
    </row>
    <row r="8" spans="1:13" ht="15.75" thickBot="1" x14ac:dyDescent="0.3">
      <c r="A8" s="19">
        <v>7</v>
      </c>
      <c r="B8" s="23" t="s">
        <v>60</v>
      </c>
      <c r="D8" t="s">
        <v>75</v>
      </c>
      <c r="E8">
        <v>100</v>
      </c>
    </row>
    <row r="9" spans="1:13" x14ac:dyDescent="0.25">
      <c r="A9" s="19">
        <v>8</v>
      </c>
      <c r="B9" s="16" t="s">
        <v>59</v>
      </c>
    </row>
    <row r="10" spans="1:13" x14ac:dyDescent="0.25">
      <c r="A10" s="19">
        <v>9</v>
      </c>
      <c r="B10" s="16" t="s">
        <v>58</v>
      </c>
    </row>
    <row r="14" spans="1:13" x14ac:dyDescent="0.25">
      <c r="A14" s="61">
        <v>1</v>
      </c>
      <c r="B14" s="60" t="s">
        <v>63</v>
      </c>
      <c r="D14" s="20" t="s">
        <v>78</v>
      </c>
      <c r="E14" t="s">
        <v>79</v>
      </c>
      <c r="F14" t="s">
        <v>80</v>
      </c>
      <c r="G14" t="s">
        <v>81</v>
      </c>
      <c r="H14" t="s">
        <v>82</v>
      </c>
    </row>
    <row r="15" spans="1:13" x14ac:dyDescent="0.25">
      <c r="A15" s="61"/>
      <c r="B15" s="60"/>
      <c r="D15" t="s">
        <v>69</v>
      </c>
      <c r="E15">
        <v>47.557000000000002</v>
      </c>
      <c r="F15">
        <v>6.3109999999999999</v>
      </c>
      <c r="G15">
        <v>4.9710000000000001</v>
      </c>
      <c r="H15">
        <v>2.4169999999999998</v>
      </c>
    </row>
    <row r="16" spans="1:13" x14ac:dyDescent="0.25">
      <c r="A16" s="61"/>
      <c r="B16" s="60"/>
      <c r="D16" t="s">
        <v>70</v>
      </c>
      <c r="E16">
        <v>48.69</v>
      </c>
      <c r="F16">
        <v>6.3639999999999999</v>
      </c>
      <c r="G16">
        <v>5.0209999999999999</v>
      </c>
      <c r="H16">
        <v>2.448</v>
      </c>
    </row>
    <row r="17" spans="1:8" x14ac:dyDescent="0.25">
      <c r="A17" s="61"/>
      <c r="B17" s="60"/>
      <c r="D17" t="s">
        <v>71</v>
      </c>
      <c r="E17">
        <v>54.465000000000003</v>
      </c>
      <c r="F17">
        <v>6.7290000000000001</v>
      </c>
      <c r="G17">
        <v>5.2610000000000001</v>
      </c>
      <c r="H17">
        <v>3.38</v>
      </c>
    </row>
    <row r="18" spans="1:8" x14ac:dyDescent="0.25">
      <c r="A18" s="61"/>
      <c r="B18" s="60"/>
      <c r="D18" t="s">
        <v>72</v>
      </c>
      <c r="E18">
        <v>57.314</v>
      </c>
      <c r="F18">
        <v>6.4029999999999996</v>
      </c>
      <c r="G18">
        <v>5.0460000000000003</v>
      </c>
      <c r="H18">
        <v>2.456</v>
      </c>
    </row>
    <row r="19" spans="1:8" x14ac:dyDescent="0.25">
      <c r="A19" s="61"/>
      <c r="B19" s="60"/>
      <c r="D19" t="s">
        <v>73</v>
      </c>
      <c r="E19">
        <v>58.415999999999997</v>
      </c>
      <c r="F19">
        <v>6.4859999999999998</v>
      </c>
      <c r="G19">
        <v>5.1050000000000004</v>
      </c>
      <c r="H19">
        <v>2.484</v>
      </c>
    </row>
    <row r="20" spans="1:8" x14ac:dyDescent="0.25">
      <c r="A20" s="61"/>
      <c r="B20" s="60"/>
      <c r="D20" t="s">
        <v>74</v>
      </c>
      <c r="E20">
        <v>68.209000000000003</v>
      </c>
      <c r="F20">
        <v>15.85</v>
      </c>
      <c r="G20">
        <v>22.23</v>
      </c>
      <c r="H20">
        <v>11.951000000000001</v>
      </c>
    </row>
    <row r="21" spans="1:8" x14ac:dyDescent="0.25">
      <c r="A21" s="61"/>
      <c r="B21" s="60"/>
      <c r="D21" t="s">
        <v>75</v>
      </c>
      <c r="E21">
        <v>100</v>
      </c>
      <c r="F21">
        <v>100</v>
      </c>
      <c r="G21">
        <v>100</v>
      </c>
      <c r="H21">
        <v>100</v>
      </c>
    </row>
    <row r="27" spans="1:8" x14ac:dyDescent="0.25">
      <c r="A27" s="61">
        <v>2</v>
      </c>
      <c r="B27" s="60" t="s">
        <v>83</v>
      </c>
      <c r="D27" s="20" t="s">
        <v>78</v>
      </c>
      <c r="E27" t="s">
        <v>79</v>
      </c>
      <c r="F27" t="s">
        <v>80</v>
      </c>
    </row>
    <row r="28" spans="1:8" x14ac:dyDescent="0.25">
      <c r="A28" s="61"/>
      <c r="B28" s="60"/>
      <c r="D28" t="s">
        <v>69</v>
      </c>
      <c r="E28">
        <v>1.1160000000000001</v>
      </c>
      <c r="F28">
        <v>0.9</v>
      </c>
    </row>
    <row r="29" spans="1:8" x14ac:dyDescent="0.25">
      <c r="A29" s="61"/>
      <c r="B29" s="60"/>
      <c r="D29" t="s">
        <v>70</v>
      </c>
      <c r="E29">
        <v>1.1379999999999999</v>
      </c>
      <c r="F29">
        <v>0.91900000000000004</v>
      </c>
    </row>
    <row r="30" spans="1:8" x14ac:dyDescent="0.25">
      <c r="A30" s="61"/>
      <c r="B30" s="60"/>
      <c r="D30" t="s">
        <v>71</v>
      </c>
      <c r="E30">
        <v>1.1174999999999999</v>
      </c>
      <c r="F30">
        <v>1.0649999999999999</v>
      </c>
    </row>
    <row r="31" spans="1:8" x14ac:dyDescent="0.25">
      <c r="A31" s="61"/>
      <c r="B31" s="60"/>
      <c r="D31" t="s">
        <v>72</v>
      </c>
      <c r="E31">
        <v>1.1619999999999999</v>
      </c>
      <c r="F31">
        <v>0.93300000000000005</v>
      </c>
    </row>
    <row r="32" spans="1:8" x14ac:dyDescent="0.25">
      <c r="A32" s="61"/>
      <c r="B32" s="60"/>
      <c r="D32" t="s">
        <v>73</v>
      </c>
      <c r="E32">
        <v>1.1779999999999999</v>
      </c>
      <c r="F32">
        <v>0.95699999999999996</v>
      </c>
    </row>
    <row r="33" spans="1:6" x14ac:dyDescent="0.25">
      <c r="A33" s="61"/>
      <c r="B33" s="60"/>
      <c r="D33" t="s">
        <v>74</v>
      </c>
      <c r="E33">
        <v>1.4139999999999999</v>
      </c>
      <c r="F33">
        <v>7.2969999999999997</v>
      </c>
    </row>
    <row r="34" spans="1:6" x14ac:dyDescent="0.25">
      <c r="A34" s="61"/>
      <c r="B34" s="60"/>
      <c r="D34" t="s">
        <v>75</v>
      </c>
      <c r="E34">
        <v>100</v>
      </c>
      <c r="F34">
        <v>100</v>
      </c>
    </row>
    <row r="41" spans="1:6" x14ac:dyDescent="0.25">
      <c r="A41" s="62">
        <v>3</v>
      </c>
      <c r="B41" s="60" t="s">
        <v>87</v>
      </c>
      <c r="D41" s="20" t="s">
        <v>84</v>
      </c>
      <c r="E41" t="s">
        <v>85</v>
      </c>
      <c r="F41" t="s">
        <v>86</v>
      </c>
    </row>
    <row r="42" spans="1:6" x14ac:dyDescent="0.25">
      <c r="A42" s="62"/>
      <c r="B42" s="60"/>
      <c r="D42" t="s">
        <v>69</v>
      </c>
      <c r="E42">
        <v>85.9</v>
      </c>
      <c r="F42">
        <v>2.5</v>
      </c>
    </row>
    <row r="43" spans="1:6" x14ac:dyDescent="0.25">
      <c r="A43" s="62"/>
      <c r="B43" s="60"/>
      <c r="D43" t="s">
        <v>70</v>
      </c>
      <c r="E43">
        <v>86.75</v>
      </c>
      <c r="F43">
        <v>2.9</v>
      </c>
    </row>
    <row r="44" spans="1:6" x14ac:dyDescent="0.25">
      <c r="A44" s="62"/>
      <c r="B44" s="60"/>
      <c r="D44" t="s">
        <v>71</v>
      </c>
      <c r="E44">
        <v>87.56</v>
      </c>
      <c r="F44">
        <v>12.75</v>
      </c>
    </row>
    <row r="45" spans="1:6" x14ac:dyDescent="0.25">
      <c r="A45" s="62"/>
      <c r="B45" s="60"/>
      <c r="D45" t="s">
        <v>72</v>
      </c>
      <c r="E45">
        <v>87.1</v>
      </c>
      <c r="F45">
        <v>3</v>
      </c>
    </row>
    <row r="46" spans="1:6" x14ac:dyDescent="0.25">
      <c r="A46" s="62"/>
      <c r="B46" s="60"/>
      <c r="D46" t="s">
        <v>73</v>
      </c>
      <c r="E46">
        <v>87.45</v>
      </c>
      <c r="F46">
        <v>3.4</v>
      </c>
    </row>
    <row r="47" spans="1:6" x14ac:dyDescent="0.25">
      <c r="A47" s="62"/>
      <c r="B47" s="60"/>
      <c r="D47" t="s">
        <v>74</v>
      </c>
      <c r="E47">
        <v>112.7</v>
      </c>
      <c r="F47">
        <v>964.8</v>
      </c>
    </row>
    <row r="48" spans="1:6" x14ac:dyDescent="0.25">
      <c r="A48" s="62"/>
      <c r="B48" s="60"/>
      <c r="D48" t="s">
        <v>75</v>
      </c>
      <c r="E48">
        <v>100</v>
      </c>
      <c r="F48">
        <v>100</v>
      </c>
    </row>
    <row r="56" spans="1:9" x14ac:dyDescent="0.25">
      <c r="A56" s="61">
        <v>4</v>
      </c>
      <c r="B56" s="60" t="s">
        <v>90</v>
      </c>
      <c r="D56" s="20" t="s">
        <v>78</v>
      </c>
      <c r="E56" t="s">
        <v>79</v>
      </c>
      <c r="F56" t="s">
        <v>88</v>
      </c>
      <c r="G56" t="s">
        <v>81</v>
      </c>
      <c r="H56" t="s">
        <v>89</v>
      </c>
      <c r="I56" t="s">
        <v>82</v>
      </c>
    </row>
    <row r="57" spans="1:9" x14ac:dyDescent="0.25">
      <c r="A57" s="61"/>
      <c r="B57" s="60"/>
      <c r="D57" t="s">
        <v>69</v>
      </c>
      <c r="E57">
        <v>58.06</v>
      </c>
      <c r="F57">
        <v>15.86</v>
      </c>
      <c r="G57">
        <v>13.16</v>
      </c>
      <c r="H57">
        <v>13.08</v>
      </c>
      <c r="I57">
        <v>9.89</v>
      </c>
    </row>
    <row r="58" spans="1:9" x14ac:dyDescent="0.25">
      <c r="A58" s="61"/>
      <c r="B58" s="60"/>
      <c r="D58" t="s">
        <v>70</v>
      </c>
      <c r="E58">
        <v>66.739999999999995</v>
      </c>
      <c r="F58">
        <v>16.47</v>
      </c>
      <c r="G58">
        <v>13.93</v>
      </c>
      <c r="H58">
        <v>13.71</v>
      </c>
      <c r="I58">
        <v>10.44</v>
      </c>
    </row>
    <row r="59" spans="1:9" x14ac:dyDescent="0.25">
      <c r="A59" s="61"/>
      <c r="B59" s="60"/>
      <c r="D59" t="s">
        <v>71</v>
      </c>
      <c r="E59">
        <v>67.87</v>
      </c>
      <c r="F59">
        <v>18.059999999999999</v>
      </c>
      <c r="G59">
        <v>15.37</v>
      </c>
      <c r="H59">
        <v>15.06</v>
      </c>
      <c r="I59">
        <v>11.48</v>
      </c>
    </row>
    <row r="60" spans="1:9" x14ac:dyDescent="0.25">
      <c r="A60" s="61"/>
      <c r="B60" s="60"/>
      <c r="D60" t="s">
        <v>72</v>
      </c>
      <c r="E60">
        <v>67.39</v>
      </c>
      <c r="F60">
        <v>16.77</v>
      </c>
      <c r="G60">
        <v>14.22</v>
      </c>
      <c r="H60">
        <v>14.08</v>
      </c>
      <c r="I60">
        <v>10.79</v>
      </c>
    </row>
    <row r="61" spans="1:9" x14ac:dyDescent="0.25">
      <c r="A61" s="61"/>
      <c r="B61" s="60"/>
      <c r="D61" t="s">
        <v>73</v>
      </c>
      <c r="E61">
        <v>68.44</v>
      </c>
      <c r="F61">
        <v>17.29</v>
      </c>
      <c r="G61">
        <v>14.66</v>
      </c>
      <c r="H61">
        <v>14.49</v>
      </c>
      <c r="I61">
        <v>11.05</v>
      </c>
    </row>
    <row r="62" spans="1:9" x14ac:dyDescent="0.25">
      <c r="A62" s="61"/>
      <c r="B62" s="60"/>
      <c r="D62" t="s">
        <v>74</v>
      </c>
      <c r="E62">
        <v>149.09</v>
      </c>
      <c r="F62">
        <v>36.04</v>
      </c>
      <c r="G62">
        <v>23.44</v>
      </c>
      <c r="H62">
        <v>24.21</v>
      </c>
      <c r="I62">
        <v>19.48</v>
      </c>
    </row>
    <row r="63" spans="1:9" x14ac:dyDescent="0.25">
      <c r="A63" s="61"/>
      <c r="B63" s="60"/>
      <c r="D63" t="s">
        <v>75</v>
      </c>
      <c r="E63">
        <v>100</v>
      </c>
      <c r="F63">
        <v>100</v>
      </c>
      <c r="G63">
        <v>100</v>
      </c>
      <c r="H63">
        <v>100</v>
      </c>
      <c r="I63">
        <v>100</v>
      </c>
    </row>
  </sheetData>
  <mergeCells count="8">
    <mergeCell ref="B56:B63"/>
    <mergeCell ref="A56:A63"/>
    <mergeCell ref="B14:B21"/>
    <mergeCell ref="A14:A21"/>
    <mergeCell ref="B27:B34"/>
    <mergeCell ref="A27:A34"/>
    <mergeCell ref="B41:B48"/>
    <mergeCell ref="A41:A48"/>
  </mergeCells>
  <conditionalFormatting sqref="E15:H2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8:F3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2:F4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7:I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31A70-99DE-4B29-A3BA-902780D4E7B1}">
  <dimension ref="D9:Q37"/>
  <sheetViews>
    <sheetView topLeftCell="B1" zoomScale="90" zoomScaleNormal="90" workbookViewId="0">
      <selection activeCell="E36" sqref="E36"/>
    </sheetView>
  </sheetViews>
  <sheetFormatPr defaultRowHeight="15" x14ac:dyDescent="0.25"/>
  <cols>
    <col min="4" max="4" width="22" bestFit="1" customWidth="1"/>
    <col min="5" max="5" width="17.28515625" bestFit="1" customWidth="1"/>
    <col min="6" max="17" width="13.85546875" bestFit="1" customWidth="1"/>
  </cols>
  <sheetData>
    <row r="9" spans="5:17" x14ac:dyDescent="0.25">
      <c r="E9" s="24"/>
      <c r="F9" s="63" t="s">
        <v>91</v>
      </c>
      <c r="G9" s="63"/>
      <c r="H9" s="63"/>
      <c r="I9" s="64"/>
      <c r="J9" s="65" t="s">
        <v>92</v>
      </c>
      <c r="K9" s="63"/>
      <c r="L9" s="63"/>
      <c r="M9" s="64"/>
      <c r="N9" s="65" t="s">
        <v>93</v>
      </c>
      <c r="O9" s="63"/>
      <c r="P9" s="63"/>
      <c r="Q9" s="64"/>
    </row>
    <row r="10" spans="5:17" x14ac:dyDescent="0.25">
      <c r="E10" s="24"/>
      <c r="F10" s="25">
        <v>1</v>
      </c>
      <c r="G10" s="25">
        <v>2</v>
      </c>
      <c r="H10" s="25">
        <v>3</v>
      </c>
      <c r="I10" s="31">
        <v>4</v>
      </c>
      <c r="J10" s="35">
        <v>1</v>
      </c>
      <c r="K10" s="25">
        <v>2</v>
      </c>
      <c r="L10" s="25">
        <v>3</v>
      </c>
      <c r="M10" s="31">
        <v>4</v>
      </c>
      <c r="N10" s="35">
        <v>1</v>
      </c>
      <c r="O10" s="25">
        <v>2</v>
      </c>
      <c r="P10" s="25">
        <v>3</v>
      </c>
      <c r="Q10" s="31">
        <v>4</v>
      </c>
    </row>
    <row r="11" spans="5:17" x14ac:dyDescent="0.25">
      <c r="E11" s="26"/>
      <c r="F11" s="27" t="s">
        <v>104</v>
      </c>
      <c r="G11" s="27" t="s">
        <v>105</v>
      </c>
      <c r="H11" s="27" t="s">
        <v>106</v>
      </c>
      <c r="I11" s="32" t="s">
        <v>107</v>
      </c>
      <c r="J11" s="36" t="s">
        <v>108</v>
      </c>
      <c r="K11" s="27" t="s">
        <v>109</v>
      </c>
      <c r="L11" s="27" t="s">
        <v>110</v>
      </c>
      <c r="M11" s="32" t="s">
        <v>111</v>
      </c>
      <c r="N11" s="36" t="s">
        <v>112</v>
      </c>
      <c r="O11" s="27" t="s">
        <v>113</v>
      </c>
      <c r="P11" s="27" t="s">
        <v>114</v>
      </c>
      <c r="Q11" s="32" t="s">
        <v>115</v>
      </c>
    </row>
    <row r="12" spans="5:17" x14ac:dyDescent="0.25">
      <c r="E12" s="26" t="s">
        <v>94</v>
      </c>
      <c r="F12" s="41"/>
      <c r="G12" s="41"/>
      <c r="H12" s="41"/>
      <c r="I12" s="33"/>
      <c r="J12" s="37"/>
      <c r="K12" s="24"/>
      <c r="L12" s="24"/>
      <c r="M12" s="33"/>
      <c r="N12" s="40"/>
      <c r="O12" s="24"/>
      <c r="P12" s="24"/>
      <c r="Q12" s="33"/>
    </row>
    <row r="13" spans="5:17" x14ac:dyDescent="0.25">
      <c r="E13" s="26" t="s">
        <v>95</v>
      </c>
      <c r="F13" s="41"/>
      <c r="G13" s="41"/>
      <c r="H13" s="41"/>
      <c r="I13" s="33"/>
      <c r="J13" s="37"/>
      <c r="K13" s="24"/>
      <c r="L13" s="24"/>
      <c r="M13" s="38"/>
      <c r="N13" s="37"/>
      <c r="O13" s="24"/>
      <c r="P13" s="24"/>
      <c r="Q13" s="33"/>
    </row>
    <row r="14" spans="5:17" x14ac:dyDescent="0.25">
      <c r="E14" s="26" t="s">
        <v>96</v>
      </c>
      <c r="F14" s="42"/>
      <c r="G14" s="42"/>
      <c r="H14" s="46"/>
      <c r="I14" s="33"/>
      <c r="J14" s="37"/>
      <c r="K14" s="24"/>
      <c r="L14" s="24"/>
      <c r="M14" s="33"/>
      <c r="N14" s="37"/>
      <c r="O14" s="24"/>
      <c r="P14" s="24"/>
      <c r="Q14" s="33"/>
    </row>
    <row r="15" spans="5:17" x14ac:dyDescent="0.25">
      <c r="E15" s="26" t="s">
        <v>97</v>
      </c>
      <c r="F15" s="42"/>
      <c r="G15" s="42"/>
      <c r="H15" s="46"/>
      <c r="I15" s="33"/>
      <c r="J15" s="37"/>
      <c r="K15" s="24"/>
      <c r="L15" s="24"/>
      <c r="M15" s="33"/>
      <c r="N15" s="37"/>
      <c r="O15" s="24"/>
      <c r="P15" s="24"/>
      <c r="Q15" s="33"/>
    </row>
    <row r="16" spans="5:17" x14ac:dyDescent="0.25">
      <c r="E16" s="26" t="s">
        <v>98</v>
      </c>
      <c r="F16" s="42"/>
      <c r="G16" s="42"/>
      <c r="H16" s="46"/>
      <c r="I16" s="34"/>
      <c r="J16" s="39"/>
      <c r="K16" s="50"/>
      <c r="L16" s="24"/>
      <c r="M16" s="33"/>
      <c r="N16" s="37"/>
      <c r="O16" s="24"/>
      <c r="P16" s="24"/>
      <c r="Q16" s="33"/>
    </row>
    <row r="17" spans="4:17" x14ac:dyDescent="0.25">
      <c r="E17" s="26" t="s">
        <v>116</v>
      </c>
      <c r="F17" s="42"/>
      <c r="G17" s="42"/>
      <c r="H17" s="42"/>
      <c r="I17" s="33"/>
      <c r="J17" s="37"/>
      <c r="K17" s="24"/>
      <c r="L17" s="24"/>
      <c r="M17" s="33"/>
      <c r="N17" s="37"/>
      <c r="O17" s="24"/>
      <c r="P17" s="24"/>
      <c r="Q17" s="33"/>
    </row>
    <row r="18" spans="4:17" x14ac:dyDescent="0.25">
      <c r="E18" s="26" t="s">
        <v>99</v>
      </c>
      <c r="F18" s="42"/>
      <c r="G18" s="42"/>
      <c r="H18" s="42"/>
      <c r="I18" s="34"/>
      <c r="J18" s="39"/>
      <c r="K18" s="29"/>
      <c r="L18" s="24"/>
      <c r="M18" s="33"/>
      <c r="N18" s="37"/>
      <c r="O18" s="24"/>
      <c r="P18" s="24"/>
      <c r="Q18" s="33"/>
    </row>
    <row r="19" spans="4:17" x14ac:dyDescent="0.25">
      <c r="E19" s="26" t="s">
        <v>100</v>
      </c>
      <c r="F19" s="41"/>
      <c r="G19" s="41"/>
      <c r="H19" s="41"/>
      <c r="I19" s="34"/>
      <c r="J19" s="39"/>
      <c r="K19" s="29"/>
      <c r="L19" s="24"/>
      <c r="M19" s="33"/>
      <c r="N19" s="37"/>
      <c r="O19" s="24"/>
      <c r="P19" s="24"/>
      <c r="Q19" s="33"/>
    </row>
    <row r="20" spans="4:17" x14ac:dyDescent="0.25">
      <c r="E20" s="26" t="s">
        <v>101</v>
      </c>
      <c r="F20" s="41"/>
      <c r="G20" s="41"/>
      <c r="H20" s="41"/>
      <c r="I20" s="34"/>
      <c r="J20" s="39"/>
      <c r="K20" s="29"/>
      <c r="L20" s="24"/>
      <c r="M20" s="33"/>
      <c r="N20" s="37"/>
      <c r="O20" s="24"/>
      <c r="P20" s="24"/>
      <c r="Q20" s="33"/>
    </row>
    <row r="21" spans="4:17" x14ac:dyDescent="0.25">
      <c r="E21" s="26" t="s">
        <v>102</v>
      </c>
      <c r="F21" s="41"/>
      <c r="G21" s="41"/>
      <c r="H21" s="47"/>
      <c r="I21" s="33"/>
      <c r="J21" s="37"/>
      <c r="K21" s="28"/>
      <c r="L21" s="30"/>
      <c r="M21" s="33"/>
      <c r="N21" s="37"/>
      <c r="O21" s="24"/>
      <c r="P21" s="24"/>
      <c r="Q21" s="33"/>
    </row>
    <row r="22" spans="4:17" x14ac:dyDescent="0.25">
      <c r="E22" s="26" t="s">
        <v>103</v>
      </c>
      <c r="F22" s="41"/>
      <c r="G22" s="41"/>
      <c r="H22" s="41"/>
      <c r="I22" s="33"/>
      <c r="J22" s="48"/>
      <c r="K22" s="49"/>
      <c r="L22" s="28"/>
      <c r="M22" s="33"/>
      <c r="N22" s="37"/>
      <c r="O22" s="24"/>
      <c r="P22" s="24"/>
      <c r="Q22" s="33"/>
    </row>
    <row r="24" spans="4:17" x14ac:dyDescent="0.25">
      <c r="D24" s="20" t="s">
        <v>149</v>
      </c>
    </row>
    <row r="26" spans="4:17" x14ac:dyDescent="0.25">
      <c r="D26" t="s">
        <v>150</v>
      </c>
    </row>
    <row r="27" spans="4:17" x14ac:dyDescent="0.25">
      <c r="D27" t="s">
        <v>153</v>
      </c>
    </row>
    <row r="28" spans="4:17" x14ac:dyDescent="0.25">
      <c r="D28" t="s">
        <v>152</v>
      </c>
    </row>
    <row r="29" spans="4:17" x14ac:dyDescent="0.25">
      <c r="D29" t="s">
        <v>154</v>
      </c>
    </row>
    <row r="30" spans="4:17" x14ac:dyDescent="0.25">
      <c r="D30" t="s">
        <v>155</v>
      </c>
    </row>
    <row r="31" spans="4:17" x14ac:dyDescent="0.25">
      <c r="D31" t="s">
        <v>97</v>
      </c>
    </row>
    <row r="32" spans="4:17" x14ac:dyDescent="0.25">
      <c r="D32" t="s">
        <v>165</v>
      </c>
    </row>
    <row r="33" spans="4:4" x14ac:dyDescent="0.25">
      <c r="D33" t="s">
        <v>166</v>
      </c>
    </row>
    <row r="34" spans="4:4" x14ac:dyDescent="0.25">
      <c r="D34" t="s">
        <v>100</v>
      </c>
    </row>
    <row r="35" spans="4:4" x14ac:dyDescent="0.25">
      <c r="D35" t="s">
        <v>101</v>
      </c>
    </row>
    <row r="36" spans="4:4" x14ac:dyDescent="0.25">
      <c r="D36" t="s">
        <v>167</v>
      </c>
    </row>
    <row r="37" spans="4:4" x14ac:dyDescent="0.25">
      <c r="D37" t="s">
        <v>151</v>
      </c>
    </row>
  </sheetData>
  <mergeCells count="3">
    <mergeCell ref="F9:I9"/>
    <mergeCell ref="J9:M9"/>
    <mergeCell ref="N9:Q9"/>
  </mergeCells>
  <pageMargins left="0.7" right="0.7" top="0.75" bottom="0.75" header="0.3" footer="0.3"/>
  <pageSetup paperSize="9" orientation="portrait" horizontalDpi="4294967293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4</xdr:col>
                    <xdr:colOff>476250</xdr:colOff>
                    <xdr:row>25</xdr:row>
                    <xdr:rowOff>0</xdr:rowOff>
                  </from>
                  <to>
                    <xdr:col>4</xdr:col>
                    <xdr:colOff>685800</xdr:colOff>
                    <xdr:row>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4</xdr:col>
                    <xdr:colOff>476250</xdr:colOff>
                    <xdr:row>26</xdr:row>
                    <xdr:rowOff>0</xdr:rowOff>
                  </from>
                  <to>
                    <xdr:col>4</xdr:col>
                    <xdr:colOff>685800</xdr:colOff>
                    <xdr:row>26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4</xdr:col>
                    <xdr:colOff>476250</xdr:colOff>
                    <xdr:row>27</xdr:row>
                    <xdr:rowOff>0</xdr:rowOff>
                  </from>
                  <to>
                    <xdr:col>4</xdr:col>
                    <xdr:colOff>685800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4</xdr:col>
                    <xdr:colOff>476250</xdr:colOff>
                    <xdr:row>28</xdr:row>
                    <xdr:rowOff>0</xdr:rowOff>
                  </from>
                  <to>
                    <xdr:col>4</xdr:col>
                    <xdr:colOff>685800</xdr:colOff>
                    <xdr:row>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4</xdr:col>
                    <xdr:colOff>476250</xdr:colOff>
                    <xdr:row>29</xdr:row>
                    <xdr:rowOff>0</xdr:rowOff>
                  </from>
                  <to>
                    <xdr:col>4</xdr:col>
                    <xdr:colOff>685800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4</xdr:col>
                    <xdr:colOff>476250</xdr:colOff>
                    <xdr:row>36</xdr:row>
                    <xdr:rowOff>0</xdr:rowOff>
                  </from>
                  <to>
                    <xdr:col>4</xdr:col>
                    <xdr:colOff>685800</xdr:colOff>
                    <xdr:row>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4</xdr:col>
                    <xdr:colOff>476250</xdr:colOff>
                    <xdr:row>30</xdr:row>
                    <xdr:rowOff>0</xdr:rowOff>
                  </from>
                  <to>
                    <xdr:col>4</xdr:col>
                    <xdr:colOff>685800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4</xdr:col>
                    <xdr:colOff>476250</xdr:colOff>
                    <xdr:row>31</xdr:row>
                    <xdr:rowOff>0</xdr:rowOff>
                  </from>
                  <to>
                    <xdr:col>4</xdr:col>
                    <xdr:colOff>685800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4</xdr:col>
                    <xdr:colOff>476250</xdr:colOff>
                    <xdr:row>32</xdr:row>
                    <xdr:rowOff>0</xdr:rowOff>
                  </from>
                  <to>
                    <xdr:col>4</xdr:col>
                    <xdr:colOff>685800</xdr:colOff>
                    <xdr:row>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4</xdr:col>
                    <xdr:colOff>476250</xdr:colOff>
                    <xdr:row>33</xdr:row>
                    <xdr:rowOff>0</xdr:rowOff>
                  </from>
                  <to>
                    <xdr:col>4</xdr:col>
                    <xdr:colOff>685800</xdr:colOff>
                    <xdr:row>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4</xdr:col>
                    <xdr:colOff>476250</xdr:colOff>
                    <xdr:row>35</xdr:row>
                    <xdr:rowOff>0</xdr:rowOff>
                  </from>
                  <to>
                    <xdr:col>4</xdr:col>
                    <xdr:colOff>685800</xdr:colOff>
                    <xdr:row>35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4</xdr:col>
                    <xdr:colOff>476250</xdr:colOff>
                    <xdr:row>34</xdr:row>
                    <xdr:rowOff>0</xdr:rowOff>
                  </from>
                  <to>
                    <xdr:col>4</xdr:col>
                    <xdr:colOff>685800</xdr:colOff>
                    <xdr:row>34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5877-9FA6-41DC-87F4-6BA95E1ECA39}">
  <dimension ref="A1"/>
  <sheetViews>
    <sheetView topLeftCell="A61" workbookViewId="0">
      <selection activeCell="Z67" sqref="Z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5B967-ED47-4C82-898E-26B42A805891}">
  <dimension ref="I1:N27"/>
  <sheetViews>
    <sheetView workbookViewId="0">
      <selection activeCell="R16" sqref="R16"/>
    </sheetView>
  </sheetViews>
  <sheetFormatPr defaultRowHeight="15" x14ac:dyDescent="0.25"/>
  <cols>
    <col min="12" max="12" width="40.140625" bestFit="1" customWidth="1"/>
    <col min="13" max="13" width="14.7109375" bestFit="1" customWidth="1"/>
  </cols>
  <sheetData>
    <row r="1" spans="9:14" x14ac:dyDescent="0.25">
      <c r="K1" s="20"/>
      <c r="L1" s="20" t="s">
        <v>156</v>
      </c>
    </row>
    <row r="2" spans="9:14" x14ac:dyDescent="0.25">
      <c r="K2" s="43">
        <v>1</v>
      </c>
      <c r="L2" s="20" t="s">
        <v>157</v>
      </c>
    </row>
    <row r="3" spans="9:14" x14ac:dyDescent="0.25">
      <c r="K3" s="43">
        <v>2</v>
      </c>
      <c r="L3" s="20" t="s">
        <v>160</v>
      </c>
      <c r="M3" t="s">
        <v>236</v>
      </c>
      <c r="N3" t="s">
        <v>164</v>
      </c>
    </row>
    <row r="4" spans="9:14" x14ac:dyDescent="0.25">
      <c r="K4" s="44">
        <v>3</v>
      </c>
      <c r="L4" s="20" t="s">
        <v>159</v>
      </c>
      <c r="M4" t="s">
        <v>162</v>
      </c>
      <c r="N4" t="s">
        <v>163</v>
      </c>
    </row>
    <row r="5" spans="9:14" x14ac:dyDescent="0.25">
      <c r="K5" s="44">
        <v>4</v>
      </c>
      <c r="L5" s="20" t="s">
        <v>158</v>
      </c>
      <c r="M5" t="s">
        <v>161</v>
      </c>
    </row>
    <row r="6" spans="9:14" x14ac:dyDescent="0.25">
      <c r="I6" s="45">
        <v>1</v>
      </c>
    </row>
    <row r="7" spans="9:14" x14ac:dyDescent="0.25">
      <c r="I7" s="45">
        <v>2</v>
      </c>
    </row>
    <row r="8" spans="9:14" x14ac:dyDescent="0.25">
      <c r="I8" s="21"/>
    </row>
    <row r="9" spans="9:14" x14ac:dyDescent="0.25">
      <c r="I9" s="21"/>
    </row>
    <row r="10" spans="9:14" x14ac:dyDescent="0.25">
      <c r="I10" s="21"/>
    </row>
    <row r="11" spans="9:14" x14ac:dyDescent="0.25">
      <c r="I11" s="21"/>
    </row>
    <row r="12" spans="9:14" x14ac:dyDescent="0.25">
      <c r="I12" s="21"/>
    </row>
    <row r="13" spans="9:14" x14ac:dyDescent="0.25">
      <c r="I13" s="21"/>
    </row>
    <row r="14" spans="9:14" x14ac:dyDescent="0.25">
      <c r="I14" s="21"/>
    </row>
    <row r="15" spans="9:14" x14ac:dyDescent="0.25">
      <c r="I15" s="21"/>
    </row>
    <row r="16" spans="9:14" x14ac:dyDescent="0.25">
      <c r="I16" s="21"/>
    </row>
    <row r="17" spans="9:9" x14ac:dyDescent="0.25">
      <c r="I17" s="21"/>
    </row>
    <row r="18" spans="9:9" x14ac:dyDescent="0.25">
      <c r="I18" s="21"/>
    </row>
    <row r="19" spans="9:9" x14ac:dyDescent="0.25">
      <c r="I19" s="21"/>
    </row>
    <row r="20" spans="9:9" x14ac:dyDescent="0.25">
      <c r="I20" s="21"/>
    </row>
    <row r="21" spans="9:9" x14ac:dyDescent="0.25">
      <c r="I21" s="21"/>
    </row>
    <row r="22" spans="9:9" x14ac:dyDescent="0.25">
      <c r="I22" s="21"/>
    </row>
    <row r="23" spans="9:9" x14ac:dyDescent="0.25">
      <c r="I23" s="21"/>
    </row>
    <row r="24" spans="9:9" x14ac:dyDescent="0.25">
      <c r="I24" s="21"/>
    </row>
    <row r="25" spans="9:9" x14ac:dyDescent="0.25">
      <c r="I25" s="21"/>
    </row>
    <row r="26" spans="9:9" x14ac:dyDescent="0.25">
      <c r="I26" s="44">
        <v>3</v>
      </c>
    </row>
    <row r="27" spans="9:9" x14ac:dyDescent="0.25">
      <c r="I27" s="44">
        <v>4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2DBA6-0F04-4FF0-96D5-27AF47896A60}">
  <dimension ref="A1:P63"/>
  <sheetViews>
    <sheetView workbookViewId="0">
      <selection activeCell="R36" sqref="R36"/>
    </sheetView>
  </sheetViews>
  <sheetFormatPr defaultRowHeight="15" x14ac:dyDescent="0.25"/>
  <cols>
    <col min="1" max="1" width="11" style="19" customWidth="1"/>
    <col min="2" max="4" width="9.140625" style="19"/>
    <col min="5" max="5" width="12.85546875" style="19" customWidth="1"/>
    <col min="6" max="6" width="13.5703125" style="19" customWidth="1"/>
    <col min="7" max="7" width="19.140625" style="19" customWidth="1"/>
    <col min="8" max="8" width="18.28515625" style="19" customWidth="1"/>
    <col min="9" max="9" width="10.85546875" style="19" bestFit="1" customWidth="1"/>
    <col min="10" max="14" width="9.140625" style="19"/>
    <col min="15" max="15" width="13.42578125" style="19" customWidth="1"/>
    <col min="16" max="16" width="20.42578125" style="19" bestFit="1" customWidth="1"/>
    <col min="17" max="17" width="9.85546875" style="19" customWidth="1"/>
    <col min="18" max="16384" width="9.140625" style="19"/>
  </cols>
  <sheetData>
    <row r="1" spans="1:16" x14ac:dyDescent="0.25">
      <c r="A1" s="19" t="s">
        <v>148</v>
      </c>
      <c r="B1" s="19" t="s">
        <v>117</v>
      </c>
      <c r="C1" s="19" t="s">
        <v>118</v>
      </c>
      <c r="D1" s="19" t="s">
        <v>119</v>
      </c>
      <c r="E1" s="19" t="s">
        <v>120</v>
      </c>
      <c r="F1" s="19" t="s">
        <v>121</v>
      </c>
      <c r="G1" s="19" t="s">
        <v>145</v>
      </c>
      <c r="H1" s="19" t="s">
        <v>146</v>
      </c>
      <c r="I1" s="19" t="s">
        <v>147</v>
      </c>
      <c r="J1" s="19" t="s">
        <v>122</v>
      </c>
      <c r="K1" s="19" t="s">
        <v>123</v>
      </c>
      <c r="L1" s="19" t="s">
        <v>124</v>
      </c>
      <c r="M1" s="19" t="s">
        <v>125</v>
      </c>
      <c r="N1" s="19" t="s">
        <v>126</v>
      </c>
      <c r="O1" s="19" t="s">
        <v>127</v>
      </c>
    </row>
    <row r="2" spans="1:16" x14ac:dyDescent="0.25">
      <c r="A2" s="56">
        <v>1</v>
      </c>
      <c r="B2" s="56">
        <v>410730</v>
      </c>
      <c r="C2" s="56">
        <v>-35.590000000000003</v>
      </c>
      <c r="D2" s="56">
        <v>148.82</v>
      </c>
      <c r="E2" s="70" t="s">
        <v>31</v>
      </c>
      <c r="F2" s="56">
        <v>130</v>
      </c>
      <c r="G2" s="56">
        <v>19630705</v>
      </c>
      <c r="H2" s="56">
        <v>20190228</v>
      </c>
      <c r="I2" s="56">
        <f>2018 - 1964+1</f>
        <v>55</v>
      </c>
      <c r="J2" s="56">
        <v>1015.79</v>
      </c>
      <c r="K2" s="56">
        <v>1.784</v>
      </c>
      <c r="L2" s="56">
        <v>66.725999999999999</v>
      </c>
      <c r="M2" s="56">
        <v>1.216</v>
      </c>
      <c r="N2" s="56">
        <v>0.73599999999999999</v>
      </c>
      <c r="O2" s="56">
        <v>70317</v>
      </c>
      <c r="P2"/>
    </row>
    <row r="3" spans="1:16" x14ac:dyDescent="0.25">
      <c r="A3" s="56">
        <v>2</v>
      </c>
      <c r="B3" s="56">
        <v>215004</v>
      </c>
      <c r="C3" s="56">
        <v>-35.15</v>
      </c>
      <c r="D3" s="56">
        <v>150.03</v>
      </c>
      <c r="E3" s="70" t="s">
        <v>40</v>
      </c>
      <c r="F3" s="56">
        <v>165.6</v>
      </c>
      <c r="G3" s="56">
        <v>19500101</v>
      </c>
      <c r="H3" s="56">
        <v>20190228</v>
      </c>
      <c r="I3" s="56">
        <f>2018-1950+1</f>
        <v>69</v>
      </c>
      <c r="J3" s="56">
        <v>33.924999999999997</v>
      </c>
      <c r="K3" s="56">
        <v>0.79</v>
      </c>
      <c r="L3" s="56">
        <v>28.835999999999999</v>
      </c>
      <c r="M3" s="56">
        <v>1.2250000000000001</v>
      </c>
      <c r="N3" s="56">
        <v>0.72099999999999997</v>
      </c>
      <c r="O3" s="56">
        <v>69049</v>
      </c>
      <c r="P3"/>
    </row>
    <row r="4" spans="1:16" x14ac:dyDescent="0.25">
      <c r="A4" s="56">
        <v>3</v>
      </c>
      <c r="B4" s="56">
        <v>206018</v>
      </c>
      <c r="C4" s="56">
        <v>-31.05</v>
      </c>
      <c r="D4" s="56">
        <v>151.77000000000001</v>
      </c>
      <c r="E4" s="70" t="s">
        <v>40</v>
      </c>
      <c r="F4" s="56">
        <v>851.9</v>
      </c>
      <c r="G4" s="56">
        <v>19600330</v>
      </c>
      <c r="H4" s="56">
        <v>20190228</v>
      </c>
      <c r="I4" s="56">
        <f>2018-1961+1</f>
        <v>58</v>
      </c>
      <c r="J4" s="56">
        <v>354.24900000000002</v>
      </c>
      <c r="K4" s="56">
        <v>0.03</v>
      </c>
      <c r="L4" s="56">
        <v>7.0289999999999999</v>
      </c>
      <c r="M4" s="56">
        <v>1.3779999999999999</v>
      </c>
      <c r="N4" s="56">
        <v>0.48899999999999999</v>
      </c>
      <c r="O4" s="56">
        <v>57037</v>
      </c>
      <c r="P4" t="s">
        <v>233</v>
      </c>
    </row>
    <row r="5" spans="1:16" x14ac:dyDescent="0.25">
      <c r="A5" s="56">
        <v>4</v>
      </c>
      <c r="B5" s="56">
        <v>210040</v>
      </c>
      <c r="C5" s="56">
        <v>-32.270000000000003</v>
      </c>
      <c r="D5" s="56">
        <v>150.63</v>
      </c>
      <c r="E5" s="70" t="s">
        <v>40</v>
      </c>
      <c r="F5" s="56">
        <v>670.8</v>
      </c>
      <c r="G5" s="56">
        <v>19550615</v>
      </c>
      <c r="H5" s="56">
        <v>20190228</v>
      </c>
      <c r="I5" s="56">
        <f>2018-1956+1</f>
        <v>63</v>
      </c>
      <c r="J5" s="56">
        <v>377.70600000000002</v>
      </c>
      <c r="K5" s="56">
        <v>0.12</v>
      </c>
      <c r="L5" s="56">
        <v>1.446</v>
      </c>
      <c r="M5" s="56">
        <v>1.1990000000000001</v>
      </c>
      <c r="N5" s="56">
        <v>0.25900000000000001</v>
      </c>
      <c r="O5" s="56">
        <v>61317</v>
      </c>
      <c r="P5" t="s">
        <v>233</v>
      </c>
    </row>
    <row r="6" spans="1:16" x14ac:dyDescent="0.25">
      <c r="A6" s="56">
        <v>5</v>
      </c>
      <c r="B6" s="56" t="s">
        <v>128</v>
      </c>
      <c r="C6" s="56">
        <v>-13.8</v>
      </c>
      <c r="D6" s="56">
        <v>131.34</v>
      </c>
      <c r="E6" s="70" t="s">
        <v>129</v>
      </c>
      <c r="F6" s="56">
        <v>831.1</v>
      </c>
      <c r="G6" s="56">
        <v>19570907</v>
      </c>
      <c r="H6" s="56">
        <v>20190228</v>
      </c>
      <c r="I6" s="56">
        <f>2018-1958+1</f>
        <v>61</v>
      </c>
      <c r="J6" s="56">
        <v>325.43299999999999</v>
      </c>
      <c r="K6" s="56">
        <v>-6.1920000000000002</v>
      </c>
      <c r="L6" s="56">
        <v>133.672</v>
      </c>
      <c r="M6" s="56">
        <v>1.3420000000000001</v>
      </c>
      <c r="N6" s="56">
        <v>0.6</v>
      </c>
      <c r="O6" s="56">
        <v>14901</v>
      </c>
      <c r="P6"/>
    </row>
    <row r="7" spans="1:16" x14ac:dyDescent="0.25">
      <c r="A7" s="56">
        <v>6</v>
      </c>
      <c r="B7" s="56" t="s">
        <v>130</v>
      </c>
      <c r="C7" s="56">
        <v>-13.24</v>
      </c>
      <c r="D7" s="56">
        <v>131.11000000000001</v>
      </c>
      <c r="E7" s="70" t="s">
        <v>129</v>
      </c>
      <c r="F7" s="56">
        <v>638.4</v>
      </c>
      <c r="G7" s="56">
        <v>19641029</v>
      </c>
      <c r="H7" s="56">
        <v>20190228</v>
      </c>
      <c r="I7" s="56">
        <f>2018-1965+1</f>
        <v>54</v>
      </c>
      <c r="J7" s="56">
        <v>288.00900000000001</v>
      </c>
      <c r="K7" s="56">
        <v>-2.9079999999999999</v>
      </c>
      <c r="L7" s="56">
        <v>75.872</v>
      </c>
      <c r="M7" s="56">
        <v>1.2909999999999999</v>
      </c>
      <c r="N7" s="56">
        <v>0.73</v>
      </c>
      <c r="O7" s="56">
        <v>14092</v>
      </c>
      <c r="P7"/>
    </row>
    <row r="8" spans="1:16" x14ac:dyDescent="0.25">
      <c r="A8" s="56">
        <v>7</v>
      </c>
      <c r="B8" s="56" t="s">
        <v>131</v>
      </c>
      <c r="C8" s="56">
        <v>-20.2</v>
      </c>
      <c r="D8" s="56">
        <v>140.22</v>
      </c>
      <c r="E8" s="70" t="s">
        <v>132</v>
      </c>
      <c r="F8" s="56">
        <v>658.8</v>
      </c>
      <c r="G8" s="56">
        <v>19691003</v>
      </c>
      <c r="H8" s="56">
        <v>20190228</v>
      </c>
      <c r="I8" s="56">
        <f>2018-1970+1</f>
        <v>49</v>
      </c>
      <c r="J8" s="56">
        <v>305.86700000000002</v>
      </c>
      <c r="K8" s="56">
        <v>-6.5709999999999997</v>
      </c>
      <c r="L8" s="56">
        <v>0.377</v>
      </c>
      <c r="M8" s="56">
        <v>1.2769999999999999</v>
      </c>
      <c r="N8" s="56">
        <v>0.40400000000000003</v>
      </c>
      <c r="O8" s="56">
        <v>29022</v>
      </c>
      <c r="P8" t="s">
        <v>232</v>
      </c>
    </row>
    <row r="9" spans="1:16" x14ac:dyDescent="0.25">
      <c r="A9" s="56">
        <v>8</v>
      </c>
      <c r="B9" s="56" t="s">
        <v>133</v>
      </c>
      <c r="C9" s="56">
        <v>-27.6</v>
      </c>
      <c r="D9" s="56">
        <v>152.69</v>
      </c>
      <c r="E9" s="70" t="s">
        <v>132</v>
      </c>
      <c r="F9" s="56">
        <v>628.1</v>
      </c>
      <c r="G9" s="56">
        <v>19611003</v>
      </c>
      <c r="H9" s="56">
        <v>20190228</v>
      </c>
      <c r="I9" s="56">
        <f>2018-1962+1</f>
        <v>57</v>
      </c>
      <c r="J9" s="56">
        <v>162.38999999999999</v>
      </c>
      <c r="K9" s="56">
        <v>0.24199999999999999</v>
      </c>
      <c r="L9" s="56">
        <v>12.68</v>
      </c>
      <c r="M9" s="56">
        <v>1.427</v>
      </c>
      <c r="N9" s="56">
        <v>0.76400000000000001</v>
      </c>
      <c r="O9" s="56">
        <v>40004</v>
      </c>
      <c r="P9"/>
    </row>
    <row r="10" spans="1:16" x14ac:dyDescent="0.25">
      <c r="A10" s="56">
        <v>9</v>
      </c>
      <c r="B10" s="56" t="s">
        <v>134</v>
      </c>
      <c r="C10" s="56">
        <v>-26.3</v>
      </c>
      <c r="D10" s="56">
        <v>152.04</v>
      </c>
      <c r="E10" s="70" t="s">
        <v>132</v>
      </c>
      <c r="F10" s="56">
        <v>646.6</v>
      </c>
      <c r="G10" s="56">
        <v>19641002</v>
      </c>
      <c r="H10" s="56">
        <v>20190228</v>
      </c>
      <c r="I10" s="56">
        <f>2018-1964+1</f>
        <v>55</v>
      </c>
      <c r="J10" s="56">
        <v>149.905</v>
      </c>
      <c r="K10" s="56">
        <v>0.23200000000000001</v>
      </c>
      <c r="L10" s="56">
        <v>13.736000000000001</v>
      </c>
      <c r="M10" s="56">
        <v>1.6910000000000001</v>
      </c>
      <c r="N10" s="56">
        <v>0.70899999999999996</v>
      </c>
      <c r="O10" s="56">
        <v>40010</v>
      </c>
      <c r="P10"/>
    </row>
    <row r="11" spans="1:16" x14ac:dyDescent="0.25">
      <c r="A11" s="56">
        <v>10</v>
      </c>
      <c r="B11" s="56" t="s">
        <v>135</v>
      </c>
      <c r="C11" s="56">
        <v>-16.18</v>
      </c>
      <c r="D11" s="56">
        <v>145.28</v>
      </c>
      <c r="E11" s="70" t="s">
        <v>132</v>
      </c>
      <c r="F11" s="56">
        <v>907.3</v>
      </c>
      <c r="G11" s="56">
        <v>19680927</v>
      </c>
      <c r="H11" s="56">
        <v>20190228</v>
      </c>
      <c r="I11" s="56">
        <f>2018-1969+1</f>
        <v>50</v>
      </c>
      <c r="J11" s="56">
        <v>3530.79</v>
      </c>
      <c r="K11" s="56">
        <v>-16.393000000000001</v>
      </c>
      <c r="L11" s="56">
        <v>111.90600000000001</v>
      </c>
      <c r="M11" s="56">
        <v>1.208</v>
      </c>
      <c r="N11" s="56">
        <v>0.58799999999999997</v>
      </c>
      <c r="O11" s="56">
        <v>31102</v>
      </c>
      <c r="P11"/>
    </row>
    <row r="12" spans="1:16" x14ac:dyDescent="0.25">
      <c r="A12" s="56">
        <v>11</v>
      </c>
      <c r="B12" s="56" t="s">
        <v>136</v>
      </c>
      <c r="C12" s="56">
        <v>-17.18</v>
      </c>
      <c r="D12" s="56">
        <v>145.72</v>
      </c>
      <c r="E12" s="70" t="s">
        <v>132</v>
      </c>
      <c r="F12" s="56">
        <v>358.2</v>
      </c>
      <c r="G12" s="56">
        <v>19661030</v>
      </c>
      <c r="H12" s="56">
        <v>20190228</v>
      </c>
      <c r="I12" s="56">
        <f>2018-1967+1</f>
        <v>52</v>
      </c>
      <c r="J12" s="56">
        <v>320.53800000000001</v>
      </c>
      <c r="K12" s="56">
        <v>3.589</v>
      </c>
      <c r="L12" s="56">
        <v>20.905000000000001</v>
      </c>
      <c r="M12" s="56">
        <v>1.1539999999999999</v>
      </c>
      <c r="N12" s="56">
        <v>0.68600000000000005</v>
      </c>
      <c r="O12" s="56">
        <v>31020</v>
      </c>
      <c r="P12"/>
    </row>
    <row r="13" spans="1:16" x14ac:dyDescent="0.25">
      <c r="A13" s="56">
        <v>12</v>
      </c>
      <c r="B13" s="56" t="s">
        <v>137</v>
      </c>
      <c r="C13" s="56">
        <v>-19.940000000000001</v>
      </c>
      <c r="D13" s="56">
        <v>147.84</v>
      </c>
      <c r="E13" s="70" t="s">
        <v>132</v>
      </c>
      <c r="F13" s="56">
        <v>279.60000000000002</v>
      </c>
      <c r="G13" s="56">
        <v>19730314</v>
      </c>
      <c r="H13" s="56">
        <v>20190228</v>
      </c>
      <c r="I13" s="56">
        <f>2018-1974+1</f>
        <v>45</v>
      </c>
      <c r="J13" s="56">
        <v>239.84700000000001</v>
      </c>
      <c r="K13" s="56">
        <v>-0.98699999999999999</v>
      </c>
      <c r="L13" s="56">
        <v>5.7690000000000001</v>
      </c>
      <c r="M13" s="56">
        <v>1.1220000000000001</v>
      </c>
      <c r="N13" s="56">
        <v>0.52700000000000002</v>
      </c>
      <c r="O13" s="56">
        <v>33150</v>
      </c>
      <c r="P13"/>
    </row>
    <row r="14" spans="1:16" x14ac:dyDescent="0.25">
      <c r="A14" s="56">
        <v>13</v>
      </c>
      <c r="B14" s="56">
        <v>405219</v>
      </c>
      <c r="C14" s="56">
        <v>-37.33</v>
      </c>
      <c r="D14" s="56">
        <v>146.13</v>
      </c>
      <c r="E14" s="70" t="s">
        <v>138</v>
      </c>
      <c r="F14" s="56">
        <v>700.2</v>
      </c>
      <c r="G14" s="56">
        <v>19671214</v>
      </c>
      <c r="H14" s="56">
        <v>20190228</v>
      </c>
      <c r="I14" s="56">
        <f>2018-1968+1</f>
        <v>51</v>
      </c>
      <c r="J14" s="56">
        <v>358.71699999999998</v>
      </c>
      <c r="K14" s="56">
        <v>1.093</v>
      </c>
      <c r="L14" s="56">
        <v>145.23599999999999</v>
      </c>
      <c r="M14" s="56">
        <v>2.21</v>
      </c>
      <c r="N14" s="56">
        <v>0.82799999999999996</v>
      </c>
      <c r="O14" s="56">
        <v>83017</v>
      </c>
      <c r="P14"/>
    </row>
    <row r="15" spans="1:16" x14ac:dyDescent="0.25">
      <c r="A15" s="56">
        <v>14</v>
      </c>
      <c r="B15" s="56">
        <v>238204</v>
      </c>
      <c r="C15" s="56">
        <v>-37.630000000000003</v>
      </c>
      <c r="D15" s="56">
        <v>142.34</v>
      </c>
      <c r="E15" s="70" t="s">
        <v>138</v>
      </c>
      <c r="F15" s="56">
        <v>384.9</v>
      </c>
      <c r="G15" s="56">
        <v>19701015</v>
      </c>
      <c r="H15" s="56">
        <v>20190228</v>
      </c>
      <c r="I15" s="56">
        <f>2018-1971+1</f>
        <v>48</v>
      </c>
      <c r="J15" s="56">
        <v>470.96600000000001</v>
      </c>
      <c r="K15" s="56">
        <v>-2.7E-2</v>
      </c>
      <c r="L15" s="56">
        <v>42.085999999999999</v>
      </c>
      <c r="M15" s="56">
        <v>5.5449999999999999</v>
      </c>
      <c r="N15" s="56">
        <v>0.54400000000000004</v>
      </c>
      <c r="O15" s="56">
        <v>89011</v>
      </c>
      <c r="P15"/>
    </row>
    <row r="16" spans="1:16" x14ac:dyDescent="0.25">
      <c r="A16" s="56">
        <v>15</v>
      </c>
      <c r="B16" s="56">
        <v>403214</v>
      </c>
      <c r="C16" s="56">
        <v>-36.58</v>
      </c>
      <c r="D16" s="56">
        <v>146.82</v>
      </c>
      <c r="E16" s="70" t="s">
        <v>138</v>
      </c>
      <c r="F16" s="56">
        <v>138</v>
      </c>
      <c r="G16" s="56">
        <v>19610630</v>
      </c>
      <c r="H16" s="56">
        <v>20190228</v>
      </c>
      <c r="I16" s="56">
        <f>2018-1962+1</f>
        <v>57</v>
      </c>
      <c r="J16" s="56">
        <v>456.03100000000001</v>
      </c>
      <c r="K16" s="56">
        <v>-2.6429999999999998</v>
      </c>
      <c r="L16" s="56">
        <v>76.491</v>
      </c>
      <c r="M16" s="56">
        <v>1.099</v>
      </c>
      <c r="N16" s="56">
        <v>0.77500000000000002</v>
      </c>
      <c r="O16" s="56">
        <v>83057</v>
      </c>
      <c r="P16"/>
    </row>
    <row r="17" spans="1:16" x14ac:dyDescent="0.25">
      <c r="A17" s="56">
        <v>16</v>
      </c>
      <c r="B17" s="56">
        <v>226209</v>
      </c>
      <c r="C17" s="56">
        <v>-38.21</v>
      </c>
      <c r="D17" s="56">
        <v>146</v>
      </c>
      <c r="E17" s="70" t="s">
        <v>138</v>
      </c>
      <c r="F17" s="56">
        <v>208.3</v>
      </c>
      <c r="G17" s="56">
        <v>19601021</v>
      </c>
      <c r="H17" s="56">
        <v>20190228</v>
      </c>
      <c r="I17" s="56">
        <f>2018-1961+1</f>
        <v>58</v>
      </c>
      <c r="J17" s="56">
        <v>336.97199999999998</v>
      </c>
      <c r="K17" s="56">
        <v>0.20100000000000001</v>
      </c>
      <c r="L17" s="56">
        <v>20.085999999999999</v>
      </c>
      <c r="M17" s="56">
        <v>1.3</v>
      </c>
      <c r="N17" s="56">
        <v>0.81499999999999995</v>
      </c>
      <c r="O17" s="56">
        <v>85093</v>
      </c>
      <c r="P17"/>
    </row>
    <row r="18" spans="1:16" x14ac:dyDescent="0.25">
      <c r="A18" s="56">
        <v>17</v>
      </c>
      <c r="B18" s="56">
        <v>304040</v>
      </c>
      <c r="C18" s="56">
        <v>-42.44</v>
      </c>
      <c r="D18" s="56">
        <v>146.52000000000001</v>
      </c>
      <c r="E18" s="70" t="s">
        <v>139</v>
      </c>
      <c r="F18" s="56">
        <v>445</v>
      </c>
      <c r="G18" s="56">
        <v>19510120</v>
      </c>
      <c r="H18" s="56">
        <v>20190228</v>
      </c>
      <c r="I18" s="56">
        <f>2018-1952+1</f>
        <v>67</v>
      </c>
      <c r="J18" s="56">
        <v>900.52099999999996</v>
      </c>
      <c r="K18" s="56">
        <v>1.8120000000000001</v>
      </c>
      <c r="L18" s="56">
        <v>18.315000000000001</v>
      </c>
      <c r="M18" s="56">
        <v>2.4820000000000002</v>
      </c>
      <c r="N18" s="56">
        <v>0.69</v>
      </c>
      <c r="O18" s="56">
        <v>95027</v>
      </c>
      <c r="P18"/>
    </row>
    <row r="19" spans="1:16" x14ac:dyDescent="0.25">
      <c r="A19" s="56">
        <v>18</v>
      </c>
      <c r="B19" s="56">
        <v>314207</v>
      </c>
      <c r="C19" s="56">
        <v>-41.25</v>
      </c>
      <c r="D19" s="56">
        <v>146.09</v>
      </c>
      <c r="E19" s="70" t="s">
        <v>139</v>
      </c>
      <c r="F19" s="56">
        <v>499.3</v>
      </c>
      <c r="G19" s="56">
        <v>19630620</v>
      </c>
      <c r="H19" s="56">
        <v>20190228</v>
      </c>
      <c r="I19" s="56">
        <f>2018-1964+1</f>
        <v>55</v>
      </c>
      <c r="J19" s="56">
        <v>479.09100000000001</v>
      </c>
      <c r="K19" s="56">
        <v>2.1589999999999998</v>
      </c>
      <c r="L19" s="56">
        <v>26.535</v>
      </c>
      <c r="M19" s="56">
        <v>1.34</v>
      </c>
      <c r="N19" s="56">
        <v>0.72</v>
      </c>
      <c r="O19" s="56">
        <v>91017</v>
      </c>
      <c r="P19"/>
    </row>
    <row r="20" spans="1:16" x14ac:dyDescent="0.25">
      <c r="A20" s="56">
        <v>19</v>
      </c>
      <c r="B20" s="56" t="s">
        <v>140</v>
      </c>
      <c r="C20" s="56">
        <v>-35.1</v>
      </c>
      <c r="D20" s="56">
        <v>138.66999999999999</v>
      </c>
      <c r="E20" s="70" t="s">
        <v>141</v>
      </c>
      <c r="F20" s="56">
        <v>29</v>
      </c>
      <c r="G20" s="56">
        <v>19690329</v>
      </c>
      <c r="H20" s="56">
        <v>20190228</v>
      </c>
      <c r="I20" s="56">
        <f>2018-1970+1</f>
        <v>49</v>
      </c>
      <c r="J20" s="56">
        <v>349.66800000000001</v>
      </c>
      <c r="K20" s="56">
        <v>-0.56799999999999995</v>
      </c>
      <c r="L20" s="56">
        <v>16.78</v>
      </c>
      <c r="M20" s="56">
        <v>1.131</v>
      </c>
      <c r="N20" s="56">
        <v>0.75900000000000001</v>
      </c>
      <c r="O20" s="56">
        <v>23734</v>
      </c>
      <c r="P20"/>
    </row>
    <row r="21" spans="1:16" x14ac:dyDescent="0.25">
      <c r="A21" s="56">
        <v>20</v>
      </c>
      <c r="B21" s="56" t="s">
        <v>142</v>
      </c>
      <c r="C21" s="56">
        <v>-34.130000000000003</v>
      </c>
      <c r="D21" s="56">
        <v>138.63</v>
      </c>
      <c r="E21" s="70" t="s">
        <v>141</v>
      </c>
      <c r="F21" s="56">
        <v>500.9</v>
      </c>
      <c r="G21" s="56">
        <v>19710916</v>
      </c>
      <c r="H21" s="56">
        <v>20190228</v>
      </c>
      <c r="I21" s="56">
        <f>2018-1972+1</f>
        <v>47</v>
      </c>
      <c r="J21" s="56">
        <v>341.41</v>
      </c>
      <c r="K21" s="56">
        <v>-0.35799999999999998</v>
      </c>
      <c r="L21" s="56">
        <v>3.7589999999999999</v>
      </c>
      <c r="M21" s="56">
        <v>1.2629999999999999</v>
      </c>
      <c r="N21" s="56">
        <v>0.32800000000000001</v>
      </c>
      <c r="O21" s="56">
        <v>23039</v>
      </c>
      <c r="P21" t="s">
        <v>233</v>
      </c>
    </row>
    <row r="22" spans="1:16" x14ac:dyDescent="0.25">
      <c r="A22" s="56">
        <v>21</v>
      </c>
      <c r="B22" s="56" t="s">
        <v>143</v>
      </c>
      <c r="C22" s="56">
        <v>-32.090000000000003</v>
      </c>
      <c r="D22" s="56">
        <v>138.29</v>
      </c>
      <c r="E22" s="70" t="s">
        <v>141</v>
      </c>
      <c r="F22" s="56">
        <v>175.7</v>
      </c>
      <c r="G22" s="56">
        <v>19770920</v>
      </c>
      <c r="H22" s="56">
        <v>20190228</v>
      </c>
      <c r="I22" s="56">
        <f>2018-1978+1</f>
        <v>41</v>
      </c>
      <c r="J22" s="56">
        <v>88.016999999999996</v>
      </c>
      <c r="K22" s="56">
        <v>-30.486999999999998</v>
      </c>
      <c r="L22" s="56">
        <v>9.3780000000000001</v>
      </c>
      <c r="M22" s="56">
        <v>0.85</v>
      </c>
      <c r="N22" s="56">
        <v>0.53</v>
      </c>
      <c r="O22" s="56">
        <v>19015</v>
      </c>
      <c r="P22" t="s">
        <v>232</v>
      </c>
    </row>
    <row r="23" spans="1:16" x14ac:dyDescent="0.25">
      <c r="A23" s="56">
        <v>22</v>
      </c>
      <c r="B23" s="56">
        <v>616216</v>
      </c>
      <c r="C23" s="56">
        <v>-31.97</v>
      </c>
      <c r="D23" s="56">
        <v>116.29</v>
      </c>
      <c r="E23" s="70" t="s">
        <v>144</v>
      </c>
      <c r="F23" s="56">
        <v>593.79999999999995</v>
      </c>
      <c r="G23" s="56">
        <v>19660527</v>
      </c>
      <c r="H23" s="56">
        <v>20190228</v>
      </c>
      <c r="I23" s="56">
        <f>2018-1967+1</f>
        <v>52</v>
      </c>
      <c r="J23" s="56">
        <v>637.05700000000002</v>
      </c>
      <c r="K23" s="56">
        <v>-30.222000000000001</v>
      </c>
      <c r="L23" s="56">
        <v>60.655999999999999</v>
      </c>
      <c r="M23" s="56">
        <v>1.401</v>
      </c>
      <c r="N23" s="56">
        <v>0.83899999999999997</v>
      </c>
      <c r="O23" s="56">
        <v>9007</v>
      </c>
      <c r="P23"/>
    </row>
    <row r="24" spans="1:16" x14ac:dyDescent="0.25">
      <c r="A24" s="56">
        <v>23</v>
      </c>
      <c r="B24" s="56">
        <v>613002</v>
      </c>
      <c r="C24" s="56">
        <v>-33.090000000000003</v>
      </c>
      <c r="D24" s="56">
        <v>116.04</v>
      </c>
      <c r="E24" s="70" t="s">
        <v>144</v>
      </c>
      <c r="F24" s="56">
        <v>148</v>
      </c>
      <c r="G24" s="56">
        <v>19700320</v>
      </c>
      <c r="H24" s="56">
        <v>20190228</v>
      </c>
      <c r="I24" s="56">
        <f>2018-1971+1</f>
        <v>48</v>
      </c>
      <c r="J24" s="56">
        <v>2520.154</v>
      </c>
      <c r="K24" s="56">
        <v>1.083</v>
      </c>
      <c r="L24" s="56">
        <v>26.776</v>
      </c>
      <c r="M24" s="56">
        <v>1.859</v>
      </c>
      <c r="N24" s="56">
        <v>0.82</v>
      </c>
      <c r="O24" s="56">
        <v>9580</v>
      </c>
      <c r="P24"/>
    </row>
    <row r="25" spans="1:16" x14ac:dyDescent="0.25">
      <c r="A25" s="56">
        <v>24</v>
      </c>
      <c r="B25" s="56">
        <v>609002</v>
      </c>
      <c r="C25" s="56">
        <v>-34.28</v>
      </c>
      <c r="D25" s="56">
        <v>115.3</v>
      </c>
      <c r="E25" s="70" t="s">
        <v>144</v>
      </c>
      <c r="F25" s="56">
        <v>640.9</v>
      </c>
      <c r="G25" s="56">
        <v>19690419</v>
      </c>
      <c r="H25" s="56">
        <v>20190228</v>
      </c>
      <c r="I25" s="56">
        <f>2019-1970</f>
        <v>49</v>
      </c>
      <c r="J25" s="56">
        <v>480.12400000000002</v>
      </c>
      <c r="K25" s="56">
        <v>-2.3889999999999998</v>
      </c>
      <c r="L25" s="56">
        <v>70.718999999999994</v>
      </c>
      <c r="M25" s="56">
        <v>2.4580000000000002</v>
      </c>
      <c r="N25" s="56">
        <v>0.81499999999999995</v>
      </c>
      <c r="O25" s="56">
        <v>9926</v>
      </c>
      <c r="P25"/>
    </row>
    <row r="26" spans="1:16" x14ac:dyDescent="0.25">
      <c r="A26" s="56">
        <v>25</v>
      </c>
      <c r="B26" s="56">
        <v>709010</v>
      </c>
      <c r="C26" s="56">
        <v>-21.23</v>
      </c>
      <c r="D26" s="56">
        <v>118.83</v>
      </c>
      <c r="E26" s="70" t="s">
        <v>144</v>
      </c>
      <c r="F26" s="56">
        <v>907.2</v>
      </c>
      <c r="G26" s="56">
        <v>19850114</v>
      </c>
      <c r="H26" s="56">
        <v>20190228</v>
      </c>
      <c r="I26" s="56">
        <f>2019-1986</f>
        <v>33</v>
      </c>
      <c r="J26" s="56">
        <v>45.975999999999999</v>
      </c>
      <c r="K26" s="56">
        <v>-28.315999999999999</v>
      </c>
      <c r="L26" s="56">
        <v>99.096999999999994</v>
      </c>
      <c r="M26" s="56">
        <v>1.0509999999999999</v>
      </c>
      <c r="N26" s="56">
        <v>0.61599999999999999</v>
      </c>
      <c r="O26" s="56">
        <v>4079</v>
      </c>
      <c r="P26"/>
    </row>
    <row r="28" spans="1:16" x14ac:dyDescent="0.25">
      <c r="N28" s="69"/>
      <c r="O28" s="69"/>
    </row>
    <row r="29" spans="1:16" x14ac:dyDescent="0.25">
      <c r="N29" s="69"/>
      <c r="O29" s="69"/>
    </row>
    <row r="30" spans="1:16" x14ac:dyDescent="0.25">
      <c r="N30" s="69"/>
      <c r="O30" s="69"/>
    </row>
    <row r="55" spans="5:16" x14ac:dyDescent="0.25">
      <c r="E55" s="67"/>
      <c r="P55" s="66"/>
    </row>
    <row r="56" spans="5:16" x14ac:dyDescent="0.25">
      <c r="E56" s="67"/>
      <c r="P56" s="66"/>
    </row>
    <row r="57" spans="5:16" x14ac:dyDescent="0.25">
      <c r="E57" s="67"/>
      <c r="P57" s="66"/>
    </row>
    <row r="58" spans="5:16" x14ac:dyDescent="0.25">
      <c r="E58" s="67"/>
      <c r="P58" s="66"/>
    </row>
    <row r="59" spans="5:16" x14ac:dyDescent="0.25">
      <c r="E59" s="67"/>
      <c r="P59" s="66"/>
    </row>
    <row r="60" spans="5:16" x14ac:dyDescent="0.25">
      <c r="E60" s="67"/>
      <c r="P60" s="66"/>
    </row>
    <row r="61" spans="5:16" x14ac:dyDescent="0.25">
      <c r="E61" s="67"/>
      <c r="P61" s="66"/>
    </row>
    <row r="62" spans="5:16" x14ac:dyDescent="0.25">
      <c r="E62" s="67"/>
      <c r="P62" s="66"/>
    </row>
    <row r="63" spans="5:16" x14ac:dyDescent="0.25">
      <c r="E63" s="67"/>
      <c r="P63" s="66"/>
    </row>
  </sheetData>
  <conditionalFormatting sqref="N2:N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Check Box 1">
              <controlPr defaultSize="0" autoFill="0" autoLine="0" autoPict="0">
                <anchor moveWithCells="1">
                  <from>
                    <xdr:col>15</xdr:col>
                    <xdr:colOff>476250</xdr:colOff>
                    <xdr:row>1</xdr:row>
                    <xdr:rowOff>0</xdr:rowOff>
                  </from>
                  <to>
                    <xdr:col>15</xdr:col>
                    <xdr:colOff>685800</xdr:colOff>
                    <xdr:row>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Check Box 2">
              <controlPr defaultSize="0" autoFill="0" autoLine="0" autoPict="0">
                <anchor moveWithCells="1">
                  <from>
                    <xdr:col>15</xdr:col>
                    <xdr:colOff>476250</xdr:colOff>
                    <xdr:row>2</xdr:row>
                    <xdr:rowOff>0</xdr:rowOff>
                  </from>
                  <to>
                    <xdr:col>15</xdr:col>
                    <xdr:colOff>685800</xdr:colOff>
                    <xdr:row>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" name="Check Box 5">
              <controlPr defaultSize="0" autoFill="0" autoLine="0" autoPict="0">
                <anchor moveWithCells="1">
                  <from>
                    <xdr:col>15</xdr:col>
                    <xdr:colOff>476250</xdr:colOff>
                    <xdr:row>5</xdr:row>
                    <xdr:rowOff>0</xdr:rowOff>
                  </from>
                  <to>
                    <xdr:col>15</xdr:col>
                    <xdr:colOff>685800</xdr:colOff>
                    <xdr:row>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6" name="Check Box 6">
              <controlPr defaultSize="0" autoFill="0" autoLine="0" autoPict="0">
                <anchor moveWithCells="1">
                  <from>
                    <xdr:col>15</xdr:col>
                    <xdr:colOff>476250</xdr:colOff>
                    <xdr:row>6</xdr:row>
                    <xdr:rowOff>0</xdr:rowOff>
                  </from>
                  <to>
                    <xdr:col>15</xdr:col>
                    <xdr:colOff>685800</xdr:colOff>
                    <xdr:row>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7" name="Check Box 8">
              <controlPr defaultSize="0" autoFill="0" autoLine="0" autoPict="0">
                <anchor moveWithCells="1">
                  <from>
                    <xdr:col>15</xdr:col>
                    <xdr:colOff>476250</xdr:colOff>
                    <xdr:row>8</xdr:row>
                    <xdr:rowOff>0</xdr:rowOff>
                  </from>
                  <to>
                    <xdr:col>15</xdr:col>
                    <xdr:colOff>685800</xdr:colOff>
                    <xdr:row>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8" name="Check Box 9">
              <controlPr defaultSize="0" autoFill="0" autoLine="0" autoPict="0">
                <anchor moveWithCells="1">
                  <from>
                    <xdr:col>15</xdr:col>
                    <xdr:colOff>476250</xdr:colOff>
                    <xdr:row>9</xdr:row>
                    <xdr:rowOff>0</xdr:rowOff>
                  </from>
                  <to>
                    <xdr:col>15</xdr:col>
                    <xdr:colOff>685800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9" name="Check Box 10">
              <controlPr defaultSize="0" autoFill="0" autoLine="0" autoPict="0">
                <anchor moveWithCells="1">
                  <from>
                    <xdr:col>15</xdr:col>
                    <xdr:colOff>476250</xdr:colOff>
                    <xdr:row>10</xdr:row>
                    <xdr:rowOff>0</xdr:rowOff>
                  </from>
                  <to>
                    <xdr:col>15</xdr:col>
                    <xdr:colOff>685800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0" name="Check Box 11">
              <controlPr defaultSize="0" autoFill="0" autoLine="0" autoPict="0">
                <anchor moveWithCells="1">
                  <from>
                    <xdr:col>15</xdr:col>
                    <xdr:colOff>476250</xdr:colOff>
                    <xdr:row>11</xdr:row>
                    <xdr:rowOff>0</xdr:rowOff>
                  </from>
                  <to>
                    <xdr:col>15</xdr:col>
                    <xdr:colOff>685800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1" name="Check Box 12">
              <controlPr defaultSize="0" autoFill="0" autoLine="0" autoPict="0">
                <anchor moveWithCells="1">
                  <from>
                    <xdr:col>15</xdr:col>
                    <xdr:colOff>476250</xdr:colOff>
                    <xdr:row>12</xdr:row>
                    <xdr:rowOff>0</xdr:rowOff>
                  </from>
                  <to>
                    <xdr:col>15</xdr:col>
                    <xdr:colOff>685800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2" name="Check Box 13">
              <controlPr defaultSize="0" autoFill="0" autoLine="0" autoPict="0">
                <anchor moveWithCells="1">
                  <from>
                    <xdr:col>15</xdr:col>
                    <xdr:colOff>476250</xdr:colOff>
                    <xdr:row>13</xdr:row>
                    <xdr:rowOff>0</xdr:rowOff>
                  </from>
                  <to>
                    <xdr:col>15</xdr:col>
                    <xdr:colOff>685800</xdr:colOff>
                    <xdr:row>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3" name="Check Box 14">
              <controlPr defaultSize="0" autoFill="0" autoLine="0" autoPict="0">
                <anchor moveWithCells="1">
                  <from>
                    <xdr:col>15</xdr:col>
                    <xdr:colOff>476250</xdr:colOff>
                    <xdr:row>14</xdr:row>
                    <xdr:rowOff>0</xdr:rowOff>
                  </from>
                  <to>
                    <xdr:col>15</xdr:col>
                    <xdr:colOff>685800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4" name="Check Box 15">
              <controlPr defaultSize="0" autoFill="0" autoLine="0" autoPict="0">
                <anchor moveWithCells="1">
                  <from>
                    <xdr:col>15</xdr:col>
                    <xdr:colOff>476250</xdr:colOff>
                    <xdr:row>15</xdr:row>
                    <xdr:rowOff>0</xdr:rowOff>
                  </from>
                  <to>
                    <xdr:col>15</xdr:col>
                    <xdr:colOff>685800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5" name="Check Box 16">
              <controlPr defaultSize="0" autoFill="0" autoLine="0" autoPict="0">
                <anchor moveWithCells="1">
                  <from>
                    <xdr:col>15</xdr:col>
                    <xdr:colOff>476250</xdr:colOff>
                    <xdr:row>16</xdr:row>
                    <xdr:rowOff>0</xdr:rowOff>
                  </from>
                  <to>
                    <xdr:col>15</xdr:col>
                    <xdr:colOff>685800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16" name="Check Box 17">
              <controlPr defaultSize="0" autoFill="0" autoLine="0" autoPict="0">
                <anchor moveWithCells="1">
                  <from>
                    <xdr:col>15</xdr:col>
                    <xdr:colOff>476250</xdr:colOff>
                    <xdr:row>17</xdr:row>
                    <xdr:rowOff>0</xdr:rowOff>
                  </from>
                  <to>
                    <xdr:col>15</xdr:col>
                    <xdr:colOff>685800</xdr:colOff>
                    <xdr:row>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17" name="Check Box 18">
              <controlPr defaultSize="0" autoFill="0" autoLine="0" autoPict="0">
                <anchor moveWithCells="1">
                  <from>
                    <xdr:col>15</xdr:col>
                    <xdr:colOff>476250</xdr:colOff>
                    <xdr:row>18</xdr:row>
                    <xdr:rowOff>0</xdr:rowOff>
                  </from>
                  <to>
                    <xdr:col>15</xdr:col>
                    <xdr:colOff>685800</xdr:colOff>
                    <xdr:row>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18" name="Check Box 19">
              <controlPr defaultSize="0" autoFill="0" autoLine="0" autoPict="0">
                <anchor moveWithCells="1">
                  <from>
                    <xdr:col>15</xdr:col>
                    <xdr:colOff>476250</xdr:colOff>
                    <xdr:row>19</xdr:row>
                    <xdr:rowOff>0</xdr:rowOff>
                  </from>
                  <to>
                    <xdr:col>15</xdr:col>
                    <xdr:colOff>685800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19" name="Check Box 22">
              <controlPr defaultSize="0" autoFill="0" autoLine="0" autoPict="0">
                <anchor moveWithCells="1">
                  <from>
                    <xdr:col>15</xdr:col>
                    <xdr:colOff>476250</xdr:colOff>
                    <xdr:row>22</xdr:row>
                    <xdr:rowOff>0</xdr:rowOff>
                  </from>
                  <to>
                    <xdr:col>15</xdr:col>
                    <xdr:colOff>685800</xdr:colOff>
                    <xdr:row>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20" name="Check Box 23">
              <controlPr defaultSize="0" autoFill="0" autoLine="0" autoPict="0">
                <anchor moveWithCells="1">
                  <from>
                    <xdr:col>15</xdr:col>
                    <xdr:colOff>476250</xdr:colOff>
                    <xdr:row>23</xdr:row>
                    <xdr:rowOff>0</xdr:rowOff>
                  </from>
                  <to>
                    <xdr:col>15</xdr:col>
                    <xdr:colOff>685800</xdr:colOff>
                    <xdr:row>23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21" name="Check Box 24">
              <controlPr defaultSize="0" autoFill="0" autoLine="0" autoPict="0">
                <anchor moveWithCells="1">
                  <from>
                    <xdr:col>15</xdr:col>
                    <xdr:colOff>476250</xdr:colOff>
                    <xdr:row>24</xdr:row>
                    <xdr:rowOff>0</xdr:rowOff>
                  </from>
                  <to>
                    <xdr:col>15</xdr:col>
                    <xdr:colOff>685800</xdr:colOff>
                    <xdr:row>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22" name="Check Box 25">
              <controlPr defaultSize="0" autoFill="0" autoLine="0" autoPict="0">
                <anchor moveWithCells="1">
                  <from>
                    <xdr:col>15</xdr:col>
                    <xdr:colOff>476250</xdr:colOff>
                    <xdr:row>25</xdr:row>
                    <xdr:rowOff>0</xdr:rowOff>
                  </from>
                  <to>
                    <xdr:col>15</xdr:col>
                    <xdr:colOff>685800</xdr:colOff>
                    <xdr:row>25</xdr:row>
                    <xdr:rowOff>180975</xdr:rowOff>
                  </to>
                </anchor>
              </controlPr>
            </control>
          </mc:Choice>
        </mc:AlternateContent>
      </controls>
    </mc:Choice>
  </mc:AlternateContent>
  <tableParts count="1">
    <tablePart r:id="rId2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63F6-99A6-4401-950A-D346AD232483}">
  <dimension ref="A1:CD220"/>
  <sheetViews>
    <sheetView tabSelected="1" zoomScale="90" zoomScaleNormal="90" workbookViewId="0">
      <selection activeCell="CK89" sqref="CK89:CK90"/>
    </sheetView>
  </sheetViews>
  <sheetFormatPr defaultRowHeight="15" x14ac:dyDescent="0.25"/>
  <cols>
    <col min="1" max="1" width="23" bestFit="1" customWidth="1"/>
    <col min="2" max="13" width="9.140625" customWidth="1"/>
    <col min="15" max="15" width="9.7109375" bestFit="1" customWidth="1"/>
    <col min="45" max="45" width="20.5703125" bestFit="1" customWidth="1"/>
    <col min="59" max="59" width="9.85546875" bestFit="1" customWidth="1"/>
  </cols>
  <sheetData>
    <row r="1" spans="1:82" x14ac:dyDescent="0.25">
      <c r="O1" s="19" t="s">
        <v>117</v>
      </c>
      <c r="P1" s="19" t="s">
        <v>118</v>
      </c>
      <c r="Q1" s="19" t="s">
        <v>119</v>
      </c>
      <c r="R1" s="19" t="s">
        <v>120</v>
      </c>
      <c r="S1" s="19" t="s">
        <v>121</v>
      </c>
      <c r="T1" s="19" t="s">
        <v>145</v>
      </c>
      <c r="U1" s="19" t="s">
        <v>146</v>
      </c>
      <c r="V1" s="19" t="s">
        <v>147</v>
      </c>
      <c r="W1" s="19" t="s">
        <v>122</v>
      </c>
      <c r="X1" s="19" t="s">
        <v>123</v>
      </c>
      <c r="Y1" s="19" t="s">
        <v>124</v>
      </c>
      <c r="Z1" s="19" t="s">
        <v>125</v>
      </c>
      <c r="AA1" s="19" t="s">
        <v>126</v>
      </c>
      <c r="AB1" s="19" t="s">
        <v>127</v>
      </c>
    </row>
    <row r="2" spans="1:82" x14ac:dyDescent="0.25">
      <c r="O2" s="19">
        <v>410730</v>
      </c>
      <c r="P2" s="19">
        <v>-35.590000000000003</v>
      </c>
      <c r="Q2" s="19">
        <v>148.82</v>
      </c>
      <c r="R2" s="67" t="s">
        <v>31</v>
      </c>
      <c r="S2" s="19">
        <v>130</v>
      </c>
      <c r="T2" s="19">
        <v>19630705</v>
      </c>
      <c r="U2" s="19">
        <v>20190228</v>
      </c>
      <c r="V2" s="19">
        <f>2018 - 1964+1</f>
        <v>55</v>
      </c>
      <c r="W2" s="19">
        <v>1015.79</v>
      </c>
      <c r="X2" s="19">
        <v>1.784</v>
      </c>
      <c r="Y2" s="19">
        <v>66.725999999999999</v>
      </c>
      <c r="Z2" s="19">
        <v>1.216</v>
      </c>
      <c r="AA2" s="19">
        <v>0.73599999999999999</v>
      </c>
      <c r="AB2" s="19">
        <v>70317</v>
      </c>
    </row>
    <row r="3" spans="1:82" x14ac:dyDescent="0.25">
      <c r="O3" s="19">
        <v>215004</v>
      </c>
      <c r="P3" s="19">
        <v>-35.15</v>
      </c>
      <c r="Q3" s="19">
        <v>150.03</v>
      </c>
      <c r="R3" s="67" t="s">
        <v>40</v>
      </c>
      <c r="S3" s="19">
        <v>165.6</v>
      </c>
      <c r="T3" s="19">
        <v>19500101</v>
      </c>
      <c r="U3" s="19">
        <v>20190228</v>
      </c>
      <c r="V3" s="19">
        <f>2018-1950+1</f>
        <v>69</v>
      </c>
      <c r="W3" s="19">
        <v>33.924999999999997</v>
      </c>
      <c r="X3" s="19">
        <v>0.79</v>
      </c>
      <c r="Y3" s="19">
        <v>28.835999999999999</v>
      </c>
      <c r="Z3" s="19">
        <v>1.2250000000000001</v>
      </c>
      <c r="AA3" s="19">
        <v>0.72099999999999997</v>
      </c>
      <c r="AB3" s="19">
        <v>69049</v>
      </c>
    </row>
    <row r="4" spans="1:82" x14ac:dyDescent="0.25">
      <c r="O4" s="19" t="s">
        <v>133</v>
      </c>
      <c r="P4" s="19">
        <v>-27.6</v>
      </c>
      <c r="Q4" s="19">
        <v>152.69</v>
      </c>
      <c r="R4" s="67" t="s">
        <v>132</v>
      </c>
      <c r="S4" s="19">
        <v>628.1</v>
      </c>
      <c r="T4" s="19">
        <v>19611003</v>
      </c>
      <c r="U4" s="19">
        <v>20190228</v>
      </c>
      <c r="V4" s="19">
        <f>2018-1962+1</f>
        <v>57</v>
      </c>
      <c r="W4" s="19">
        <v>162.38999999999999</v>
      </c>
      <c r="X4" s="19">
        <v>0.24199999999999999</v>
      </c>
      <c r="Y4" s="19">
        <v>12.68</v>
      </c>
      <c r="Z4" s="19">
        <v>1.427</v>
      </c>
      <c r="AA4" s="19">
        <v>0.76400000000000001</v>
      </c>
      <c r="AB4" s="19">
        <v>40004</v>
      </c>
    </row>
    <row r="5" spans="1:82" x14ac:dyDescent="0.25">
      <c r="O5" s="19" t="s">
        <v>134</v>
      </c>
      <c r="P5" s="19">
        <v>-26.3</v>
      </c>
      <c r="Q5" s="19">
        <v>152.04</v>
      </c>
      <c r="R5" s="67" t="s">
        <v>132</v>
      </c>
      <c r="S5" s="19">
        <v>646.6</v>
      </c>
      <c r="T5" s="19">
        <v>19641002</v>
      </c>
      <c r="U5" s="19">
        <v>20190228</v>
      </c>
      <c r="V5" s="19">
        <f>2018-1964+1</f>
        <v>55</v>
      </c>
      <c r="W5" s="19">
        <v>149.905</v>
      </c>
      <c r="X5" s="19">
        <v>0.23200000000000001</v>
      </c>
      <c r="Y5" s="19">
        <v>13.736000000000001</v>
      </c>
      <c r="Z5" s="19">
        <v>1.6910000000000001</v>
      </c>
      <c r="AA5" s="19">
        <v>0.70899999999999996</v>
      </c>
      <c r="AB5" s="19">
        <v>40010</v>
      </c>
    </row>
    <row r="6" spans="1:82" x14ac:dyDescent="0.25">
      <c r="O6" s="19">
        <v>405219</v>
      </c>
      <c r="P6" s="19">
        <v>-37.33</v>
      </c>
      <c r="Q6" s="19">
        <v>146.13</v>
      </c>
      <c r="R6" s="67" t="s">
        <v>138</v>
      </c>
      <c r="S6" s="19">
        <v>700.2</v>
      </c>
      <c r="T6" s="19">
        <v>19671214</v>
      </c>
      <c r="U6" s="19">
        <v>20190228</v>
      </c>
      <c r="V6" s="19">
        <f>2018-1968+1</f>
        <v>51</v>
      </c>
      <c r="W6" s="19">
        <v>358.71699999999998</v>
      </c>
      <c r="X6" s="19">
        <v>1.093</v>
      </c>
      <c r="Y6" s="19">
        <v>145.23599999999999</v>
      </c>
      <c r="Z6" s="19">
        <v>2.21</v>
      </c>
      <c r="AA6" s="19">
        <v>0.82799999999999996</v>
      </c>
      <c r="AB6" s="19">
        <v>83017</v>
      </c>
      <c r="BX6" t="s">
        <v>235</v>
      </c>
      <c r="BY6" t="s">
        <v>237</v>
      </c>
      <c r="CC6" t="s">
        <v>234</v>
      </c>
      <c r="CD6" t="s">
        <v>238</v>
      </c>
    </row>
    <row r="7" spans="1:82" x14ac:dyDescent="0.25">
      <c r="O7" s="19">
        <v>403214</v>
      </c>
      <c r="P7" s="19">
        <v>-36.58</v>
      </c>
      <c r="Q7" s="19">
        <v>146.82</v>
      </c>
      <c r="R7" s="67" t="s">
        <v>138</v>
      </c>
      <c r="S7" s="19">
        <v>138</v>
      </c>
      <c r="T7" s="19">
        <v>19610630</v>
      </c>
      <c r="U7" s="19">
        <v>20190228</v>
      </c>
      <c r="V7" s="19">
        <f>2018-1962+1</f>
        <v>57</v>
      </c>
      <c r="W7" s="19">
        <v>456.03100000000001</v>
      </c>
      <c r="X7" s="19">
        <v>-2.6429999999999998</v>
      </c>
      <c r="Y7" s="19">
        <v>76.491</v>
      </c>
      <c r="Z7" s="19">
        <v>1.099</v>
      </c>
      <c r="AA7" s="19">
        <v>0.77500000000000002</v>
      </c>
      <c r="AB7" s="19">
        <v>83057</v>
      </c>
    </row>
    <row r="8" spans="1:82" x14ac:dyDescent="0.25">
      <c r="O8" s="19">
        <v>314207</v>
      </c>
      <c r="P8" s="19">
        <v>-41.25</v>
      </c>
      <c r="Q8" s="19">
        <v>146.09</v>
      </c>
      <c r="R8" s="67" t="s">
        <v>139</v>
      </c>
      <c r="S8" s="19">
        <v>499.3</v>
      </c>
      <c r="T8" s="19">
        <v>19630620</v>
      </c>
      <c r="U8" s="19">
        <v>20190228</v>
      </c>
      <c r="V8" s="19">
        <f>2018-1964+1</f>
        <v>55</v>
      </c>
      <c r="W8" s="19">
        <v>479.09100000000001</v>
      </c>
      <c r="X8" s="19">
        <v>2.1589999999999998</v>
      </c>
      <c r="Y8" s="19">
        <v>26.535</v>
      </c>
      <c r="Z8" s="19">
        <v>1.34</v>
      </c>
      <c r="AA8" s="19">
        <v>0.72</v>
      </c>
      <c r="AB8" s="19">
        <v>91017</v>
      </c>
    </row>
    <row r="9" spans="1:82" x14ac:dyDescent="0.25">
      <c r="O9" s="19" t="s">
        <v>140</v>
      </c>
      <c r="P9" s="19">
        <v>-35.1</v>
      </c>
      <c r="Q9" s="19">
        <v>138.66999999999999</v>
      </c>
      <c r="R9" s="67" t="s">
        <v>141</v>
      </c>
      <c r="S9" s="19">
        <v>29</v>
      </c>
      <c r="T9" s="19">
        <v>19690329</v>
      </c>
      <c r="U9" s="19">
        <v>20190228</v>
      </c>
      <c r="V9" s="19">
        <f>2018-1970+1</f>
        <v>49</v>
      </c>
      <c r="W9" s="19">
        <v>349.66800000000001</v>
      </c>
      <c r="X9" s="19">
        <v>-0.56799999999999995</v>
      </c>
      <c r="Y9" s="19">
        <v>16.78</v>
      </c>
      <c r="Z9" s="19">
        <v>1.131</v>
      </c>
      <c r="AA9" s="19">
        <v>0.75900000000000001</v>
      </c>
      <c r="AB9" s="19">
        <v>23734</v>
      </c>
    </row>
    <row r="10" spans="1:82" x14ac:dyDescent="0.25">
      <c r="O10" s="19">
        <v>613002</v>
      </c>
      <c r="P10" s="19">
        <v>-33.090000000000003</v>
      </c>
      <c r="Q10" s="19">
        <v>116.04</v>
      </c>
      <c r="R10" s="67" t="s">
        <v>144</v>
      </c>
      <c r="S10" s="19">
        <v>148</v>
      </c>
      <c r="T10" s="19">
        <v>19700320</v>
      </c>
      <c r="U10" s="19">
        <v>20190228</v>
      </c>
      <c r="V10" s="19">
        <f>2018-1971+1</f>
        <v>48</v>
      </c>
      <c r="W10" s="19">
        <v>2520.154</v>
      </c>
      <c r="X10" s="19">
        <v>1.083</v>
      </c>
      <c r="Y10" s="19">
        <v>26.776</v>
      </c>
      <c r="Z10" s="19">
        <v>1.859</v>
      </c>
      <c r="AA10" s="19">
        <v>0.82</v>
      </c>
      <c r="AB10" s="19">
        <v>9580</v>
      </c>
    </row>
    <row r="13" spans="1:82" x14ac:dyDescent="0.25">
      <c r="Y13" t="s">
        <v>205</v>
      </c>
    </row>
    <row r="14" spans="1:82" x14ac:dyDescent="0.25">
      <c r="A14" s="20" t="s">
        <v>193</v>
      </c>
      <c r="B14" t="s">
        <v>180</v>
      </c>
      <c r="C14" t="s">
        <v>181</v>
      </c>
      <c r="D14" t="s">
        <v>182</v>
      </c>
      <c r="E14" t="s">
        <v>183</v>
      </c>
      <c r="F14" t="s">
        <v>184</v>
      </c>
      <c r="G14" t="s">
        <v>185</v>
      </c>
      <c r="H14" t="s">
        <v>186</v>
      </c>
      <c r="I14" t="s">
        <v>187</v>
      </c>
      <c r="J14" t="s">
        <v>188</v>
      </c>
      <c r="K14" t="s">
        <v>189</v>
      </c>
      <c r="L14" t="s">
        <v>190</v>
      </c>
      <c r="M14" t="s">
        <v>191</v>
      </c>
      <c r="O14" t="s">
        <v>90</v>
      </c>
    </row>
    <row r="15" spans="1:82" x14ac:dyDescent="0.25">
      <c r="A15" t="s">
        <v>171</v>
      </c>
      <c r="B15" s="52" t="s">
        <v>168</v>
      </c>
      <c r="C15" s="52" t="s">
        <v>168</v>
      </c>
      <c r="D15" s="52" t="s">
        <v>168</v>
      </c>
      <c r="E15" s="52" t="s">
        <v>168</v>
      </c>
      <c r="F15" s="52" t="s">
        <v>168</v>
      </c>
      <c r="G15" s="52" t="s">
        <v>168</v>
      </c>
      <c r="H15" s="52" t="s">
        <v>168</v>
      </c>
      <c r="I15" s="52" t="s">
        <v>168</v>
      </c>
      <c r="J15" s="52" t="s">
        <v>168</v>
      </c>
      <c r="K15" s="52" t="s">
        <v>168</v>
      </c>
      <c r="L15" s="52" t="s">
        <v>168</v>
      </c>
      <c r="M15" s="52" t="s">
        <v>168</v>
      </c>
      <c r="O15" s="52" t="s">
        <v>168</v>
      </c>
      <c r="AS15" s="20" t="s">
        <v>222</v>
      </c>
      <c r="AT15" s="20" t="s">
        <v>180</v>
      </c>
      <c r="AU15" s="20" t="s">
        <v>181</v>
      </c>
      <c r="AV15" s="20" t="s">
        <v>182</v>
      </c>
      <c r="AW15" s="20" t="s">
        <v>183</v>
      </c>
      <c r="AX15" s="20" t="s">
        <v>184</v>
      </c>
      <c r="AY15" s="20" t="s">
        <v>185</v>
      </c>
      <c r="AZ15" s="20" t="s">
        <v>186</v>
      </c>
      <c r="BA15" s="20" t="s">
        <v>187</v>
      </c>
      <c r="BB15" s="20" t="s">
        <v>188</v>
      </c>
      <c r="BC15" s="20" t="s">
        <v>189</v>
      </c>
      <c r="BD15" s="20" t="s">
        <v>190</v>
      </c>
      <c r="BE15" s="20" t="s">
        <v>191</v>
      </c>
      <c r="BG15" s="20" t="s">
        <v>90</v>
      </c>
    </row>
    <row r="16" spans="1:82" x14ac:dyDescent="0.25">
      <c r="A16" t="s">
        <v>172</v>
      </c>
      <c r="B16" s="53" t="s">
        <v>168</v>
      </c>
      <c r="C16" s="53" t="s">
        <v>168</v>
      </c>
      <c r="D16" s="53" t="s">
        <v>168</v>
      </c>
      <c r="E16" s="53" t="s">
        <v>168</v>
      </c>
      <c r="F16" s="53" t="s">
        <v>168</v>
      </c>
      <c r="G16" s="53" t="s">
        <v>168</v>
      </c>
      <c r="H16" s="54" t="s">
        <v>169</v>
      </c>
      <c r="I16" s="53" t="s">
        <v>168</v>
      </c>
      <c r="J16" s="53" t="s">
        <v>168</v>
      </c>
      <c r="K16" s="53" t="s">
        <v>168</v>
      </c>
      <c r="L16" s="53" t="s">
        <v>168</v>
      </c>
      <c r="M16" s="53" t="s">
        <v>168</v>
      </c>
      <c r="O16" s="53" t="s">
        <v>168</v>
      </c>
      <c r="AS16" t="s">
        <v>215</v>
      </c>
      <c r="AT16" s="51" t="s">
        <v>170</v>
      </c>
      <c r="AU16" s="58" t="s">
        <v>169</v>
      </c>
      <c r="AV16" s="58" t="s">
        <v>169</v>
      </c>
      <c r="AW16" s="58" t="s">
        <v>169</v>
      </c>
      <c r="AX16" s="51" t="s">
        <v>170</v>
      </c>
      <c r="AY16" s="51" t="s">
        <v>170</v>
      </c>
      <c r="AZ16" s="51" t="s">
        <v>170</v>
      </c>
      <c r="BA16" s="51" t="s">
        <v>170</v>
      </c>
      <c r="BB16" s="51" t="s">
        <v>170</v>
      </c>
      <c r="BC16" s="51" t="s">
        <v>170</v>
      </c>
      <c r="BD16" s="51" t="s">
        <v>170</v>
      </c>
      <c r="BE16" s="51" t="s">
        <v>170</v>
      </c>
      <c r="BG16" s="51" t="s">
        <v>170</v>
      </c>
    </row>
    <row r="17" spans="1:59" x14ac:dyDescent="0.25">
      <c r="A17" t="s">
        <v>173</v>
      </c>
      <c r="B17" s="53" t="s">
        <v>168</v>
      </c>
      <c r="C17" s="53" t="s">
        <v>168</v>
      </c>
      <c r="D17" s="53" t="s">
        <v>168</v>
      </c>
      <c r="E17" s="53" t="s">
        <v>168</v>
      </c>
      <c r="F17" s="53" t="s">
        <v>168</v>
      </c>
      <c r="G17" s="53" t="s">
        <v>168</v>
      </c>
      <c r="H17" s="53" t="s">
        <v>168</v>
      </c>
      <c r="I17" s="53" t="s">
        <v>168</v>
      </c>
      <c r="J17" s="53" t="s">
        <v>168</v>
      </c>
      <c r="K17" s="53" t="s">
        <v>168</v>
      </c>
      <c r="L17" s="53" t="s">
        <v>168</v>
      </c>
      <c r="M17" s="53" t="s">
        <v>168</v>
      </c>
      <c r="O17" s="53" t="s">
        <v>168</v>
      </c>
      <c r="AS17" t="s">
        <v>216</v>
      </c>
      <c r="AT17" s="58" t="s">
        <v>169</v>
      </c>
      <c r="AU17" s="58" t="s">
        <v>169</v>
      </c>
      <c r="AV17" s="51" t="s">
        <v>170</v>
      </c>
      <c r="AW17" s="58" t="s">
        <v>169</v>
      </c>
      <c r="AX17" s="58" t="s">
        <v>169</v>
      </c>
      <c r="AY17" s="58" t="s">
        <v>169</v>
      </c>
      <c r="AZ17" s="51" t="s">
        <v>170</v>
      </c>
      <c r="BA17" s="58" t="s">
        <v>169</v>
      </c>
      <c r="BB17" s="58" t="s">
        <v>169</v>
      </c>
      <c r="BC17" s="51" t="s">
        <v>170</v>
      </c>
      <c r="BD17" s="51" t="s">
        <v>170</v>
      </c>
      <c r="BE17" s="51" t="s">
        <v>170</v>
      </c>
      <c r="BG17" s="58" t="s">
        <v>169</v>
      </c>
    </row>
    <row r="18" spans="1:59" x14ac:dyDescent="0.25">
      <c r="A18" t="s">
        <v>174</v>
      </c>
      <c r="B18" s="53" t="s">
        <v>168</v>
      </c>
      <c r="C18" s="53" t="s">
        <v>168</v>
      </c>
      <c r="D18" s="53" t="s">
        <v>168</v>
      </c>
      <c r="E18" s="53" t="s">
        <v>168</v>
      </c>
      <c r="F18" s="53" t="s">
        <v>168</v>
      </c>
      <c r="G18" s="53" t="s">
        <v>168</v>
      </c>
      <c r="H18" s="53" t="s">
        <v>168</v>
      </c>
      <c r="I18" s="53" t="s">
        <v>168</v>
      </c>
      <c r="J18" s="53" t="s">
        <v>168</v>
      </c>
      <c r="K18" s="53" t="s">
        <v>168</v>
      </c>
      <c r="L18" s="53" t="s">
        <v>168</v>
      </c>
      <c r="M18" s="53" t="s">
        <v>168</v>
      </c>
      <c r="O18" s="53" t="s">
        <v>168</v>
      </c>
      <c r="AS18" t="s">
        <v>217</v>
      </c>
      <c r="AT18" s="53" t="s">
        <v>168</v>
      </c>
      <c r="AU18" s="53" t="s">
        <v>168</v>
      </c>
      <c r="AV18" s="53" t="s">
        <v>168</v>
      </c>
      <c r="AW18" s="53" t="s">
        <v>168</v>
      </c>
      <c r="AX18" s="53" t="s">
        <v>168</v>
      </c>
      <c r="AY18" s="53" t="s">
        <v>168</v>
      </c>
      <c r="AZ18" s="53" t="s">
        <v>168</v>
      </c>
      <c r="BA18" s="53" t="s">
        <v>168</v>
      </c>
      <c r="BB18" s="53" t="s">
        <v>168</v>
      </c>
      <c r="BC18" s="53" t="s">
        <v>168</v>
      </c>
      <c r="BD18" s="53" t="s">
        <v>168</v>
      </c>
      <c r="BE18" s="53" t="s">
        <v>168</v>
      </c>
      <c r="BG18" s="53" t="s">
        <v>168</v>
      </c>
    </row>
    <row r="19" spans="1:59" x14ac:dyDescent="0.25">
      <c r="A19" t="s">
        <v>175</v>
      </c>
      <c r="B19" s="51" t="s">
        <v>170</v>
      </c>
      <c r="C19" s="51" t="s">
        <v>170</v>
      </c>
      <c r="D19" s="51" t="s">
        <v>170</v>
      </c>
      <c r="E19" s="51" t="s">
        <v>170</v>
      </c>
      <c r="F19" s="51" t="s">
        <v>170</v>
      </c>
      <c r="G19" s="51" t="s">
        <v>170</v>
      </c>
      <c r="H19" s="51" t="s">
        <v>170</v>
      </c>
      <c r="I19" s="51" t="s">
        <v>170</v>
      </c>
      <c r="J19" s="54" t="s">
        <v>169</v>
      </c>
      <c r="K19" s="51" t="s">
        <v>170</v>
      </c>
      <c r="L19" s="54" t="s">
        <v>169</v>
      </c>
      <c r="M19" s="51" t="s">
        <v>170</v>
      </c>
      <c r="O19" s="51" t="s">
        <v>170</v>
      </c>
      <c r="AS19" t="s">
        <v>218</v>
      </c>
      <c r="AT19" s="53" t="s">
        <v>168</v>
      </c>
      <c r="AU19" s="58" t="s">
        <v>169</v>
      </c>
      <c r="AV19" s="51" t="s">
        <v>170</v>
      </c>
      <c r="AW19" s="58" t="s">
        <v>169</v>
      </c>
      <c r="AX19" s="58" t="s">
        <v>169</v>
      </c>
      <c r="AY19" s="58" t="s">
        <v>169</v>
      </c>
      <c r="AZ19" s="53" t="s">
        <v>168</v>
      </c>
      <c r="BA19" s="58" t="s">
        <v>169</v>
      </c>
      <c r="BB19" s="51" t="s">
        <v>170</v>
      </c>
      <c r="BC19" s="58" t="s">
        <v>169</v>
      </c>
      <c r="BD19" s="51" t="s">
        <v>170</v>
      </c>
      <c r="BE19" s="51" t="s">
        <v>170</v>
      </c>
      <c r="BG19" s="55" t="s">
        <v>192</v>
      </c>
    </row>
    <row r="20" spans="1:59" x14ac:dyDescent="0.25">
      <c r="A20" t="s">
        <v>176</v>
      </c>
      <c r="B20" s="53" t="s">
        <v>168</v>
      </c>
      <c r="C20" s="53" t="s">
        <v>168</v>
      </c>
      <c r="D20" s="53" t="s">
        <v>168</v>
      </c>
      <c r="E20" s="53" t="s">
        <v>168</v>
      </c>
      <c r="F20" s="53" t="s">
        <v>168</v>
      </c>
      <c r="G20" s="53" t="s">
        <v>168</v>
      </c>
      <c r="H20" s="53" t="s">
        <v>168</v>
      </c>
      <c r="I20" s="53" t="s">
        <v>168</v>
      </c>
      <c r="J20" s="53" t="s">
        <v>168</v>
      </c>
      <c r="K20" s="53" t="s">
        <v>168</v>
      </c>
      <c r="L20" s="53" t="s">
        <v>168</v>
      </c>
      <c r="M20" s="53" t="s">
        <v>168</v>
      </c>
      <c r="O20" s="53" t="s">
        <v>168</v>
      </c>
      <c r="AS20" t="s">
        <v>219</v>
      </c>
      <c r="AT20" s="51" t="s">
        <v>170</v>
      </c>
      <c r="AU20" s="58" t="s">
        <v>169</v>
      </c>
      <c r="AV20" s="51" t="s">
        <v>170</v>
      </c>
      <c r="AW20" s="51" t="s">
        <v>170</v>
      </c>
      <c r="AX20" s="51" t="s">
        <v>170</v>
      </c>
      <c r="AY20" s="58" t="s">
        <v>169</v>
      </c>
      <c r="AZ20" s="58" t="s">
        <v>169</v>
      </c>
      <c r="BA20" s="51" t="s">
        <v>170</v>
      </c>
      <c r="BB20" s="51" t="s">
        <v>170</v>
      </c>
      <c r="BC20" s="51" t="s">
        <v>170</v>
      </c>
      <c r="BD20" s="51" t="s">
        <v>170</v>
      </c>
      <c r="BE20" s="51" t="s">
        <v>170</v>
      </c>
      <c r="BG20" s="51" t="s">
        <v>170</v>
      </c>
    </row>
    <row r="21" spans="1:59" x14ac:dyDescent="0.25">
      <c r="A21" t="s">
        <v>177</v>
      </c>
      <c r="B21" s="51" t="s">
        <v>170</v>
      </c>
      <c r="C21" s="54" t="s">
        <v>169</v>
      </c>
      <c r="D21" s="54" t="s">
        <v>169</v>
      </c>
      <c r="E21" s="54" t="s">
        <v>169</v>
      </c>
      <c r="F21" s="54" t="s">
        <v>169</v>
      </c>
      <c r="G21" s="51" t="s">
        <v>170</v>
      </c>
      <c r="H21" s="51" t="s">
        <v>170</v>
      </c>
      <c r="I21" s="53" t="s">
        <v>168</v>
      </c>
      <c r="J21" s="53" t="s">
        <v>168</v>
      </c>
      <c r="K21" s="51" t="s">
        <v>170</v>
      </c>
      <c r="L21" s="53" t="s">
        <v>168</v>
      </c>
      <c r="M21" s="54" t="s">
        <v>169</v>
      </c>
      <c r="O21" s="55" t="s">
        <v>192</v>
      </c>
      <c r="AS21" t="s">
        <v>220</v>
      </c>
      <c r="AT21" s="51" t="s">
        <v>170</v>
      </c>
      <c r="AU21" s="51" t="s">
        <v>170</v>
      </c>
      <c r="AV21" s="51" t="s">
        <v>170</v>
      </c>
      <c r="AW21" s="51" t="s">
        <v>170</v>
      </c>
      <c r="AX21" s="51" t="s">
        <v>170</v>
      </c>
      <c r="AY21" s="51" t="s">
        <v>170</v>
      </c>
      <c r="AZ21" s="51" t="s">
        <v>170</v>
      </c>
      <c r="BA21" s="58" t="s">
        <v>169</v>
      </c>
      <c r="BB21" s="51" t="s">
        <v>170</v>
      </c>
      <c r="BC21" s="51" t="s">
        <v>170</v>
      </c>
      <c r="BD21" s="51" t="s">
        <v>170</v>
      </c>
      <c r="BE21" s="51" t="s">
        <v>170</v>
      </c>
      <c r="BG21" s="51" t="s">
        <v>170</v>
      </c>
    </row>
    <row r="22" spans="1:59" x14ac:dyDescent="0.25">
      <c r="A22" t="s">
        <v>178</v>
      </c>
      <c r="B22" s="53" t="s">
        <v>168</v>
      </c>
      <c r="C22" s="51" t="s">
        <v>170</v>
      </c>
      <c r="D22" s="53" t="s">
        <v>168</v>
      </c>
      <c r="E22" s="53" t="s">
        <v>168</v>
      </c>
      <c r="F22" s="53" t="s">
        <v>168</v>
      </c>
      <c r="G22" s="54" t="s">
        <v>169</v>
      </c>
      <c r="H22" s="53" t="s">
        <v>168</v>
      </c>
      <c r="I22" s="53" t="s">
        <v>168</v>
      </c>
      <c r="J22" s="53" t="s">
        <v>168</v>
      </c>
      <c r="K22" s="53" t="s">
        <v>168</v>
      </c>
      <c r="L22" s="54" t="s">
        <v>169</v>
      </c>
      <c r="M22" s="54" t="s">
        <v>169</v>
      </c>
      <c r="O22" s="53" t="s">
        <v>168</v>
      </c>
      <c r="AS22" t="s">
        <v>221</v>
      </c>
      <c r="AT22" s="51" t="s">
        <v>170</v>
      </c>
      <c r="AU22" s="51" t="s">
        <v>170</v>
      </c>
      <c r="AV22" s="58" t="s">
        <v>169</v>
      </c>
      <c r="AW22" s="51" t="s">
        <v>170</v>
      </c>
      <c r="AX22" s="58" t="s">
        <v>169</v>
      </c>
      <c r="AY22" s="58" t="s">
        <v>169</v>
      </c>
      <c r="AZ22" s="51" t="s">
        <v>170</v>
      </c>
      <c r="BA22" s="53" t="s">
        <v>168</v>
      </c>
      <c r="BB22" s="58" t="s">
        <v>169</v>
      </c>
      <c r="BC22" s="51" t="s">
        <v>170</v>
      </c>
      <c r="BD22" s="51" t="s">
        <v>170</v>
      </c>
      <c r="BE22" s="51" t="s">
        <v>170</v>
      </c>
      <c r="BG22" s="51" t="s">
        <v>170</v>
      </c>
    </row>
    <row r="23" spans="1:59" x14ac:dyDescent="0.25">
      <c r="A23" t="s">
        <v>179</v>
      </c>
      <c r="B23" s="53" t="s">
        <v>168</v>
      </c>
      <c r="C23" s="54" t="s">
        <v>169</v>
      </c>
      <c r="D23" s="53" t="s">
        <v>168</v>
      </c>
      <c r="E23" s="53" t="s">
        <v>168</v>
      </c>
      <c r="F23" s="51" t="s">
        <v>170</v>
      </c>
      <c r="G23" s="53" t="s">
        <v>168</v>
      </c>
      <c r="H23" s="54" t="s">
        <v>169</v>
      </c>
      <c r="I23" s="53" t="s">
        <v>168</v>
      </c>
      <c r="J23" s="53" t="s">
        <v>168</v>
      </c>
      <c r="K23" s="54" t="s">
        <v>169</v>
      </c>
      <c r="L23" s="53" t="s">
        <v>168</v>
      </c>
      <c r="M23" s="53" t="s">
        <v>168</v>
      </c>
      <c r="O23" s="53" t="s">
        <v>168</v>
      </c>
    </row>
    <row r="24" spans="1:59" x14ac:dyDescent="0.25">
      <c r="A24" t="s">
        <v>213</v>
      </c>
      <c r="B24" s="53" t="s">
        <v>168</v>
      </c>
      <c r="C24" s="53" t="s">
        <v>168</v>
      </c>
      <c r="D24" s="53" t="s">
        <v>168</v>
      </c>
      <c r="E24" s="53" t="s">
        <v>168</v>
      </c>
      <c r="F24" s="53" t="s">
        <v>168</v>
      </c>
      <c r="G24" s="53" t="s">
        <v>168</v>
      </c>
      <c r="H24" s="53" t="s">
        <v>168</v>
      </c>
      <c r="I24" s="53" t="s">
        <v>168</v>
      </c>
      <c r="J24" s="53" t="s">
        <v>168</v>
      </c>
      <c r="K24" s="53" t="s">
        <v>168</v>
      </c>
      <c r="L24" s="53" t="s">
        <v>168</v>
      </c>
      <c r="M24" s="53" t="s">
        <v>168</v>
      </c>
      <c r="O24" s="53" t="s">
        <v>168</v>
      </c>
    </row>
    <row r="25" spans="1:59" x14ac:dyDescent="0.25">
      <c r="A25" t="s">
        <v>214</v>
      </c>
      <c r="B25" s="53" t="s">
        <v>168</v>
      </c>
      <c r="C25" s="53" t="s">
        <v>168</v>
      </c>
      <c r="D25" s="53" t="s">
        <v>168</v>
      </c>
      <c r="E25" s="53" t="s">
        <v>168</v>
      </c>
      <c r="F25" s="53" t="s">
        <v>168</v>
      </c>
      <c r="G25" s="53" t="s">
        <v>168</v>
      </c>
      <c r="H25" s="53" t="s">
        <v>168</v>
      </c>
      <c r="I25" s="53" t="s">
        <v>168</v>
      </c>
      <c r="J25" s="53" t="s">
        <v>168</v>
      </c>
      <c r="K25" s="53" t="s">
        <v>168</v>
      </c>
      <c r="L25" s="53" t="s">
        <v>168</v>
      </c>
      <c r="M25" s="53" t="s">
        <v>168</v>
      </c>
      <c r="O25" s="53" t="s">
        <v>168</v>
      </c>
    </row>
    <row r="33" spans="1:82" x14ac:dyDescent="0.25">
      <c r="BX33" t="s">
        <v>235</v>
      </c>
      <c r="BY33" t="s">
        <v>237</v>
      </c>
      <c r="CC33" t="s">
        <v>234</v>
      </c>
      <c r="CD33" t="s">
        <v>238</v>
      </c>
    </row>
    <row r="39" spans="1:82" x14ac:dyDescent="0.25">
      <c r="A39" s="20" t="s">
        <v>194</v>
      </c>
      <c r="B39" t="s">
        <v>180</v>
      </c>
      <c r="C39" t="s">
        <v>181</v>
      </c>
      <c r="D39" t="s">
        <v>182</v>
      </c>
      <c r="E39" t="s">
        <v>183</v>
      </c>
      <c r="F39" t="s">
        <v>184</v>
      </c>
      <c r="G39" t="s">
        <v>185</v>
      </c>
      <c r="H39" t="s">
        <v>186</v>
      </c>
      <c r="I39" t="s">
        <v>187</v>
      </c>
      <c r="J39" t="s">
        <v>188</v>
      </c>
      <c r="K39" t="s">
        <v>189</v>
      </c>
      <c r="L39" t="s">
        <v>190</v>
      </c>
      <c r="M39" t="s">
        <v>191</v>
      </c>
      <c r="O39" t="s">
        <v>90</v>
      </c>
      <c r="Y39" t="s">
        <v>204</v>
      </c>
    </row>
    <row r="40" spans="1:82" x14ac:dyDescent="0.25">
      <c r="A40" t="s">
        <v>171</v>
      </c>
      <c r="B40" s="53" t="s">
        <v>168</v>
      </c>
      <c r="C40" s="53" t="s">
        <v>168</v>
      </c>
      <c r="D40" s="53" t="s">
        <v>168</v>
      </c>
      <c r="E40" s="53" t="s">
        <v>168</v>
      </c>
      <c r="F40" s="53" t="s">
        <v>168</v>
      </c>
      <c r="G40" s="53" t="s">
        <v>168</v>
      </c>
      <c r="H40" s="53" t="s">
        <v>168</v>
      </c>
      <c r="I40" s="53" t="s">
        <v>168</v>
      </c>
      <c r="J40" s="53" t="s">
        <v>168</v>
      </c>
      <c r="K40" s="53" t="s">
        <v>168</v>
      </c>
      <c r="L40" s="53" t="s">
        <v>168</v>
      </c>
      <c r="M40" s="53" t="s">
        <v>168</v>
      </c>
      <c r="O40" s="52" t="s">
        <v>168</v>
      </c>
    </row>
    <row r="41" spans="1:82" x14ac:dyDescent="0.25">
      <c r="A41" t="s">
        <v>172</v>
      </c>
      <c r="B41" s="53" t="s">
        <v>168</v>
      </c>
      <c r="C41" s="53" t="s">
        <v>168</v>
      </c>
      <c r="D41" s="54" t="s">
        <v>169</v>
      </c>
      <c r="E41" s="53" t="s">
        <v>168</v>
      </c>
      <c r="F41" s="53" t="s">
        <v>168</v>
      </c>
      <c r="G41" s="53" t="s">
        <v>168</v>
      </c>
      <c r="H41" s="53" t="s">
        <v>168</v>
      </c>
      <c r="I41" s="53" t="s">
        <v>168</v>
      </c>
      <c r="J41" s="51" t="s">
        <v>170</v>
      </c>
      <c r="K41" s="54" t="s">
        <v>169</v>
      </c>
      <c r="L41" s="53" t="s">
        <v>168</v>
      </c>
      <c r="M41" s="53" t="s">
        <v>168</v>
      </c>
      <c r="O41" s="53" t="s">
        <v>168</v>
      </c>
      <c r="AS41" s="20" t="s">
        <v>223</v>
      </c>
      <c r="AT41" s="20" t="s">
        <v>180</v>
      </c>
      <c r="AU41" s="20" t="s">
        <v>181</v>
      </c>
      <c r="AV41" s="20" t="s">
        <v>182</v>
      </c>
      <c r="AW41" s="20" t="s">
        <v>183</v>
      </c>
      <c r="AX41" s="20" t="s">
        <v>184</v>
      </c>
      <c r="AY41" s="20" t="s">
        <v>185</v>
      </c>
      <c r="AZ41" s="20" t="s">
        <v>186</v>
      </c>
      <c r="BA41" s="20" t="s">
        <v>187</v>
      </c>
      <c r="BB41" s="20" t="s">
        <v>188</v>
      </c>
      <c r="BC41" s="20" t="s">
        <v>189</v>
      </c>
      <c r="BD41" s="20" t="s">
        <v>190</v>
      </c>
      <c r="BE41" s="20" t="s">
        <v>191</v>
      </c>
      <c r="BG41" s="20" t="s">
        <v>90</v>
      </c>
    </row>
    <row r="42" spans="1:82" x14ac:dyDescent="0.25">
      <c r="A42" t="s">
        <v>173</v>
      </c>
      <c r="B42" s="53" t="s">
        <v>168</v>
      </c>
      <c r="C42" s="53" t="s">
        <v>168</v>
      </c>
      <c r="D42" s="53" t="s">
        <v>168</v>
      </c>
      <c r="E42" s="53" t="s">
        <v>168</v>
      </c>
      <c r="F42" s="53" t="s">
        <v>168</v>
      </c>
      <c r="G42" s="53" t="s">
        <v>168</v>
      </c>
      <c r="H42" s="53" t="s">
        <v>168</v>
      </c>
      <c r="I42" s="53" t="s">
        <v>168</v>
      </c>
      <c r="J42" s="53" t="s">
        <v>168</v>
      </c>
      <c r="K42" s="53" t="s">
        <v>168</v>
      </c>
      <c r="L42" s="53" t="s">
        <v>168</v>
      </c>
      <c r="M42" s="53" t="s">
        <v>168</v>
      </c>
      <c r="O42" s="53" t="s">
        <v>168</v>
      </c>
      <c r="AS42" t="s">
        <v>215</v>
      </c>
      <c r="AT42" s="53" t="s">
        <v>168</v>
      </c>
      <c r="AU42" s="53" t="s">
        <v>168</v>
      </c>
      <c r="AV42" s="53" t="s">
        <v>168</v>
      </c>
      <c r="AW42" s="58" t="s">
        <v>169</v>
      </c>
      <c r="AX42" s="51" t="s">
        <v>170</v>
      </c>
      <c r="AY42" s="51" t="s">
        <v>170</v>
      </c>
      <c r="AZ42" s="51" t="s">
        <v>170</v>
      </c>
      <c r="BA42" s="51" t="s">
        <v>170</v>
      </c>
      <c r="BB42" s="51" t="s">
        <v>170</v>
      </c>
      <c r="BC42" s="51" t="s">
        <v>170</v>
      </c>
      <c r="BD42" s="51" t="s">
        <v>170</v>
      </c>
      <c r="BE42" s="58" t="s">
        <v>169</v>
      </c>
      <c r="BG42" s="51" t="s">
        <v>170</v>
      </c>
    </row>
    <row r="43" spans="1:82" x14ac:dyDescent="0.25">
      <c r="A43" t="s">
        <v>174</v>
      </c>
      <c r="B43" s="53" t="s">
        <v>168</v>
      </c>
      <c r="C43" s="53" t="s">
        <v>168</v>
      </c>
      <c r="D43" s="53" t="s">
        <v>168</v>
      </c>
      <c r="E43" s="53" t="s">
        <v>168</v>
      </c>
      <c r="F43" s="53" t="s">
        <v>168</v>
      </c>
      <c r="G43" s="53" t="s">
        <v>168</v>
      </c>
      <c r="H43" s="53" t="s">
        <v>168</v>
      </c>
      <c r="I43" s="53" t="s">
        <v>168</v>
      </c>
      <c r="J43" s="53" t="s">
        <v>168</v>
      </c>
      <c r="K43" s="53" t="s">
        <v>168</v>
      </c>
      <c r="L43" s="53" t="s">
        <v>168</v>
      </c>
      <c r="M43" s="53" t="s">
        <v>168</v>
      </c>
      <c r="O43" s="53" t="s">
        <v>168</v>
      </c>
      <c r="AS43" t="s">
        <v>216</v>
      </c>
      <c r="AT43" s="53" t="s">
        <v>168</v>
      </c>
      <c r="AU43" s="53" t="s">
        <v>168</v>
      </c>
      <c r="AV43" s="53" t="s">
        <v>168</v>
      </c>
      <c r="AW43" s="51" t="s">
        <v>170</v>
      </c>
      <c r="AX43" s="51" t="s">
        <v>170</v>
      </c>
      <c r="AY43" s="51" t="s">
        <v>170</v>
      </c>
      <c r="AZ43" s="51" t="s">
        <v>170</v>
      </c>
      <c r="BA43" s="51" t="s">
        <v>170</v>
      </c>
      <c r="BB43" s="51" t="s">
        <v>170</v>
      </c>
      <c r="BC43" s="51" t="s">
        <v>170</v>
      </c>
      <c r="BD43" s="58" t="s">
        <v>169</v>
      </c>
      <c r="BE43" s="53" t="s">
        <v>168</v>
      </c>
      <c r="BG43" s="51" t="s">
        <v>170</v>
      </c>
    </row>
    <row r="44" spans="1:82" x14ac:dyDescent="0.25">
      <c r="A44" t="s">
        <v>175</v>
      </c>
      <c r="B44" s="51" t="s">
        <v>170</v>
      </c>
      <c r="C44" s="51" t="s">
        <v>170</v>
      </c>
      <c r="D44" s="51" t="s">
        <v>170</v>
      </c>
      <c r="E44" s="51" t="s">
        <v>170</v>
      </c>
      <c r="F44" s="51" t="s">
        <v>170</v>
      </c>
      <c r="G44" s="51" t="s">
        <v>170</v>
      </c>
      <c r="H44" s="51" t="s">
        <v>170</v>
      </c>
      <c r="I44" s="51" t="s">
        <v>170</v>
      </c>
      <c r="J44" s="51" t="s">
        <v>170</v>
      </c>
      <c r="K44" s="51" t="s">
        <v>170</v>
      </c>
      <c r="L44" s="51" t="s">
        <v>170</v>
      </c>
      <c r="M44" s="51" t="s">
        <v>170</v>
      </c>
      <c r="O44" s="51" t="s">
        <v>170</v>
      </c>
      <c r="AS44" t="s">
        <v>217</v>
      </c>
      <c r="AT44" s="58" t="s">
        <v>169</v>
      </c>
      <c r="AU44" s="53" t="s">
        <v>168</v>
      </c>
      <c r="AV44" s="53" t="s">
        <v>168</v>
      </c>
      <c r="AW44" s="51" t="s">
        <v>170</v>
      </c>
      <c r="AX44" s="51" t="s">
        <v>170</v>
      </c>
      <c r="AY44" s="51" t="s">
        <v>170</v>
      </c>
      <c r="AZ44" s="51" t="s">
        <v>170</v>
      </c>
      <c r="BA44" s="51" t="s">
        <v>170</v>
      </c>
      <c r="BB44" s="58" t="s">
        <v>169</v>
      </c>
      <c r="BC44" s="58" t="s">
        <v>169</v>
      </c>
      <c r="BD44" s="53" t="s">
        <v>168</v>
      </c>
      <c r="BE44" s="58" t="s">
        <v>169</v>
      </c>
      <c r="BG44" s="55" t="s">
        <v>192</v>
      </c>
    </row>
    <row r="45" spans="1:82" x14ac:dyDescent="0.25">
      <c r="A45" t="s">
        <v>176</v>
      </c>
      <c r="B45" s="53" t="s">
        <v>168</v>
      </c>
      <c r="C45" s="53" t="s">
        <v>168</v>
      </c>
      <c r="D45" s="53" t="s">
        <v>168</v>
      </c>
      <c r="E45" s="53" t="s">
        <v>168</v>
      </c>
      <c r="F45" s="53" t="s">
        <v>168</v>
      </c>
      <c r="G45" s="53" t="s">
        <v>168</v>
      </c>
      <c r="H45" s="53" t="s">
        <v>168</v>
      </c>
      <c r="I45" s="53" t="s">
        <v>168</v>
      </c>
      <c r="J45" s="53" t="s">
        <v>168</v>
      </c>
      <c r="K45" s="53" t="s">
        <v>168</v>
      </c>
      <c r="L45" s="53" t="s">
        <v>168</v>
      </c>
      <c r="M45" s="53" t="s">
        <v>168</v>
      </c>
      <c r="O45" s="53" t="s">
        <v>168</v>
      </c>
      <c r="AS45" t="s">
        <v>218</v>
      </c>
      <c r="AT45" s="58" t="s">
        <v>169</v>
      </c>
      <c r="AU45" s="53" t="s">
        <v>168</v>
      </c>
      <c r="AV45" s="53" t="s">
        <v>168</v>
      </c>
      <c r="AW45" s="58" t="s">
        <v>169</v>
      </c>
      <c r="AX45" s="53" t="s">
        <v>168</v>
      </c>
      <c r="AY45" s="51" t="s">
        <v>170</v>
      </c>
      <c r="AZ45" s="58" t="s">
        <v>169</v>
      </c>
      <c r="BA45" s="51" t="s">
        <v>170</v>
      </c>
      <c r="BB45" s="53" t="s">
        <v>168</v>
      </c>
      <c r="BC45" s="58" t="s">
        <v>169</v>
      </c>
      <c r="BD45" s="58" t="s">
        <v>169</v>
      </c>
      <c r="BE45" s="51" t="s">
        <v>170</v>
      </c>
      <c r="BG45" s="57" t="s">
        <v>195</v>
      </c>
    </row>
    <row r="46" spans="1:82" x14ac:dyDescent="0.25">
      <c r="A46" t="s">
        <v>177</v>
      </c>
      <c r="B46" s="53" t="s">
        <v>168</v>
      </c>
      <c r="C46" s="54" t="s">
        <v>169</v>
      </c>
      <c r="D46" s="51" t="s">
        <v>170</v>
      </c>
      <c r="E46" s="51" t="s">
        <v>170</v>
      </c>
      <c r="F46" s="54" t="s">
        <v>169</v>
      </c>
      <c r="G46" s="51" t="s">
        <v>170</v>
      </c>
      <c r="H46" s="53" t="s">
        <v>168</v>
      </c>
      <c r="I46" s="54" t="s">
        <v>169</v>
      </c>
      <c r="J46" s="53" t="s">
        <v>168</v>
      </c>
      <c r="K46" s="51" t="s">
        <v>170</v>
      </c>
      <c r="L46" s="51" t="s">
        <v>170</v>
      </c>
      <c r="M46" s="54" t="s">
        <v>169</v>
      </c>
      <c r="O46" s="55" t="s">
        <v>192</v>
      </c>
      <c r="AS46" t="s">
        <v>219</v>
      </c>
      <c r="AT46" s="53" t="s">
        <v>168</v>
      </c>
      <c r="AU46" s="58" t="s">
        <v>169</v>
      </c>
      <c r="AV46" s="53" t="s">
        <v>168</v>
      </c>
      <c r="AW46" s="53" t="s">
        <v>168</v>
      </c>
      <c r="AX46" s="53" t="s">
        <v>168</v>
      </c>
      <c r="AY46" s="58" t="s">
        <v>169</v>
      </c>
      <c r="AZ46" s="53" t="s">
        <v>168</v>
      </c>
      <c r="BA46" s="51" t="s">
        <v>170</v>
      </c>
      <c r="BB46" s="53" t="s">
        <v>168</v>
      </c>
      <c r="BC46" s="53" t="s">
        <v>168</v>
      </c>
      <c r="BD46" s="51" t="s">
        <v>170</v>
      </c>
      <c r="BE46" s="51" t="s">
        <v>170</v>
      </c>
      <c r="BG46" s="53" t="s">
        <v>168</v>
      </c>
    </row>
    <row r="47" spans="1:82" x14ac:dyDescent="0.25">
      <c r="A47" t="s">
        <v>178</v>
      </c>
      <c r="B47" s="54" t="s">
        <v>169</v>
      </c>
      <c r="C47" s="51" t="s">
        <v>170</v>
      </c>
      <c r="D47" s="54" t="s">
        <v>169</v>
      </c>
      <c r="E47" s="53" t="s">
        <v>168</v>
      </c>
      <c r="F47" s="53" t="s">
        <v>168</v>
      </c>
      <c r="G47" s="51" t="s">
        <v>170</v>
      </c>
      <c r="H47" s="53" t="s">
        <v>168</v>
      </c>
      <c r="I47" s="53" t="s">
        <v>168</v>
      </c>
      <c r="J47" s="53" t="s">
        <v>168</v>
      </c>
      <c r="K47" s="54" t="s">
        <v>169</v>
      </c>
      <c r="L47" s="51" t="s">
        <v>170</v>
      </c>
      <c r="M47" s="54" t="s">
        <v>169</v>
      </c>
      <c r="O47" s="57" t="s">
        <v>195</v>
      </c>
      <c r="AS47" t="s">
        <v>220</v>
      </c>
      <c r="AT47" s="58" t="s">
        <v>169</v>
      </c>
      <c r="AU47" s="51" t="s">
        <v>170</v>
      </c>
      <c r="AV47" s="53" t="s">
        <v>168</v>
      </c>
      <c r="AW47" s="53" t="s">
        <v>168</v>
      </c>
      <c r="AX47" s="53" t="s">
        <v>168</v>
      </c>
      <c r="AY47" s="53" t="s">
        <v>168</v>
      </c>
      <c r="AZ47" s="53" t="s">
        <v>168</v>
      </c>
      <c r="BA47" s="58" t="s">
        <v>169</v>
      </c>
      <c r="BB47" s="53" t="s">
        <v>168</v>
      </c>
      <c r="BC47" s="53" t="s">
        <v>168</v>
      </c>
      <c r="BD47" s="51" t="s">
        <v>170</v>
      </c>
      <c r="BE47" s="51" t="s">
        <v>170</v>
      </c>
      <c r="BG47" s="53" t="s">
        <v>168</v>
      </c>
    </row>
    <row r="48" spans="1:82" x14ac:dyDescent="0.25">
      <c r="A48" t="s">
        <v>179</v>
      </c>
      <c r="B48" s="53" t="s">
        <v>168</v>
      </c>
      <c r="C48" s="53" t="s">
        <v>168</v>
      </c>
      <c r="D48" s="54" t="s">
        <v>169</v>
      </c>
      <c r="E48" s="51" t="s">
        <v>170</v>
      </c>
      <c r="F48" s="51" t="s">
        <v>170</v>
      </c>
      <c r="G48" s="51" t="s">
        <v>170</v>
      </c>
      <c r="H48" s="54" t="s">
        <v>169</v>
      </c>
      <c r="I48" s="54" t="s">
        <v>169</v>
      </c>
      <c r="J48" s="53" t="s">
        <v>168</v>
      </c>
      <c r="K48" s="53" t="s">
        <v>168</v>
      </c>
      <c r="L48" s="53" t="s">
        <v>168</v>
      </c>
      <c r="M48" s="53" t="s">
        <v>168</v>
      </c>
      <c r="O48" s="57" t="s">
        <v>195</v>
      </c>
      <c r="AS48" t="s">
        <v>221</v>
      </c>
      <c r="AT48" s="53" t="s">
        <v>168</v>
      </c>
      <c r="AU48" s="51" t="s">
        <v>170</v>
      </c>
      <c r="AV48" s="58" t="s">
        <v>169</v>
      </c>
      <c r="AW48" s="51" t="s">
        <v>170</v>
      </c>
      <c r="AX48" s="58" t="s">
        <v>169</v>
      </c>
      <c r="AY48" s="51" t="s">
        <v>170</v>
      </c>
      <c r="AZ48" s="58" t="s">
        <v>169</v>
      </c>
      <c r="BA48" s="51" t="s">
        <v>170</v>
      </c>
      <c r="BB48" s="53" t="s">
        <v>168</v>
      </c>
      <c r="BC48" s="58" t="s">
        <v>169</v>
      </c>
      <c r="BD48" s="51" t="s">
        <v>170</v>
      </c>
      <c r="BE48" s="51" t="s">
        <v>170</v>
      </c>
      <c r="BG48" s="55" t="s">
        <v>192</v>
      </c>
    </row>
    <row r="49" spans="1:59" x14ac:dyDescent="0.25">
      <c r="A49" t="s">
        <v>213</v>
      </c>
      <c r="B49" s="53" t="s">
        <v>168</v>
      </c>
      <c r="C49" s="53" t="s">
        <v>168</v>
      </c>
      <c r="D49" s="53" t="s">
        <v>168</v>
      </c>
      <c r="E49" s="53" t="s">
        <v>168</v>
      </c>
      <c r="F49" s="53" t="s">
        <v>168</v>
      </c>
      <c r="G49" s="53" t="s">
        <v>168</v>
      </c>
      <c r="H49" s="53" t="s">
        <v>168</v>
      </c>
      <c r="I49" s="53" t="s">
        <v>168</v>
      </c>
      <c r="J49" s="53" t="s">
        <v>168</v>
      </c>
      <c r="K49" s="53" t="s">
        <v>168</v>
      </c>
      <c r="L49" s="53" t="s">
        <v>168</v>
      </c>
      <c r="M49" s="53" t="s">
        <v>168</v>
      </c>
      <c r="O49" s="52" t="s">
        <v>168</v>
      </c>
    </row>
    <row r="50" spans="1:59" x14ac:dyDescent="0.25">
      <c r="A50" t="s">
        <v>214</v>
      </c>
      <c r="B50" s="53" t="s">
        <v>168</v>
      </c>
      <c r="C50" s="53" t="s">
        <v>168</v>
      </c>
      <c r="D50" s="53" t="s">
        <v>168</v>
      </c>
      <c r="E50" s="53" t="s">
        <v>168</v>
      </c>
      <c r="F50" s="53" t="s">
        <v>168</v>
      </c>
      <c r="G50" s="53" t="s">
        <v>168</v>
      </c>
      <c r="H50" s="53" t="s">
        <v>168</v>
      </c>
      <c r="I50" s="53" t="s">
        <v>168</v>
      </c>
      <c r="J50" s="53" t="s">
        <v>168</v>
      </c>
      <c r="K50" s="53" t="s">
        <v>168</v>
      </c>
      <c r="L50" s="53" t="s">
        <v>168</v>
      </c>
      <c r="M50" s="53" t="s">
        <v>168</v>
      </c>
      <c r="O50" s="53" t="s">
        <v>168</v>
      </c>
      <c r="X50" t="s">
        <v>203</v>
      </c>
    </row>
    <row r="62" spans="1:59" x14ac:dyDescent="0.25">
      <c r="Y62" t="s">
        <v>206</v>
      </c>
      <c r="AS62" s="20" t="s">
        <v>224</v>
      </c>
      <c r="AT62" s="20" t="s">
        <v>180</v>
      </c>
      <c r="AU62" s="20" t="s">
        <v>181</v>
      </c>
      <c r="AV62" s="20" t="s">
        <v>182</v>
      </c>
      <c r="AW62" s="20" t="s">
        <v>183</v>
      </c>
      <c r="AX62" s="20" t="s">
        <v>184</v>
      </c>
      <c r="AY62" s="20" t="s">
        <v>185</v>
      </c>
      <c r="AZ62" s="20" t="s">
        <v>186</v>
      </c>
      <c r="BA62" s="20" t="s">
        <v>187</v>
      </c>
      <c r="BB62" s="20" t="s">
        <v>188</v>
      </c>
      <c r="BC62" s="20" t="s">
        <v>189</v>
      </c>
      <c r="BD62" s="20" t="s">
        <v>190</v>
      </c>
      <c r="BE62" s="20" t="s">
        <v>191</v>
      </c>
      <c r="BG62" s="20" t="s">
        <v>90</v>
      </c>
    </row>
    <row r="63" spans="1:59" x14ac:dyDescent="0.25">
      <c r="A63" s="20" t="s">
        <v>196</v>
      </c>
      <c r="B63" t="s">
        <v>180</v>
      </c>
      <c r="C63" t="s">
        <v>181</v>
      </c>
      <c r="D63" t="s">
        <v>182</v>
      </c>
      <c r="E63" t="s">
        <v>183</v>
      </c>
      <c r="F63" t="s">
        <v>184</v>
      </c>
      <c r="G63" t="s">
        <v>185</v>
      </c>
      <c r="H63" t="s">
        <v>186</v>
      </c>
      <c r="I63" t="s">
        <v>187</v>
      </c>
      <c r="J63" t="s">
        <v>188</v>
      </c>
      <c r="K63" t="s">
        <v>189</v>
      </c>
      <c r="L63" t="s">
        <v>190</v>
      </c>
      <c r="M63" t="s">
        <v>191</v>
      </c>
      <c r="O63" t="s">
        <v>90</v>
      </c>
      <c r="AS63" t="s">
        <v>215</v>
      </c>
      <c r="AT63" s="53" t="s">
        <v>168</v>
      </c>
      <c r="AU63" s="53" t="s">
        <v>168</v>
      </c>
      <c r="AV63" s="53" t="s">
        <v>168</v>
      </c>
      <c r="AW63" s="58" t="s">
        <v>169</v>
      </c>
      <c r="AX63" s="51" t="s">
        <v>170</v>
      </c>
      <c r="AY63" s="51" t="s">
        <v>170</v>
      </c>
      <c r="AZ63" s="51" t="s">
        <v>170</v>
      </c>
      <c r="BA63" s="51" t="s">
        <v>170</v>
      </c>
      <c r="BB63" s="51" t="s">
        <v>170</v>
      </c>
      <c r="BC63" s="51" t="s">
        <v>170</v>
      </c>
      <c r="BD63" s="53" t="s">
        <v>168</v>
      </c>
      <c r="BE63" s="53" t="s">
        <v>168</v>
      </c>
      <c r="BG63" s="55" t="s">
        <v>192</v>
      </c>
    </row>
    <row r="64" spans="1:59" x14ac:dyDescent="0.25">
      <c r="A64" t="s">
        <v>171</v>
      </c>
      <c r="B64" s="53" t="s">
        <v>168</v>
      </c>
      <c r="C64" s="53" t="s">
        <v>168</v>
      </c>
      <c r="D64" s="53" t="s">
        <v>168</v>
      </c>
      <c r="E64" s="53" t="s">
        <v>168</v>
      </c>
      <c r="F64" s="53" t="s">
        <v>168</v>
      </c>
      <c r="G64" s="53" t="s">
        <v>168</v>
      </c>
      <c r="H64" s="53" t="s">
        <v>168</v>
      </c>
      <c r="I64" s="53" t="s">
        <v>168</v>
      </c>
      <c r="J64" s="53" t="s">
        <v>168</v>
      </c>
      <c r="K64" s="53" t="s">
        <v>168</v>
      </c>
      <c r="L64" s="53" t="s">
        <v>168</v>
      </c>
      <c r="M64" s="53" t="s">
        <v>168</v>
      </c>
      <c r="O64" s="52" t="s">
        <v>168</v>
      </c>
      <c r="AS64" t="s">
        <v>216</v>
      </c>
      <c r="AT64" s="53" t="s">
        <v>168</v>
      </c>
      <c r="AU64" s="53" t="s">
        <v>168</v>
      </c>
      <c r="AV64" s="58" t="s">
        <v>169</v>
      </c>
      <c r="AW64" s="58" t="s">
        <v>169</v>
      </c>
      <c r="AX64" s="51" t="s">
        <v>170</v>
      </c>
      <c r="AY64" s="51" t="s">
        <v>170</v>
      </c>
      <c r="AZ64" s="51" t="s">
        <v>170</v>
      </c>
      <c r="BA64" s="51" t="s">
        <v>170</v>
      </c>
      <c r="BB64" s="51" t="s">
        <v>170</v>
      </c>
      <c r="BC64" s="58" t="s">
        <v>169</v>
      </c>
      <c r="BD64" s="53" t="s">
        <v>168</v>
      </c>
      <c r="BE64" s="58" t="s">
        <v>169</v>
      </c>
      <c r="BG64" s="55" t="s">
        <v>192</v>
      </c>
    </row>
    <row r="65" spans="1:59" x14ac:dyDescent="0.25">
      <c r="A65" t="s">
        <v>172</v>
      </c>
      <c r="B65" s="58" t="s">
        <v>169</v>
      </c>
      <c r="C65" s="53" t="s">
        <v>168</v>
      </c>
      <c r="D65" s="53" t="s">
        <v>168</v>
      </c>
      <c r="E65" s="53" t="s">
        <v>168</v>
      </c>
      <c r="F65" s="53" t="s">
        <v>168</v>
      </c>
      <c r="G65" s="53" t="s">
        <v>168</v>
      </c>
      <c r="H65" s="58" t="s">
        <v>169</v>
      </c>
      <c r="I65" s="53" t="s">
        <v>168</v>
      </c>
      <c r="J65" s="53" t="s">
        <v>168</v>
      </c>
      <c r="K65" s="58" t="s">
        <v>169</v>
      </c>
      <c r="L65" s="53" t="s">
        <v>168</v>
      </c>
      <c r="M65" s="58" t="s">
        <v>169</v>
      </c>
      <c r="O65" s="53" t="s">
        <v>168</v>
      </c>
      <c r="AS65" t="s">
        <v>217</v>
      </c>
      <c r="AT65" s="53" t="s">
        <v>168</v>
      </c>
      <c r="AU65" s="53" t="s">
        <v>168</v>
      </c>
      <c r="AV65" s="53" t="s">
        <v>168</v>
      </c>
      <c r="AW65" s="53" t="s">
        <v>168</v>
      </c>
      <c r="AX65" s="58" t="s">
        <v>169</v>
      </c>
      <c r="AY65" s="58" t="s">
        <v>169</v>
      </c>
      <c r="AZ65" s="58" t="s">
        <v>169</v>
      </c>
      <c r="BA65" s="58" t="s">
        <v>169</v>
      </c>
      <c r="BB65" s="53" t="s">
        <v>168</v>
      </c>
      <c r="BC65" s="53" t="s">
        <v>168</v>
      </c>
      <c r="BD65" s="58" t="s">
        <v>169</v>
      </c>
      <c r="BE65" s="53" t="s">
        <v>168</v>
      </c>
      <c r="BG65" s="57" t="s">
        <v>195</v>
      </c>
    </row>
    <row r="66" spans="1:59" x14ac:dyDescent="0.25">
      <c r="A66" t="s">
        <v>173</v>
      </c>
      <c r="B66" s="53" t="s">
        <v>168</v>
      </c>
      <c r="C66" s="53" t="s">
        <v>168</v>
      </c>
      <c r="D66" s="53" t="s">
        <v>168</v>
      </c>
      <c r="E66" s="53" t="s">
        <v>168</v>
      </c>
      <c r="F66" s="53" t="s">
        <v>168</v>
      </c>
      <c r="G66" s="53" t="s">
        <v>168</v>
      </c>
      <c r="H66" s="53" t="s">
        <v>168</v>
      </c>
      <c r="I66" s="53" t="s">
        <v>168</v>
      </c>
      <c r="J66" s="53" t="s">
        <v>168</v>
      </c>
      <c r="K66" s="53" t="s">
        <v>168</v>
      </c>
      <c r="L66" s="53" t="s">
        <v>168</v>
      </c>
      <c r="M66" s="53" t="s">
        <v>168</v>
      </c>
      <c r="O66" s="53" t="s">
        <v>168</v>
      </c>
      <c r="AS66" t="s">
        <v>218</v>
      </c>
      <c r="AT66" s="53" t="s">
        <v>168</v>
      </c>
      <c r="AU66" s="53" t="s">
        <v>168</v>
      </c>
      <c r="AV66" s="53" t="s">
        <v>168</v>
      </c>
      <c r="AW66" s="53" t="s">
        <v>168</v>
      </c>
      <c r="AX66" s="58" t="s">
        <v>169</v>
      </c>
      <c r="AY66" s="53" t="s">
        <v>168</v>
      </c>
      <c r="AZ66" s="58" t="s">
        <v>169</v>
      </c>
      <c r="BA66" s="58" t="s">
        <v>169</v>
      </c>
      <c r="BB66" s="51" t="s">
        <v>170</v>
      </c>
      <c r="BC66" s="53" t="s">
        <v>168</v>
      </c>
      <c r="BD66" s="53" t="s">
        <v>168</v>
      </c>
      <c r="BE66" s="53" t="s">
        <v>168</v>
      </c>
      <c r="BG66" s="57" t="s">
        <v>195</v>
      </c>
    </row>
    <row r="67" spans="1:59" x14ac:dyDescent="0.25">
      <c r="A67" t="s">
        <v>174</v>
      </c>
      <c r="B67" s="53" t="s">
        <v>168</v>
      </c>
      <c r="C67" s="53" t="s">
        <v>168</v>
      </c>
      <c r="D67" s="53" t="s">
        <v>168</v>
      </c>
      <c r="E67" s="53" t="s">
        <v>168</v>
      </c>
      <c r="F67" s="53" t="s">
        <v>168</v>
      </c>
      <c r="G67" s="53" t="s">
        <v>168</v>
      </c>
      <c r="H67" s="53" t="s">
        <v>168</v>
      </c>
      <c r="I67" s="53" t="s">
        <v>168</v>
      </c>
      <c r="J67" s="53" t="s">
        <v>168</v>
      </c>
      <c r="K67" s="53" t="s">
        <v>168</v>
      </c>
      <c r="L67" s="53" t="s">
        <v>168</v>
      </c>
      <c r="M67" s="53" t="s">
        <v>168</v>
      </c>
      <c r="O67" s="53" t="s">
        <v>168</v>
      </c>
      <c r="AS67" t="s">
        <v>219</v>
      </c>
      <c r="AT67" s="53" t="s">
        <v>168</v>
      </c>
      <c r="AU67" s="53" t="s">
        <v>168</v>
      </c>
      <c r="AV67" s="53" t="s">
        <v>168</v>
      </c>
      <c r="AW67" s="53" t="s">
        <v>168</v>
      </c>
      <c r="AX67" s="53" t="s">
        <v>168</v>
      </c>
      <c r="AY67" s="53" t="s">
        <v>168</v>
      </c>
      <c r="AZ67" s="53" t="s">
        <v>168</v>
      </c>
      <c r="BA67" s="53" t="s">
        <v>168</v>
      </c>
      <c r="BB67" s="51" t="s">
        <v>170</v>
      </c>
      <c r="BC67" s="53" t="s">
        <v>168</v>
      </c>
      <c r="BD67" s="53" t="s">
        <v>168</v>
      </c>
      <c r="BE67" s="53" t="s">
        <v>168</v>
      </c>
      <c r="BG67" s="53" t="s">
        <v>168</v>
      </c>
    </row>
    <row r="68" spans="1:59" x14ac:dyDescent="0.25">
      <c r="A68" t="s">
        <v>175</v>
      </c>
      <c r="B68" s="58" t="s">
        <v>169</v>
      </c>
      <c r="C68" s="53" t="s">
        <v>168</v>
      </c>
      <c r="D68" s="58" t="s">
        <v>169</v>
      </c>
      <c r="E68" s="53" t="s">
        <v>168</v>
      </c>
      <c r="F68" s="53" t="s">
        <v>168</v>
      </c>
      <c r="G68" s="53" t="s">
        <v>168</v>
      </c>
      <c r="H68" s="53" t="s">
        <v>168</v>
      </c>
      <c r="I68" s="53" t="s">
        <v>168</v>
      </c>
      <c r="J68" s="58" t="s">
        <v>169</v>
      </c>
      <c r="K68" s="58" t="s">
        <v>169</v>
      </c>
      <c r="L68" s="53" t="s">
        <v>168</v>
      </c>
      <c r="M68" s="53" t="s">
        <v>168</v>
      </c>
      <c r="O68" s="53" t="s">
        <v>168</v>
      </c>
      <c r="AS68" t="s">
        <v>220</v>
      </c>
      <c r="AT68" s="53" t="s">
        <v>168</v>
      </c>
      <c r="AU68" s="58" t="s">
        <v>169</v>
      </c>
      <c r="AV68" s="53" t="s">
        <v>168</v>
      </c>
      <c r="AW68" s="58" t="s">
        <v>169</v>
      </c>
      <c r="AX68" s="53" t="s">
        <v>168</v>
      </c>
      <c r="AY68" s="53" t="s">
        <v>168</v>
      </c>
      <c r="AZ68" s="53" t="s">
        <v>168</v>
      </c>
      <c r="BA68" s="53" t="s">
        <v>168</v>
      </c>
      <c r="BB68" s="51" t="s">
        <v>170</v>
      </c>
      <c r="BC68" s="53" t="s">
        <v>168</v>
      </c>
      <c r="BD68" s="58" t="s">
        <v>169</v>
      </c>
      <c r="BE68" s="53" t="s">
        <v>168</v>
      </c>
      <c r="BG68" s="53" t="s">
        <v>168</v>
      </c>
    </row>
    <row r="69" spans="1:59" x14ac:dyDescent="0.25">
      <c r="A69" t="s">
        <v>176</v>
      </c>
      <c r="B69" s="53" t="s">
        <v>168</v>
      </c>
      <c r="C69" s="53" t="s">
        <v>168</v>
      </c>
      <c r="D69" s="53" t="s">
        <v>168</v>
      </c>
      <c r="E69" s="53" t="s">
        <v>168</v>
      </c>
      <c r="F69" s="53" t="s">
        <v>168</v>
      </c>
      <c r="G69" s="53" t="s">
        <v>168</v>
      </c>
      <c r="H69" s="53" t="s">
        <v>168</v>
      </c>
      <c r="I69" s="53" t="s">
        <v>168</v>
      </c>
      <c r="J69" s="53" t="s">
        <v>168</v>
      </c>
      <c r="K69" s="53" t="s">
        <v>168</v>
      </c>
      <c r="L69" s="53" t="s">
        <v>168</v>
      </c>
      <c r="M69" s="53" t="s">
        <v>168</v>
      </c>
      <c r="O69" s="53" t="s">
        <v>168</v>
      </c>
      <c r="AS69" t="s">
        <v>221</v>
      </c>
      <c r="AT69" s="53" t="s">
        <v>168</v>
      </c>
      <c r="AU69" s="58" t="s">
        <v>169</v>
      </c>
      <c r="AV69" s="58" t="s">
        <v>169</v>
      </c>
      <c r="AW69" s="51" t="s">
        <v>170</v>
      </c>
      <c r="AX69" s="51" t="s">
        <v>170</v>
      </c>
      <c r="AY69" s="58" t="s">
        <v>169</v>
      </c>
      <c r="AZ69" s="53" t="s">
        <v>168</v>
      </c>
      <c r="BA69" s="53" t="s">
        <v>168</v>
      </c>
      <c r="BB69" s="53" t="s">
        <v>168</v>
      </c>
      <c r="BC69" s="53" t="s">
        <v>168</v>
      </c>
      <c r="BD69" s="53" t="s">
        <v>168</v>
      </c>
      <c r="BE69" s="53" t="s">
        <v>168</v>
      </c>
      <c r="BG69" s="53" t="s">
        <v>168</v>
      </c>
    </row>
    <row r="70" spans="1:59" x14ac:dyDescent="0.25">
      <c r="A70" t="s">
        <v>177</v>
      </c>
      <c r="B70" s="58" t="s">
        <v>169</v>
      </c>
      <c r="C70" s="53" t="s">
        <v>168</v>
      </c>
      <c r="D70" s="53" t="s">
        <v>168</v>
      </c>
      <c r="E70" s="51" t="s">
        <v>170</v>
      </c>
      <c r="F70" s="58" t="s">
        <v>169</v>
      </c>
      <c r="G70" s="58" t="s">
        <v>169</v>
      </c>
      <c r="H70" s="53" t="s">
        <v>168</v>
      </c>
      <c r="I70" s="53" t="s">
        <v>168</v>
      </c>
      <c r="J70" s="53" t="s">
        <v>168</v>
      </c>
      <c r="K70" s="53" t="s">
        <v>168</v>
      </c>
      <c r="L70" s="53" t="s">
        <v>168</v>
      </c>
      <c r="M70" s="53" t="s">
        <v>168</v>
      </c>
      <c r="O70" s="53" t="s">
        <v>168</v>
      </c>
    </row>
    <row r="71" spans="1:59" x14ac:dyDescent="0.25">
      <c r="A71" t="s">
        <v>178</v>
      </c>
      <c r="B71" s="53" t="s">
        <v>168</v>
      </c>
      <c r="C71" s="53" t="s">
        <v>168</v>
      </c>
      <c r="D71" s="53" t="s">
        <v>168</v>
      </c>
      <c r="E71" s="53" t="s">
        <v>168</v>
      </c>
      <c r="F71" s="58" t="s">
        <v>169</v>
      </c>
      <c r="G71" s="53" t="s">
        <v>168</v>
      </c>
      <c r="H71" s="58" t="s">
        <v>169</v>
      </c>
      <c r="I71" s="53" t="s">
        <v>168</v>
      </c>
      <c r="J71" s="53" t="s">
        <v>168</v>
      </c>
      <c r="K71" s="53" t="s">
        <v>168</v>
      </c>
      <c r="L71" s="53" t="s">
        <v>168</v>
      </c>
      <c r="M71" s="53" t="s">
        <v>168</v>
      </c>
      <c r="O71" s="53" t="s">
        <v>168</v>
      </c>
    </row>
    <row r="72" spans="1:59" x14ac:dyDescent="0.25">
      <c r="A72" t="s">
        <v>179</v>
      </c>
      <c r="B72" s="53" t="s">
        <v>168</v>
      </c>
      <c r="C72" s="53" t="s">
        <v>168</v>
      </c>
      <c r="D72" s="53" t="s">
        <v>168</v>
      </c>
      <c r="E72" s="53" t="s">
        <v>168</v>
      </c>
      <c r="F72" s="58" t="s">
        <v>169</v>
      </c>
      <c r="G72" s="53" t="s">
        <v>168</v>
      </c>
      <c r="H72" s="53" t="s">
        <v>168</v>
      </c>
      <c r="I72" s="53" t="s">
        <v>168</v>
      </c>
      <c r="J72" s="58" t="s">
        <v>169</v>
      </c>
      <c r="K72" s="53" t="s">
        <v>168</v>
      </c>
      <c r="L72" s="53" t="s">
        <v>168</v>
      </c>
      <c r="M72" s="53" t="s">
        <v>168</v>
      </c>
      <c r="O72" s="53" t="s">
        <v>168</v>
      </c>
    </row>
    <row r="85" spans="1:59" x14ac:dyDescent="0.25">
      <c r="A85" s="20" t="s">
        <v>197</v>
      </c>
      <c r="B85" t="s">
        <v>180</v>
      </c>
      <c r="C85" t="s">
        <v>181</v>
      </c>
      <c r="D85" t="s">
        <v>182</v>
      </c>
      <c r="E85" t="s">
        <v>183</v>
      </c>
      <c r="F85" t="s">
        <v>184</v>
      </c>
      <c r="G85" t="s">
        <v>185</v>
      </c>
      <c r="H85" t="s">
        <v>186</v>
      </c>
      <c r="I85" t="s">
        <v>187</v>
      </c>
      <c r="J85" t="s">
        <v>188</v>
      </c>
      <c r="K85" t="s">
        <v>189</v>
      </c>
      <c r="L85" t="s">
        <v>190</v>
      </c>
      <c r="M85" t="s">
        <v>191</v>
      </c>
      <c r="O85" t="s">
        <v>90</v>
      </c>
      <c r="Y85" t="s">
        <v>207</v>
      </c>
    </row>
    <row r="86" spans="1:59" x14ac:dyDescent="0.25">
      <c r="A86" t="s">
        <v>171</v>
      </c>
      <c r="B86" s="53" t="s">
        <v>168</v>
      </c>
      <c r="C86" s="53" t="s">
        <v>168</v>
      </c>
      <c r="D86" s="53" t="s">
        <v>168</v>
      </c>
      <c r="E86" s="53" t="s">
        <v>168</v>
      </c>
      <c r="F86" s="53" t="s">
        <v>168</v>
      </c>
      <c r="G86" s="53" t="s">
        <v>168</v>
      </c>
      <c r="H86" s="53" t="s">
        <v>168</v>
      </c>
      <c r="I86" s="53" t="s">
        <v>168</v>
      </c>
      <c r="J86" s="53" t="s">
        <v>168</v>
      </c>
      <c r="K86" s="53" t="s">
        <v>168</v>
      </c>
      <c r="L86" s="53" t="s">
        <v>168</v>
      </c>
      <c r="M86" s="53" t="s">
        <v>168</v>
      </c>
      <c r="O86" s="52" t="s">
        <v>168</v>
      </c>
      <c r="AS86" s="20" t="s">
        <v>225</v>
      </c>
      <c r="AT86" s="20" t="s">
        <v>180</v>
      </c>
      <c r="AU86" s="20" t="s">
        <v>181</v>
      </c>
      <c r="AV86" s="20" t="s">
        <v>182</v>
      </c>
      <c r="AW86" s="20" t="s">
        <v>183</v>
      </c>
      <c r="AX86" s="20" t="s">
        <v>184</v>
      </c>
      <c r="AY86" s="20" t="s">
        <v>185</v>
      </c>
      <c r="AZ86" s="20" t="s">
        <v>186</v>
      </c>
      <c r="BA86" s="20" t="s">
        <v>187</v>
      </c>
      <c r="BB86" s="20" t="s">
        <v>188</v>
      </c>
      <c r="BC86" s="20" t="s">
        <v>189</v>
      </c>
      <c r="BD86" s="20" t="s">
        <v>190</v>
      </c>
      <c r="BE86" s="20" t="s">
        <v>191</v>
      </c>
      <c r="BG86" s="20" t="s">
        <v>90</v>
      </c>
    </row>
    <row r="87" spans="1:59" x14ac:dyDescent="0.25">
      <c r="A87" t="s">
        <v>172</v>
      </c>
      <c r="B87" s="51" t="s">
        <v>170</v>
      </c>
      <c r="C87" s="53" t="s">
        <v>168</v>
      </c>
      <c r="D87" s="53" t="s">
        <v>168</v>
      </c>
      <c r="E87" s="53" t="s">
        <v>168</v>
      </c>
      <c r="F87" s="53" t="s">
        <v>168</v>
      </c>
      <c r="G87" s="53" t="s">
        <v>168</v>
      </c>
      <c r="H87" s="53" t="s">
        <v>168</v>
      </c>
      <c r="I87" s="58" t="s">
        <v>169</v>
      </c>
      <c r="J87" s="53" t="s">
        <v>168</v>
      </c>
      <c r="K87" s="53" t="s">
        <v>168</v>
      </c>
      <c r="L87" s="53" t="s">
        <v>168</v>
      </c>
      <c r="M87" s="53" t="s">
        <v>168</v>
      </c>
      <c r="O87" s="53" t="s">
        <v>168</v>
      </c>
      <c r="AS87" t="s">
        <v>215</v>
      </c>
      <c r="AT87" s="53" t="s">
        <v>168</v>
      </c>
      <c r="AU87" s="53" t="s">
        <v>168</v>
      </c>
      <c r="AV87" s="53" t="s">
        <v>168</v>
      </c>
      <c r="AW87" s="58" t="s">
        <v>169</v>
      </c>
      <c r="AX87" s="51" t="s">
        <v>170</v>
      </c>
      <c r="AY87" s="53" t="s">
        <v>168</v>
      </c>
      <c r="AZ87" s="58" t="s">
        <v>169</v>
      </c>
      <c r="BA87" s="58" t="s">
        <v>169</v>
      </c>
      <c r="BB87" s="58" t="s">
        <v>169</v>
      </c>
      <c r="BC87" s="53" t="s">
        <v>168</v>
      </c>
      <c r="BD87" s="58" t="s">
        <v>169</v>
      </c>
      <c r="BE87" s="53" t="s">
        <v>168</v>
      </c>
      <c r="BG87" s="57" t="s">
        <v>195</v>
      </c>
    </row>
    <row r="88" spans="1:59" x14ac:dyDescent="0.25">
      <c r="A88" t="s">
        <v>173</v>
      </c>
      <c r="B88" s="53" t="s">
        <v>168</v>
      </c>
      <c r="C88" s="53" t="s">
        <v>168</v>
      </c>
      <c r="D88" s="53" t="s">
        <v>168</v>
      </c>
      <c r="E88" s="53" t="s">
        <v>168</v>
      </c>
      <c r="F88" s="53" t="s">
        <v>168</v>
      </c>
      <c r="G88" s="53" t="s">
        <v>168</v>
      </c>
      <c r="H88" s="53" t="s">
        <v>168</v>
      </c>
      <c r="I88" s="53" t="s">
        <v>168</v>
      </c>
      <c r="J88" s="53" t="s">
        <v>168</v>
      </c>
      <c r="K88" s="53" t="s">
        <v>168</v>
      </c>
      <c r="L88" s="53" t="s">
        <v>168</v>
      </c>
      <c r="M88" s="53" t="s">
        <v>168</v>
      </c>
      <c r="O88" s="53" t="s">
        <v>168</v>
      </c>
      <c r="AS88" t="s">
        <v>216</v>
      </c>
      <c r="AT88" s="53" t="s">
        <v>168</v>
      </c>
      <c r="AU88" s="53" t="s">
        <v>168</v>
      </c>
      <c r="AV88" s="58" t="s">
        <v>169</v>
      </c>
      <c r="AW88" s="53" t="s">
        <v>168</v>
      </c>
      <c r="AX88" s="53" t="s">
        <v>168</v>
      </c>
      <c r="AY88" s="53" t="s">
        <v>168</v>
      </c>
      <c r="AZ88" s="53" t="s">
        <v>168</v>
      </c>
      <c r="BA88" s="58" t="s">
        <v>169</v>
      </c>
      <c r="BB88" s="53" t="s">
        <v>168</v>
      </c>
      <c r="BC88" s="53" t="s">
        <v>168</v>
      </c>
      <c r="BD88" s="51" t="s">
        <v>170</v>
      </c>
      <c r="BE88" s="51" t="s">
        <v>170</v>
      </c>
      <c r="BG88" s="53" t="s">
        <v>168</v>
      </c>
    </row>
    <row r="89" spans="1:59" x14ac:dyDescent="0.25">
      <c r="A89" t="s">
        <v>174</v>
      </c>
      <c r="B89" s="53" t="s">
        <v>168</v>
      </c>
      <c r="C89" s="53" t="s">
        <v>168</v>
      </c>
      <c r="D89" s="53" t="s">
        <v>168</v>
      </c>
      <c r="E89" s="53" t="s">
        <v>168</v>
      </c>
      <c r="F89" s="53" t="s">
        <v>168</v>
      </c>
      <c r="G89" s="53" t="s">
        <v>168</v>
      </c>
      <c r="H89" s="53" t="s">
        <v>168</v>
      </c>
      <c r="I89" s="53" t="s">
        <v>168</v>
      </c>
      <c r="J89" s="53" t="s">
        <v>168</v>
      </c>
      <c r="K89" s="53" t="s">
        <v>168</v>
      </c>
      <c r="L89" s="53" t="s">
        <v>168</v>
      </c>
      <c r="M89" s="53" t="s">
        <v>168</v>
      </c>
      <c r="O89" s="53" t="s">
        <v>168</v>
      </c>
      <c r="AS89" t="s">
        <v>217</v>
      </c>
      <c r="AT89" s="53" t="s">
        <v>168</v>
      </c>
      <c r="AU89" s="53" t="s">
        <v>168</v>
      </c>
      <c r="AV89" s="53" t="s">
        <v>168</v>
      </c>
      <c r="AW89" s="53" t="s">
        <v>168</v>
      </c>
      <c r="AX89" s="53" t="s">
        <v>168</v>
      </c>
      <c r="AY89" s="53" t="s">
        <v>168</v>
      </c>
      <c r="AZ89" s="53" t="s">
        <v>168</v>
      </c>
      <c r="BA89" s="53" t="s">
        <v>168</v>
      </c>
      <c r="BB89" s="53" t="s">
        <v>168</v>
      </c>
      <c r="BC89" s="53" t="s">
        <v>168</v>
      </c>
      <c r="BD89" s="51" t="s">
        <v>170</v>
      </c>
      <c r="BE89" s="51" t="s">
        <v>170</v>
      </c>
      <c r="BG89" s="53" t="s">
        <v>168</v>
      </c>
    </row>
    <row r="90" spans="1:59" x14ac:dyDescent="0.25">
      <c r="A90" t="s">
        <v>175</v>
      </c>
      <c r="B90" s="58" t="s">
        <v>169</v>
      </c>
      <c r="C90" s="58" t="s">
        <v>169</v>
      </c>
      <c r="D90" s="58" t="s">
        <v>169</v>
      </c>
      <c r="E90" s="53" t="s">
        <v>168</v>
      </c>
      <c r="F90" s="53" t="s">
        <v>168</v>
      </c>
      <c r="G90" s="53" t="s">
        <v>168</v>
      </c>
      <c r="H90" s="53" t="s">
        <v>168</v>
      </c>
      <c r="I90" s="53" t="s">
        <v>168</v>
      </c>
      <c r="J90" s="51" t="s">
        <v>170</v>
      </c>
      <c r="K90" s="58" t="s">
        <v>169</v>
      </c>
      <c r="L90" s="58" t="s">
        <v>169</v>
      </c>
      <c r="M90" s="53" t="s">
        <v>168</v>
      </c>
      <c r="O90" s="57" t="s">
        <v>195</v>
      </c>
      <c r="AS90" t="s">
        <v>218</v>
      </c>
      <c r="AT90" s="53" t="s">
        <v>168</v>
      </c>
      <c r="AU90" s="53" t="s">
        <v>168</v>
      </c>
      <c r="AV90" s="53" t="s">
        <v>168</v>
      </c>
      <c r="AW90" s="53" t="s">
        <v>168</v>
      </c>
      <c r="AX90" s="53" t="s">
        <v>168</v>
      </c>
      <c r="AY90" s="53" t="s">
        <v>168</v>
      </c>
      <c r="AZ90" s="53" t="s">
        <v>168</v>
      </c>
      <c r="BA90" s="53" t="s">
        <v>168</v>
      </c>
      <c r="BB90" s="58" t="s">
        <v>169</v>
      </c>
      <c r="BC90" s="53" t="s">
        <v>168</v>
      </c>
      <c r="BD90" s="51" t="s">
        <v>170</v>
      </c>
      <c r="BE90" s="51" t="s">
        <v>170</v>
      </c>
      <c r="BG90" s="53" t="s">
        <v>168</v>
      </c>
    </row>
    <row r="91" spans="1:59" x14ac:dyDescent="0.25">
      <c r="A91" t="s">
        <v>176</v>
      </c>
      <c r="B91" s="53" t="s">
        <v>168</v>
      </c>
      <c r="C91" s="53" t="s">
        <v>168</v>
      </c>
      <c r="D91" s="53" t="s">
        <v>168</v>
      </c>
      <c r="E91" s="53" t="s">
        <v>168</v>
      </c>
      <c r="F91" s="53" t="s">
        <v>168</v>
      </c>
      <c r="G91" s="53" t="s">
        <v>168</v>
      </c>
      <c r="H91" s="53" t="s">
        <v>168</v>
      </c>
      <c r="I91" s="53" t="s">
        <v>168</v>
      </c>
      <c r="J91" s="53" t="s">
        <v>168</v>
      </c>
      <c r="K91" s="53" t="s">
        <v>168</v>
      </c>
      <c r="L91" s="53" t="s">
        <v>168</v>
      </c>
      <c r="M91" s="53" t="s">
        <v>168</v>
      </c>
      <c r="O91" s="53" t="s">
        <v>168</v>
      </c>
      <c r="AS91" t="s">
        <v>219</v>
      </c>
      <c r="AT91" s="53" t="s">
        <v>168</v>
      </c>
      <c r="AU91" s="58" t="s">
        <v>169</v>
      </c>
      <c r="AV91" s="53" t="s">
        <v>168</v>
      </c>
      <c r="AW91" s="58" t="s">
        <v>169</v>
      </c>
      <c r="AX91" s="53" t="s">
        <v>168</v>
      </c>
      <c r="AY91" s="53" t="s">
        <v>168</v>
      </c>
      <c r="AZ91" s="53" t="s">
        <v>168</v>
      </c>
      <c r="BA91" s="53" t="s">
        <v>168</v>
      </c>
      <c r="BB91" s="58" t="s">
        <v>169</v>
      </c>
      <c r="BC91" s="58" t="s">
        <v>169</v>
      </c>
      <c r="BD91" s="51" t="s">
        <v>170</v>
      </c>
      <c r="BE91" s="58" t="s">
        <v>169</v>
      </c>
      <c r="BG91" s="57" t="s">
        <v>195</v>
      </c>
    </row>
    <row r="92" spans="1:59" x14ac:dyDescent="0.25">
      <c r="A92" t="s">
        <v>177</v>
      </c>
      <c r="B92" s="58" t="s">
        <v>169</v>
      </c>
      <c r="C92" s="53" t="s">
        <v>168</v>
      </c>
      <c r="D92" s="58" t="s">
        <v>169</v>
      </c>
      <c r="E92" s="51" t="s">
        <v>170</v>
      </c>
      <c r="F92" s="53" t="s">
        <v>168</v>
      </c>
      <c r="G92" s="51" t="s">
        <v>170</v>
      </c>
      <c r="H92" s="58" t="s">
        <v>169</v>
      </c>
      <c r="I92" s="53" t="s">
        <v>168</v>
      </c>
      <c r="J92" s="58" t="s">
        <v>169</v>
      </c>
      <c r="K92" s="53" t="s">
        <v>168</v>
      </c>
      <c r="L92" s="53" t="s">
        <v>168</v>
      </c>
      <c r="M92" s="51" t="s">
        <v>170</v>
      </c>
      <c r="O92" s="57" t="s">
        <v>195</v>
      </c>
      <c r="AS92" t="s">
        <v>220</v>
      </c>
      <c r="AT92" s="53" t="s">
        <v>168</v>
      </c>
      <c r="AU92" s="51" t="s">
        <v>170</v>
      </c>
      <c r="AV92" s="58" t="s">
        <v>169</v>
      </c>
      <c r="AW92" s="53" t="s">
        <v>168</v>
      </c>
      <c r="AX92" s="58" t="s">
        <v>169</v>
      </c>
      <c r="AY92" s="53" t="s">
        <v>168</v>
      </c>
      <c r="AZ92" s="53" t="s">
        <v>168</v>
      </c>
      <c r="BA92" s="53" t="s">
        <v>168</v>
      </c>
      <c r="BB92" s="58" t="s">
        <v>169</v>
      </c>
      <c r="BC92" s="58" t="s">
        <v>169</v>
      </c>
      <c r="BD92" s="58" t="s">
        <v>169</v>
      </c>
      <c r="BE92" s="58" t="s">
        <v>169</v>
      </c>
      <c r="BG92" s="57" t="s">
        <v>195</v>
      </c>
    </row>
    <row r="93" spans="1:59" x14ac:dyDescent="0.25">
      <c r="A93" t="s">
        <v>178</v>
      </c>
      <c r="B93" s="51" t="s">
        <v>170</v>
      </c>
      <c r="C93" s="58" t="s">
        <v>169</v>
      </c>
      <c r="D93" s="53" t="s">
        <v>168</v>
      </c>
      <c r="E93" s="58" t="s">
        <v>169</v>
      </c>
      <c r="F93" s="53" t="s">
        <v>168</v>
      </c>
      <c r="G93" s="53" t="s">
        <v>168</v>
      </c>
      <c r="H93" s="53" t="s">
        <v>168</v>
      </c>
      <c r="I93" s="53" t="s">
        <v>168</v>
      </c>
      <c r="J93" s="53" t="s">
        <v>168</v>
      </c>
      <c r="K93" s="58" t="s">
        <v>169</v>
      </c>
      <c r="L93" s="58" t="s">
        <v>169</v>
      </c>
      <c r="M93" s="53" t="s">
        <v>168</v>
      </c>
      <c r="O93" s="53" t="s">
        <v>168</v>
      </c>
      <c r="AS93" t="s">
        <v>221</v>
      </c>
      <c r="AT93" s="51" t="s">
        <v>170</v>
      </c>
      <c r="AU93" s="51" t="s">
        <v>170</v>
      </c>
      <c r="AV93" s="51" t="s">
        <v>170</v>
      </c>
      <c r="AW93" s="58" t="s">
        <v>169</v>
      </c>
      <c r="AX93" s="51" t="s">
        <v>170</v>
      </c>
      <c r="AY93" s="58" t="s">
        <v>169</v>
      </c>
      <c r="AZ93" s="58" t="s">
        <v>169</v>
      </c>
      <c r="BA93" s="53" t="s">
        <v>168</v>
      </c>
      <c r="BB93" s="58" t="s">
        <v>169</v>
      </c>
      <c r="BC93" s="58" t="s">
        <v>169</v>
      </c>
      <c r="BD93" s="53" t="s">
        <v>168</v>
      </c>
      <c r="BE93" s="51" t="s">
        <v>170</v>
      </c>
      <c r="BG93" s="55" t="s">
        <v>192</v>
      </c>
    </row>
    <row r="94" spans="1:59" x14ac:dyDescent="0.25">
      <c r="A94" t="s">
        <v>179</v>
      </c>
      <c r="B94" s="58" t="s">
        <v>169</v>
      </c>
      <c r="C94" s="53" t="s">
        <v>168</v>
      </c>
      <c r="D94" s="53" t="s">
        <v>168</v>
      </c>
      <c r="E94" s="53" t="s">
        <v>168</v>
      </c>
      <c r="F94" s="53" t="s">
        <v>168</v>
      </c>
      <c r="G94" s="51" t="s">
        <v>170</v>
      </c>
      <c r="H94" s="53" t="s">
        <v>168</v>
      </c>
      <c r="I94" s="53" t="s">
        <v>168</v>
      </c>
      <c r="J94" s="53" t="s">
        <v>168</v>
      </c>
      <c r="K94" s="53" t="s">
        <v>168</v>
      </c>
      <c r="L94" s="53" t="s">
        <v>168</v>
      </c>
      <c r="M94" s="53" t="s">
        <v>168</v>
      </c>
      <c r="O94" s="53" t="s">
        <v>168</v>
      </c>
    </row>
    <row r="95" spans="1:59" x14ac:dyDescent="0.25">
      <c r="A95" t="s">
        <v>213</v>
      </c>
      <c r="B95" s="53" t="s">
        <v>168</v>
      </c>
      <c r="C95" s="53" t="s">
        <v>168</v>
      </c>
      <c r="D95" s="53" t="s">
        <v>168</v>
      </c>
      <c r="E95" s="53" t="s">
        <v>168</v>
      </c>
      <c r="F95" s="53" t="s">
        <v>168</v>
      </c>
      <c r="G95" s="53" t="s">
        <v>168</v>
      </c>
      <c r="H95" s="53" t="s">
        <v>168</v>
      </c>
      <c r="I95" s="53" t="s">
        <v>168</v>
      </c>
      <c r="J95" s="53" t="s">
        <v>168</v>
      </c>
      <c r="K95" s="53" t="s">
        <v>168</v>
      </c>
      <c r="L95" s="53" t="s">
        <v>168</v>
      </c>
      <c r="M95" s="53" t="s">
        <v>168</v>
      </c>
      <c r="O95" s="53" t="s">
        <v>168</v>
      </c>
    </row>
    <row r="96" spans="1:59" x14ac:dyDescent="0.25">
      <c r="A96" t="s">
        <v>214</v>
      </c>
      <c r="B96" s="53" t="s">
        <v>168</v>
      </c>
      <c r="C96" s="53" t="s">
        <v>168</v>
      </c>
      <c r="D96" s="53" t="s">
        <v>168</v>
      </c>
      <c r="E96" s="53" t="s">
        <v>168</v>
      </c>
      <c r="F96" s="53" t="s">
        <v>168</v>
      </c>
      <c r="G96" s="53" t="s">
        <v>168</v>
      </c>
      <c r="H96" s="53" t="s">
        <v>168</v>
      </c>
      <c r="I96" s="53" t="s">
        <v>168</v>
      </c>
      <c r="J96" s="53" t="s">
        <v>168</v>
      </c>
      <c r="K96" s="53" t="s">
        <v>168</v>
      </c>
      <c r="L96" s="53" t="s">
        <v>168</v>
      </c>
      <c r="M96" s="53" t="s">
        <v>168</v>
      </c>
      <c r="O96" s="53" t="s">
        <v>168</v>
      </c>
    </row>
    <row r="109" spans="1:59" x14ac:dyDescent="0.25">
      <c r="A109" s="20" t="s">
        <v>198</v>
      </c>
      <c r="B109" t="s">
        <v>180</v>
      </c>
      <c r="C109" t="s">
        <v>181</v>
      </c>
      <c r="D109" t="s">
        <v>182</v>
      </c>
      <c r="E109" t="s">
        <v>183</v>
      </c>
      <c r="F109" t="s">
        <v>184</v>
      </c>
      <c r="G109" t="s">
        <v>185</v>
      </c>
      <c r="H109" t="s">
        <v>186</v>
      </c>
      <c r="I109" t="s">
        <v>187</v>
      </c>
      <c r="J109" t="s">
        <v>188</v>
      </c>
      <c r="K109" t="s">
        <v>189</v>
      </c>
      <c r="L109" t="s">
        <v>190</v>
      </c>
      <c r="M109" t="s">
        <v>191</v>
      </c>
      <c r="O109" t="s">
        <v>90</v>
      </c>
      <c r="Y109" t="s">
        <v>208</v>
      </c>
    </row>
    <row r="110" spans="1:59" x14ac:dyDescent="0.25">
      <c r="A110" t="s">
        <v>171</v>
      </c>
      <c r="B110" s="53" t="s">
        <v>168</v>
      </c>
      <c r="C110" s="53" t="s">
        <v>168</v>
      </c>
      <c r="D110" s="53" t="s">
        <v>168</v>
      </c>
      <c r="E110" s="53" t="s">
        <v>168</v>
      </c>
      <c r="F110" s="53" t="s">
        <v>168</v>
      </c>
      <c r="G110" s="53" t="s">
        <v>168</v>
      </c>
      <c r="H110" s="53" t="s">
        <v>168</v>
      </c>
      <c r="I110" s="53" t="s">
        <v>168</v>
      </c>
      <c r="J110" s="53" t="s">
        <v>168</v>
      </c>
      <c r="K110" s="53" t="s">
        <v>168</v>
      </c>
      <c r="L110" s="53" t="s">
        <v>168</v>
      </c>
      <c r="M110" s="53" t="s">
        <v>168</v>
      </c>
      <c r="O110" s="52" t="s">
        <v>168</v>
      </c>
      <c r="AS110" s="20" t="s">
        <v>226</v>
      </c>
      <c r="AT110" s="20" t="s">
        <v>180</v>
      </c>
      <c r="AU110" s="20" t="s">
        <v>181</v>
      </c>
      <c r="AV110" s="20" t="s">
        <v>182</v>
      </c>
      <c r="AW110" s="20" t="s">
        <v>183</v>
      </c>
      <c r="AX110" s="20" t="s">
        <v>184</v>
      </c>
      <c r="AY110" s="20" t="s">
        <v>185</v>
      </c>
      <c r="AZ110" s="20" t="s">
        <v>186</v>
      </c>
      <c r="BA110" s="20" t="s">
        <v>187</v>
      </c>
      <c r="BB110" s="20" t="s">
        <v>188</v>
      </c>
      <c r="BC110" s="20" t="s">
        <v>189</v>
      </c>
      <c r="BD110" s="20" t="s">
        <v>190</v>
      </c>
      <c r="BE110" s="20" t="s">
        <v>191</v>
      </c>
      <c r="BG110" s="20" t="s">
        <v>90</v>
      </c>
    </row>
    <row r="111" spans="1:59" x14ac:dyDescent="0.25">
      <c r="A111" t="s">
        <v>172</v>
      </c>
      <c r="B111" s="53" t="s">
        <v>168</v>
      </c>
      <c r="C111" s="53" t="s">
        <v>168</v>
      </c>
      <c r="D111" s="53" t="s">
        <v>168</v>
      </c>
      <c r="E111" s="53" t="s">
        <v>168</v>
      </c>
      <c r="F111" s="53" t="s">
        <v>169</v>
      </c>
      <c r="G111" s="53" t="s">
        <v>168</v>
      </c>
      <c r="H111" s="53" t="s">
        <v>168</v>
      </c>
      <c r="I111" s="53" t="s">
        <v>168</v>
      </c>
      <c r="J111" s="53" t="s">
        <v>168</v>
      </c>
      <c r="K111" s="53" t="s">
        <v>168</v>
      </c>
      <c r="L111" s="53" t="s">
        <v>168</v>
      </c>
      <c r="M111" s="53" t="s">
        <v>170</v>
      </c>
      <c r="O111" s="53" t="s">
        <v>168</v>
      </c>
      <c r="AS111" t="s">
        <v>215</v>
      </c>
      <c r="AT111" s="58" t="s">
        <v>169</v>
      </c>
      <c r="AU111" s="58" t="s">
        <v>169</v>
      </c>
      <c r="AV111" s="58" t="s">
        <v>169</v>
      </c>
      <c r="AW111" s="53" t="s">
        <v>168</v>
      </c>
      <c r="AX111" s="53" t="s">
        <v>168</v>
      </c>
      <c r="AY111" s="53" t="s">
        <v>168</v>
      </c>
      <c r="AZ111" s="51" t="s">
        <v>170</v>
      </c>
      <c r="BA111" s="51" t="s">
        <v>170</v>
      </c>
      <c r="BB111" s="51" t="s">
        <v>170</v>
      </c>
      <c r="BC111" s="51" t="s">
        <v>170</v>
      </c>
      <c r="BD111" s="51" t="s">
        <v>170</v>
      </c>
      <c r="BE111" s="51" t="s">
        <v>170</v>
      </c>
      <c r="BG111" s="55" t="s">
        <v>192</v>
      </c>
    </row>
    <row r="112" spans="1:59" x14ac:dyDescent="0.25">
      <c r="A112" t="s">
        <v>173</v>
      </c>
      <c r="B112" s="53" t="s">
        <v>168</v>
      </c>
      <c r="C112" s="53" t="s">
        <v>168</v>
      </c>
      <c r="D112" s="53" t="s">
        <v>168</v>
      </c>
      <c r="E112" s="53" t="s">
        <v>168</v>
      </c>
      <c r="F112" s="53" t="s">
        <v>168</v>
      </c>
      <c r="G112" s="53" t="s">
        <v>168</v>
      </c>
      <c r="H112" s="53" t="s">
        <v>168</v>
      </c>
      <c r="I112" s="53" t="s">
        <v>168</v>
      </c>
      <c r="J112" s="53" t="s">
        <v>168</v>
      </c>
      <c r="K112" s="53" t="s">
        <v>168</v>
      </c>
      <c r="L112" s="53" t="s">
        <v>168</v>
      </c>
      <c r="M112" s="53" t="s">
        <v>168</v>
      </c>
      <c r="O112" s="53" t="s">
        <v>168</v>
      </c>
      <c r="AS112" t="s">
        <v>216</v>
      </c>
      <c r="AT112" s="53" t="s">
        <v>168</v>
      </c>
      <c r="AU112" s="53" t="s">
        <v>168</v>
      </c>
      <c r="AV112" s="53" t="s">
        <v>168</v>
      </c>
      <c r="AW112" s="53" t="s">
        <v>168</v>
      </c>
      <c r="AX112" s="53" t="s">
        <v>168</v>
      </c>
      <c r="AY112" s="53" t="s">
        <v>168</v>
      </c>
      <c r="AZ112" s="53" t="s">
        <v>168</v>
      </c>
      <c r="BA112" s="53" t="s">
        <v>168</v>
      </c>
      <c r="BB112" s="51" t="s">
        <v>170</v>
      </c>
      <c r="BC112" s="51" t="s">
        <v>170</v>
      </c>
      <c r="BD112" s="51" t="s">
        <v>170</v>
      </c>
      <c r="BE112" s="58" t="s">
        <v>169</v>
      </c>
      <c r="BG112" s="53" t="s">
        <v>168</v>
      </c>
    </row>
    <row r="113" spans="1:59" x14ac:dyDescent="0.25">
      <c r="A113" t="s">
        <v>174</v>
      </c>
      <c r="B113" s="53" t="s">
        <v>168</v>
      </c>
      <c r="C113" s="53" t="s">
        <v>168</v>
      </c>
      <c r="D113" s="53" t="s">
        <v>168</v>
      </c>
      <c r="E113" s="53" t="s">
        <v>168</v>
      </c>
      <c r="F113" s="53" t="s">
        <v>168</v>
      </c>
      <c r="G113" s="53" t="s">
        <v>168</v>
      </c>
      <c r="H113" s="53" t="s">
        <v>168</v>
      </c>
      <c r="I113" s="53" t="s">
        <v>168</v>
      </c>
      <c r="J113" s="53" t="s">
        <v>168</v>
      </c>
      <c r="K113" s="53" t="s">
        <v>168</v>
      </c>
      <c r="L113" s="53" t="s">
        <v>168</v>
      </c>
      <c r="M113" s="53" t="s">
        <v>168</v>
      </c>
      <c r="O113" s="53" t="s">
        <v>168</v>
      </c>
      <c r="AS113" t="s">
        <v>217</v>
      </c>
      <c r="AT113" s="53" t="s">
        <v>168</v>
      </c>
      <c r="AU113" s="53" t="s">
        <v>168</v>
      </c>
      <c r="AV113" s="53" t="s">
        <v>168</v>
      </c>
      <c r="AW113" s="53" t="s">
        <v>168</v>
      </c>
      <c r="AX113" s="53" t="s">
        <v>168</v>
      </c>
      <c r="AY113" s="53" t="s">
        <v>168</v>
      </c>
      <c r="AZ113" s="53" t="s">
        <v>168</v>
      </c>
      <c r="BA113" s="53" t="s">
        <v>168</v>
      </c>
      <c r="BB113" s="53" t="s">
        <v>168</v>
      </c>
      <c r="BC113" s="53" t="s">
        <v>168</v>
      </c>
      <c r="BD113" s="53" t="s">
        <v>168</v>
      </c>
      <c r="BE113" s="53" t="s">
        <v>168</v>
      </c>
      <c r="BG113" s="53" t="s">
        <v>168</v>
      </c>
    </row>
    <row r="114" spans="1:59" x14ac:dyDescent="0.25">
      <c r="A114" t="s">
        <v>175</v>
      </c>
      <c r="B114" s="53" t="s">
        <v>168</v>
      </c>
      <c r="C114" s="53" t="s">
        <v>168</v>
      </c>
      <c r="D114" s="53" t="s">
        <v>168</v>
      </c>
      <c r="E114" s="53" t="s">
        <v>168</v>
      </c>
      <c r="F114" s="53" t="s">
        <v>168</v>
      </c>
      <c r="G114" s="53" t="s">
        <v>168</v>
      </c>
      <c r="H114" s="53" t="s">
        <v>168</v>
      </c>
      <c r="I114" s="58" t="s">
        <v>169</v>
      </c>
      <c r="J114" s="53" t="s">
        <v>168</v>
      </c>
      <c r="K114" s="53" t="s">
        <v>168</v>
      </c>
      <c r="L114" s="53" t="s">
        <v>168</v>
      </c>
      <c r="M114" s="53" t="s">
        <v>168</v>
      </c>
      <c r="O114" s="53" t="s">
        <v>168</v>
      </c>
      <c r="AS114" t="s">
        <v>218</v>
      </c>
      <c r="AT114" s="53" t="s">
        <v>168</v>
      </c>
      <c r="AU114" s="53" t="s">
        <v>168</v>
      </c>
      <c r="AV114" s="53" t="s">
        <v>168</v>
      </c>
      <c r="AW114" s="53" t="s">
        <v>168</v>
      </c>
      <c r="AX114" s="53" t="s">
        <v>168</v>
      </c>
      <c r="AY114" s="53" t="s">
        <v>168</v>
      </c>
      <c r="AZ114" s="53" t="s">
        <v>168</v>
      </c>
      <c r="BA114" s="58" t="s">
        <v>169</v>
      </c>
      <c r="BB114" s="58" t="s">
        <v>169</v>
      </c>
      <c r="BC114" s="58" t="s">
        <v>169</v>
      </c>
      <c r="BD114" s="53" t="s">
        <v>168</v>
      </c>
      <c r="BE114" s="53" t="s">
        <v>168</v>
      </c>
      <c r="BG114" s="53" t="s">
        <v>168</v>
      </c>
    </row>
    <row r="115" spans="1:59" x14ac:dyDescent="0.25">
      <c r="A115" t="s">
        <v>176</v>
      </c>
      <c r="B115" s="53" t="s">
        <v>168</v>
      </c>
      <c r="C115" s="53" t="s">
        <v>168</v>
      </c>
      <c r="D115" s="53" t="s">
        <v>168</v>
      </c>
      <c r="E115" s="53" t="s">
        <v>168</v>
      </c>
      <c r="F115" s="53" t="s">
        <v>168</v>
      </c>
      <c r="G115" s="53" t="s">
        <v>168</v>
      </c>
      <c r="H115" s="53" t="s">
        <v>168</v>
      </c>
      <c r="I115" s="53" t="s">
        <v>168</v>
      </c>
      <c r="J115" s="53" t="s">
        <v>168</v>
      </c>
      <c r="K115" s="53" t="s">
        <v>168</v>
      </c>
      <c r="L115" s="53" t="s">
        <v>168</v>
      </c>
      <c r="M115" s="53" t="s">
        <v>168</v>
      </c>
      <c r="O115" s="53" t="s">
        <v>168</v>
      </c>
      <c r="AS115" t="s">
        <v>219</v>
      </c>
      <c r="AT115" s="53" t="s">
        <v>168</v>
      </c>
      <c r="AU115" s="53" t="s">
        <v>168</v>
      </c>
      <c r="AV115" s="51" t="s">
        <v>170</v>
      </c>
      <c r="AW115" s="51" t="s">
        <v>170</v>
      </c>
      <c r="AX115" s="58" t="s">
        <v>169</v>
      </c>
      <c r="AY115" s="53" t="s">
        <v>168</v>
      </c>
      <c r="AZ115" s="51" t="s">
        <v>170</v>
      </c>
      <c r="BA115" s="51" t="s">
        <v>170</v>
      </c>
      <c r="BB115" s="51" t="s">
        <v>170</v>
      </c>
      <c r="BC115" s="51" t="s">
        <v>170</v>
      </c>
      <c r="BD115" s="53" t="s">
        <v>168</v>
      </c>
      <c r="BE115" s="53" t="s">
        <v>168</v>
      </c>
      <c r="BG115" s="55" t="s">
        <v>192</v>
      </c>
    </row>
    <row r="116" spans="1:59" x14ac:dyDescent="0.25">
      <c r="A116" t="s">
        <v>177</v>
      </c>
      <c r="B116" s="53" t="s">
        <v>168</v>
      </c>
      <c r="C116" s="53" t="s">
        <v>168</v>
      </c>
      <c r="D116" s="53" t="s">
        <v>168</v>
      </c>
      <c r="E116" s="53" t="s">
        <v>168</v>
      </c>
      <c r="F116" s="51" t="s">
        <v>170</v>
      </c>
      <c r="G116" s="51" t="s">
        <v>168</v>
      </c>
      <c r="H116" s="58" t="s">
        <v>169</v>
      </c>
      <c r="I116" s="51" t="s">
        <v>170</v>
      </c>
      <c r="J116" s="53" t="s">
        <v>168</v>
      </c>
      <c r="K116" s="51" t="s">
        <v>170</v>
      </c>
      <c r="L116" s="53" t="s">
        <v>168</v>
      </c>
      <c r="M116" s="53" t="s">
        <v>168</v>
      </c>
      <c r="O116" s="53" t="s">
        <v>168</v>
      </c>
      <c r="AS116" t="s">
        <v>220</v>
      </c>
      <c r="AT116" s="58" t="s">
        <v>169</v>
      </c>
      <c r="AU116" s="58" t="s">
        <v>169</v>
      </c>
      <c r="AV116" s="51" t="s">
        <v>170</v>
      </c>
      <c r="AW116" s="51" t="s">
        <v>170</v>
      </c>
      <c r="AX116" s="58" t="s">
        <v>169</v>
      </c>
      <c r="AY116" s="53" t="s">
        <v>168</v>
      </c>
      <c r="AZ116" s="51" t="s">
        <v>170</v>
      </c>
      <c r="BA116" s="58" t="s">
        <v>169</v>
      </c>
      <c r="BB116" s="51" t="s">
        <v>170</v>
      </c>
      <c r="BC116" s="51" t="s">
        <v>170</v>
      </c>
      <c r="BD116" s="53" t="s">
        <v>168</v>
      </c>
      <c r="BE116" s="51" t="s">
        <v>170</v>
      </c>
      <c r="BG116" s="55" t="s">
        <v>192</v>
      </c>
    </row>
    <row r="117" spans="1:59" x14ac:dyDescent="0.25">
      <c r="A117" t="s">
        <v>178</v>
      </c>
      <c r="B117" s="53" t="s">
        <v>168</v>
      </c>
      <c r="C117" s="53" t="s">
        <v>168</v>
      </c>
      <c r="D117" s="53" t="s">
        <v>168</v>
      </c>
      <c r="E117" s="53" t="s">
        <v>168</v>
      </c>
      <c r="F117" s="53" t="s">
        <v>168</v>
      </c>
      <c r="G117" s="53" t="s">
        <v>168</v>
      </c>
      <c r="H117" s="53" t="s">
        <v>168</v>
      </c>
      <c r="I117" s="53" t="s">
        <v>168</v>
      </c>
      <c r="J117" s="53" t="s">
        <v>168</v>
      </c>
      <c r="K117" s="53" t="s">
        <v>168</v>
      </c>
      <c r="L117" s="53" t="s">
        <v>168</v>
      </c>
      <c r="M117" s="53" t="s">
        <v>168</v>
      </c>
      <c r="O117" s="53" t="s">
        <v>168</v>
      </c>
      <c r="AS117" t="s">
        <v>221</v>
      </c>
      <c r="AT117" s="53" t="s">
        <v>168</v>
      </c>
      <c r="AU117" s="58" t="s">
        <v>169</v>
      </c>
      <c r="AV117" s="58" t="s">
        <v>169</v>
      </c>
      <c r="AW117" s="53" t="s">
        <v>168</v>
      </c>
      <c r="AX117" s="53" t="s">
        <v>168</v>
      </c>
      <c r="AY117" s="53" t="s">
        <v>168</v>
      </c>
      <c r="AZ117" s="58" t="s">
        <v>169</v>
      </c>
      <c r="BA117" s="53" t="s">
        <v>168</v>
      </c>
      <c r="BB117" s="58" t="s">
        <v>169</v>
      </c>
      <c r="BC117" s="51" t="s">
        <v>170</v>
      </c>
      <c r="BD117" s="53" t="s">
        <v>168</v>
      </c>
      <c r="BE117" s="58" t="s">
        <v>169</v>
      </c>
      <c r="BG117" s="57" t="s">
        <v>195</v>
      </c>
    </row>
    <row r="118" spans="1:59" x14ac:dyDescent="0.25">
      <c r="A118" t="s">
        <v>179</v>
      </c>
      <c r="B118" s="53" t="s">
        <v>168</v>
      </c>
      <c r="C118" s="53" t="s">
        <v>168</v>
      </c>
      <c r="D118" s="53" t="s">
        <v>168</v>
      </c>
      <c r="E118" s="53" t="s">
        <v>168</v>
      </c>
      <c r="F118" s="53" t="s">
        <v>168</v>
      </c>
      <c r="G118" s="53" t="s">
        <v>168</v>
      </c>
      <c r="H118" s="58" t="s">
        <v>169</v>
      </c>
      <c r="I118" s="58" t="s">
        <v>169</v>
      </c>
      <c r="J118" s="53" t="s">
        <v>168</v>
      </c>
      <c r="K118" s="58" t="s">
        <v>169</v>
      </c>
      <c r="L118" s="53" t="s">
        <v>168</v>
      </c>
      <c r="M118" s="53" t="s">
        <v>168</v>
      </c>
      <c r="O118" s="53" t="s">
        <v>168</v>
      </c>
    </row>
    <row r="119" spans="1:59" x14ac:dyDescent="0.25">
      <c r="A119" t="s">
        <v>213</v>
      </c>
      <c r="B119" s="53" t="s">
        <v>168</v>
      </c>
      <c r="C119" s="53" t="s">
        <v>168</v>
      </c>
      <c r="D119" s="53" t="s">
        <v>168</v>
      </c>
      <c r="E119" s="53" t="s">
        <v>168</v>
      </c>
      <c r="F119" s="53" t="s">
        <v>168</v>
      </c>
      <c r="G119" s="53" t="s">
        <v>168</v>
      </c>
      <c r="H119" s="53" t="s">
        <v>168</v>
      </c>
      <c r="I119" s="53" t="s">
        <v>168</v>
      </c>
      <c r="J119" s="53" t="s">
        <v>168</v>
      </c>
      <c r="K119" s="53" t="s">
        <v>168</v>
      </c>
      <c r="L119" s="53" t="s">
        <v>168</v>
      </c>
      <c r="M119" s="53" t="s">
        <v>168</v>
      </c>
      <c r="O119" s="53" t="s">
        <v>168</v>
      </c>
    </row>
    <row r="120" spans="1:59" x14ac:dyDescent="0.25">
      <c r="A120" t="s">
        <v>214</v>
      </c>
      <c r="B120" s="53" t="s">
        <v>168</v>
      </c>
      <c r="C120" s="53" t="s">
        <v>168</v>
      </c>
      <c r="D120" s="53" t="s">
        <v>168</v>
      </c>
      <c r="E120" s="53" t="s">
        <v>168</v>
      </c>
      <c r="F120" s="53" t="s">
        <v>168</v>
      </c>
      <c r="G120" s="53" t="s">
        <v>168</v>
      </c>
      <c r="H120" s="53" t="s">
        <v>168</v>
      </c>
      <c r="I120" s="53" t="s">
        <v>168</v>
      </c>
      <c r="J120" s="53" t="s">
        <v>168</v>
      </c>
      <c r="K120" s="53" t="s">
        <v>168</v>
      </c>
      <c r="L120" s="53" t="s">
        <v>168</v>
      </c>
      <c r="M120" s="53" t="s">
        <v>168</v>
      </c>
      <c r="O120" s="53" t="s">
        <v>168</v>
      </c>
    </row>
    <row r="133" spans="1:59" x14ac:dyDescent="0.25">
      <c r="A133" s="20" t="s">
        <v>199</v>
      </c>
      <c r="B133" t="s">
        <v>180</v>
      </c>
      <c r="C133" t="s">
        <v>181</v>
      </c>
      <c r="D133" t="s">
        <v>182</v>
      </c>
      <c r="E133" t="s">
        <v>183</v>
      </c>
      <c r="F133" t="s">
        <v>184</v>
      </c>
      <c r="G133" t="s">
        <v>185</v>
      </c>
      <c r="H133" t="s">
        <v>186</v>
      </c>
      <c r="I133" t="s">
        <v>187</v>
      </c>
      <c r="J133" t="s">
        <v>188</v>
      </c>
      <c r="K133" t="s">
        <v>189</v>
      </c>
      <c r="L133" t="s">
        <v>190</v>
      </c>
      <c r="M133" t="s">
        <v>191</v>
      </c>
      <c r="O133" t="s">
        <v>90</v>
      </c>
      <c r="Y133" t="s">
        <v>209</v>
      </c>
    </row>
    <row r="134" spans="1:59" x14ac:dyDescent="0.25">
      <c r="A134" t="s">
        <v>171</v>
      </c>
      <c r="B134" s="53" t="s">
        <v>168</v>
      </c>
      <c r="C134" s="53" t="s">
        <v>168</v>
      </c>
      <c r="D134" s="53" t="s">
        <v>168</v>
      </c>
      <c r="E134" s="53" t="s">
        <v>168</v>
      </c>
      <c r="F134" s="53" t="s">
        <v>168</v>
      </c>
      <c r="G134" s="53" t="s">
        <v>168</v>
      </c>
      <c r="H134" s="53" t="s">
        <v>168</v>
      </c>
      <c r="I134" s="53" t="s">
        <v>168</v>
      </c>
      <c r="J134" s="53" t="s">
        <v>168</v>
      </c>
      <c r="K134" s="53" t="s">
        <v>168</v>
      </c>
      <c r="L134" s="53" t="s">
        <v>168</v>
      </c>
      <c r="M134" s="53" t="s">
        <v>168</v>
      </c>
      <c r="O134" s="52" t="s">
        <v>168</v>
      </c>
      <c r="AS134" s="20" t="s">
        <v>227</v>
      </c>
      <c r="AT134" s="20" t="s">
        <v>180</v>
      </c>
      <c r="AU134" s="20" t="s">
        <v>181</v>
      </c>
      <c r="AV134" s="20" t="s">
        <v>182</v>
      </c>
      <c r="AW134" s="20" t="s">
        <v>183</v>
      </c>
      <c r="AX134" s="20" t="s">
        <v>184</v>
      </c>
      <c r="AY134" s="20" t="s">
        <v>185</v>
      </c>
      <c r="AZ134" s="20" t="s">
        <v>186</v>
      </c>
      <c r="BA134" s="20" t="s">
        <v>187</v>
      </c>
      <c r="BB134" s="20" t="s">
        <v>188</v>
      </c>
      <c r="BC134" s="20" t="s">
        <v>189</v>
      </c>
      <c r="BD134" s="20" t="s">
        <v>190</v>
      </c>
      <c r="BE134" s="20" t="s">
        <v>191</v>
      </c>
      <c r="BG134" s="20" t="s">
        <v>90</v>
      </c>
    </row>
    <row r="135" spans="1:59" x14ac:dyDescent="0.25">
      <c r="A135" t="s">
        <v>172</v>
      </c>
      <c r="B135" s="53" t="s">
        <v>168</v>
      </c>
      <c r="C135" s="53" t="s">
        <v>168</v>
      </c>
      <c r="D135" s="53" t="s">
        <v>168</v>
      </c>
      <c r="E135" s="53" t="s">
        <v>168</v>
      </c>
      <c r="F135" s="53" t="s">
        <v>168</v>
      </c>
      <c r="G135" s="53" t="s">
        <v>168</v>
      </c>
      <c r="H135" s="53" t="s">
        <v>168</v>
      </c>
      <c r="I135" s="58" t="s">
        <v>169</v>
      </c>
      <c r="J135" s="53" t="s">
        <v>168</v>
      </c>
      <c r="K135" s="53" t="s">
        <v>168</v>
      </c>
      <c r="L135" s="53" t="s">
        <v>168</v>
      </c>
      <c r="M135" s="53" t="s">
        <v>168</v>
      </c>
      <c r="O135" s="53" t="s">
        <v>168</v>
      </c>
      <c r="AS135" t="s">
        <v>215</v>
      </c>
      <c r="AT135" s="51" t="s">
        <v>170</v>
      </c>
      <c r="AU135" s="51" t="s">
        <v>170</v>
      </c>
      <c r="AV135" s="51" t="s">
        <v>170</v>
      </c>
      <c r="AW135" s="53" t="s">
        <v>168</v>
      </c>
      <c r="AX135" s="53" t="s">
        <v>168</v>
      </c>
      <c r="AY135" s="53" t="s">
        <v>168</v>
      </c>
      <c r="AZ135" s="58" t="s">
        <v>169</v>
      </c>
      <c r="BA135" s="51" t="s">
        <v>170</v>
      </c>
      <c r="BB135" s="51" t="s">
        <v>170</v>
      </c>
      <c r="BC135" s="51" t="s">
        <v>170</v>
      </c>
      <c r="BD135" s="51" t="s">
        <v>170</v>
      </c>
      <c r="BE135" s="51" t="s">
        <v>170</v>
      </c>
      <c r="BG135" s="51" t="s">
        <v>170</v>
      </c>
    </row>
    <row r="136" spans="1:59" x14ac:dyDescent="0.25">
      <c r="A136" t="s">
        <v>173</v>
      </c>
      <c r="B136" s="53" t="s">
        <v>168</v>
      </c>
      <c r="C136" s="53" t="s">
        <v>168</v>
      </c>
      <c r="D136" s="53" t="s">
        <v>168</v>
      </c>
      <c r="E136" s="53" t="s">
        <v>168</v>
      </c>
      <c r="F136" s="53" t="s">
        <v>168</v>
      </c>
      <c r="G136" s="53" t="s">
        <v>168</v>
      </c>
      <c r="H136" s="53" t="s">
        <v>168</v>
      </c>
      <c r="I136" s="53" t="s">
        <v>168</v>
      </c>
      <c r="J136" s="53" t="s">
        <v>168</v>
      </c>
      <c r="K136" s="53" t="s">
        <v>168</v>
      </c>
      <c r="L136" s="53" t="s">
        <v>168</v>
      </c>
      <c r="M136" s="53" t="s">
        <v>168</v>
      </c>
      <c r="O136" s="53" t="s">
        <v>168</v>
      </c>
      <c r="AS136" t="s">
        <v>216</v>
      </c>
      <c r="AT136" s="53" t="s">
        <v>168</v>
      </c>
      <c r="AU136" s="53" t="s">
        <v>168</v>
      </c>
      <c r="AV136" s="53" t="s">
        <v>168</v>
      </c>
      <c r="AW136" s="53" t="s">
        <v>168</v>
      </c>
      <c r="AX136" s="53" t="s">
        <v>168</v>
      </c>
      <c r="AY136" s="53" t="s">
        <v>168</v>
      </c>
      <c r="AZ136" s="53" t="s">
        <v>168</v>
      </c>
      <c r="BA136" s="53" t="s">
        <v>168</v>
      </c>
      <c r="BB136" s="53" t="s">
        <v>168</v>
      </c>
      <c r="BC136" s="51" t="s">
        <v>170</v>
      </c>
      <c r="BD136" s="51" t="s">
        <v>170</v>
      </c>
      <c r="BE136" s="58" t="s">
        <v>169</v>
      </c>
      <c r="BG136" s="53" t="s">
        <v>168</v>
      </c>
    </row>
    <row r="137" spans="1:59" x14ac:dyDescent="0.25">
      <c r="A137" t="s">
        <v>174</v>
      </c>
      <c r="B137" s="53" t="s">
        <v>168</v>
      </c>
      <c r="C137" s="53" t="s">
        <v>168</v>
      </c>
      <c r="D137" s="53" t="s">
        <v>168</v>
      </c>
      <c r="E137" s="53" t="s">
        <v>168</v>
      </c>
      <c r="F137" s="53" t="s">
        <v>168</v>
      </c>
      <c r="G137" s="53" t="s">
        <v>168</v>
      </c>
      <c r="H137" s="53" t="s">
        <v>168</v>
      </c>
      <c r="I137" s="53" t="s">
        <v>168</v>
      </c>
      <c r="J137" s="53" t="s">
        <v>168</v>
      </c>
      <c r="K137" s="53" t="s">
        <v>168</v>
      </c>
      <c r="L137" s="53" t="s">
        <v>168</v>
      </c>
      <c r="M137" s="53" t="s">
        <v>168</v>
      </c>
      <c r="O137" s="53" t="s">
        <v>168</v>
      </c>
      <c r="AS137" t="s">
        <v>217</v>
      </c>
      <c r="AT137" s="53" t="s">
        <v>168</v>
      </c>
      <c r="AU137" s="58" t="s">
        <v>169</v>
      </c>
      <c r="AV137" s="58" t="s">
        <v>169</v>
      </c>
      <c r="AW137" s="53" t="s">
        <v>168</v>
      </c>
      <c r="AX137" s="53" t="s">
        <v>168</v>
      </c>
      <c r="AY137" s="53" t="s">
        <v>168</v>
      </c>
      <c r="AZ137" s="53" t="s">
        <v>168</v>
      </c>
      <c r="BA137" s="53" t="s">
        <v>168</v>
      </c>
      <c r="BB137" s="53" t="s">
        <v>168</v>
      </c>
      <c r="BC137" s="53" t="s">
        <v>168</v>
      </c>
      <c r="BD137" s="53" t="s">
        <v>168</v>
      </c>
      <c r="BE137" s="58" t="s">
        <v>169</v>
      </c>
      <c r="BG137" s="53" t="s">
        <v>168</v>
      </c>
    </row>
    <row r="138" spans="1:59" x14ac:dyDescent="0.25">
      <c r="A138" t="s">
        <v>175</v>
      </c>
      <c r="B138" s="53" t="s">
        <v>168</v>
      </c>
      <c r="C138" s="53" t="s">
        <v>168</v>
      </c>
      <c r="D138" s="58" t="s">
        <v>169</v>
      </c>
      <c r="E138" s="53" t="s">
        <v>168</v>
      </c>
      <c r="F138" s="53" t="s">
        <v>168</v>
      </c>
      <c r="G138" s="53" t="s">
        <v>168</v>
      </c>
      <c r="H138" s="53" t="s">
        <v>168</v>
      </c>
      <c r="I138" s="51" t="s">
        <v>170</v>
      </c>
      <c r="J138" s="51" t="s">
        <v>170</v>
      </c>
      <c r="K138" s="51" t="s">
        <v>170</v>
      </c>
      <c r="L138" s="53" t="s">
        <v>168</v>
      </c>
      <c r="M138" s="58" t="s">
        <v>169</v>
      </c>
      <c r="O138" s="53" t="s">
        <v>168</v>
      </c>
      <c r="AS138" t="s">
        <v>218</v>
      </c>
      <c r="AT138" s="51" t="s">
        <v>170</v>
      </c>
      <c r="AU138" s="51" t="s">
        <v>170</v>
      </c>
      <c r="AV138" s="51" t="s">
        <v>170</v>
      </c>
      <c r="AW138" s="53" t="s">
        <v>168</v>
      </c>
      <c r="AX138" s="58" t="s">
        <v>169</v>
      </c>
      <c r="AY138" s="58" t="s">
        <v>169</v>
      </c>
      <c r="AZ138" s="58" t="s">
        <v>169</v>
      </c>
      <c r="BA138" s="58" t="s">
        <v>169</v>
      </c>
      <c r="BB138" s="58" t="s">
        <v>169</v>
      </c>
      <c r="BC138" s="51" t="s">
        <v>170</v>
      </c>
      <c r="BD138" s="51" t="s">
        <v>170</v>
      </c>
      <c r="BE138" s="51" t="s">
        <v>170</v>
      </c>
      <c r="BG138" s="55" t="s">
        <v>192</v>
      </c>
    </row>
    <row r="139" spans="1:59" x14ac:dyDescent="0.25">
      <c r="A139" t="s">
        <v>176</v>
      </c>
      <c r="B139" s="53" t="s">
        <v>168</v>
      </c>
      <c r="C139" s="53" t="s">
        <v>168</v>
      </c>
      <c r="D139" s="53" t="s">
        <v>168</v>
      </c>
      <c r="E139" s="53" t="s">
        <v>168</v>
      </c>
      <c r="F139" s="53" t="s">
        <v>168</v>
      </c>
      <c r="G139" s="53" t="s">
        <v>168</v>
      </c>
      <c r="H139" s="53" t="s">
        <v>168</v>
      </c>
      <c r="I139" s="53" t="s">
        <v>168</v>
      </c>
      <c r="J139" s="53" t="s">
        <v>168</v>
      </c>
      <c r="K139" s="53" t="s">
        <v>168</v>
      </c>
      <c r="L139" s="53" t="s">
        <v>168</v>
      </c>
      <c r="M139" s="53" t="s">
        <v>168</v>
      </c>
      <c r="O139" s="53" t="s">
        <v>168</v>
      </c>
      <c r="AS139" t="s">
        <v>219</v>
      </c>
      <c r="AT139" s="51" t="s">
        <v>170</v>
      </c>
      <c r="AU139" s="51" t="s">
        <v>170</v>
      </c>
      <c r="AV139" s="51" t="s">
        <v>170</v>
      </c>
      <c r="AW139" s="51" t="s">
        <v>170</v>
      </c>
      <c r="AX139" s="58" t="s">
        <v>169</v>
      </c>
      <c r="AY139" s="58" t="s">
        <v>169</v>
      </c>
      <c r="AZ139" s="51" t="s">
        <v>170</v>
      </c>
      <c r="BA139" s="51" t="s">
        <v>170</v>
      </c>
      <c r="BB139" s="51" t="s">
        <v>170</v>
      </c>
      <c r="BC139" s="51" t="s">
        <v>170</v>
      </c>
      <c r="BD139" s="51" t="s">
        <v>170</v>
      </c>
      <c r="BE139" s="51" t="s">
        <v>170</v>
      </c>
      <c r="BG139" s="51" t="s">
        <v>170</v>
      </c>
    </row>
    <row r="140" spans="1:59" x14ac:dyDescent="0.25">
      <c r="A140" t="s">
        <v>177</v>
      </c>
      <c r="B140" s="53" t="s">
        <v>168</v>
      </c>
      <c r="C140" s="51" t="s">
        <v>170</v>
      </c>
      <c r="D140" s="53" t="s">
        <v>168</v>
      </c>
      <c r="E140" s="53" t="s">
        <v>168</v>
      </c>
      <c r="F140" s="58" t="s">
        <v>169</v>
      </c>
      <c r="G140" s="58" t="s">
        <v>169</v>
      </c>
      <c r="H140" s="58" t="s">
        <v>169</v>
      </c>
      <c r="I140" s="58" t="s">
        <v>169</v>
      </c>
      <c r="J140" s="53" t="s">
        <v>168</v>
      </c>
      <c r="K140" s="58" t="s">
        <v>169</v>
      </c>
      <c r="L140" s="53" t="s">
        <v>168</v>
      </c>
      <c r="M140" s="53" t="s">
        <v>168</v>
      </c>
      <c r="O140" s="57" t="s">
        <v>195</v>
      </c>
      <c r="AS140" t="s">
        <v>220</v>
      </c>
      <c r="AT140" s="51" t="s">
        <v>170</v>
      </c>
      <c r="AU140" s="51" t="s">
        <v>170</v>
      </c>
      <c r="AV140" s="51" t="s">
        <v>170</v>
      </c>
      <c r="AW140" s="51" t="s">
        <v>170</v>
      </c>
      <c r="AX140" s="51" t="s">
        <v>170</v>
      </c>
      <c r="AY140" s="51" t="s">
        <v>170</v>
      </c>
      <c r="AZ140" s="51" t="s">
        <v>170</v>
      </c>
      <c r="BA140" s="51" t="s">
        <v>170</v>
      </c>
      <c r="BB140" s="51" t="s">
        <v>170</v>
      </c>
      <c r="BC140" s="51" t="s">
        <v>170</v>
      </c>
      <c r="BD140" s="51" t="s">
        <v>170</v>
      </c>
      <c r="BE140" s="51" t="s">
        <v>170</v>
      </c>
      <c r="BG140" s="51" t="s">
        <v>170</v>
      </c>
    </row>
    <row r="141" spans="1:59" x14ac:dyDescent="0.25">
      <c r="A141" t="s">
        <v>178</v>
      </c>
      <c r="B141" s="53" t="s">
        <v>168</v>
      </c>
      <c r="C141" s="53" t="s">
        <v>168</v>
      </c>
      <c r="D141" s="53" t="s">
        <v>168</v>
      </c>
      <c r="E141" s="53" t="s">
        <v>168</v>
      </c>
      <c r="F141" s="58" t="s">
        <v>169</v>
      </c>
      <c r="G141" s="53" t="s">
        <v>168</v>
      </c>
      <c r="H141" s="53" t="s">
        <v>168</v>
      </c>
      <c r="I141" s="58" t="s">
        <v>169</v>
      </c>
      <c r="J141" s="53" t="s">
        <v>168</v>
      </c>
      <c r="K141" s="58" t="s">
        <v>169</v>
      </c>
      <c r="L141" s="53" t="s">
        <v>168</v>
      </c>
      <c r="M141" s="58" t="s">
        <v>169</v>
      </c>
      <c r="O141" s="57" t="s">
        <v>195</v>
      </c>
      <c r="AS141" t="s">
        <v>221</v>
      </c>
      <c r="AT141" s="58" t="s">
        <v>169</v>
      </c>
      <c r="AU141" s="51" t="s">
        <v>170</v>
      </c>
      <c r="AV141" s="51" t="s">
        <v>170</v>
      </c>
      <c r="AW141" s="58" t="s">
        <v>169</v>
      </c>
      <c r="AX141" s="51" t="s">
        <v>170</v>
      </c>
      <c r="AY141" s="58" t="s">
        <v>169</v>
      </c>
      <c r="AZ141" s="51" t="s">
        <v>170</v>
      </c>
      <c r="BA141" s="58" t="s">
        <v>169</v>
      </c>
      <c r="BB141" s="51" t="s">
        <v>170</v>
      </c>
      <c r="BC141" s="58" t="s">
        <v>169</v>
      </c>
      <c r="BD141" s="58" t="s">
        <v>169</v>
      </c>
      <c r="BE141" s="51" t="s">
        <v>170</v>
      </c>
      <c r="BG141" s="55" t="s">
        <v>192</v>
      </c>
    </row>
    <row r="142" spans="1:59" x14ac:dyDescent="0.25">
      <c r="A142" t="s">
        <v>179</v>
      </c>
      <c r="B142" s="53" t="s">
        <v>168</v>
      </c>
      <c r="C142" s="58" t="s">
        <v>169</v>
      </c>
      <c r="D142" s="53" t="s">
        <v>168</v>
      </c>
      <c r="E142" s="53" t="s">
        <v>168</v>
      </c>
      <c r="F142" s="53" t="s">
        <v>168</v>
      </c>
      <c r="G142" s="53" t="s">
        <v>168</v>
      </c>
      <c r="H142" s="51" t="s">
        <v>170</v>
      </c>
      <c r="I142" s="58" t="s">
        <v>169</v>
      </c>
      <c r="J142" s="53" t="s">
        <v>168</v>
      </c>
      <c r="K142" s="53" t="s">
        <v>168</v>
      </c>
      <c r="L142" s="53" t="s">
        <v>168</v>
      </c>
      <c r="M142" s="53" t="s">
        <v>168</v>
      </c>
      <c r="O142" s="53" t="s">
        <v>168</v>
      </c>
    </row>
    <row r="143" spans="1:59" x14ac:dyDescent="0.25">
      <c r="A143" t="s">
        <v>213</v>
      </c>
      <c r="B143" s="53" t="s">
        <v>168</v>
      </c>
      <c r="C143" s="53" t="s">
        <v>168</v>
      </c>
      <c r="D143" s="53" t="s">
        <v>168</v>
      </c>
      <c r="E143" s="53" t="s">
        <v>168</v>
      </c>
      <c r="F143" s="53" t="s">
        <v>168</v>
      </c>
      <c r="G143" s="53" t="s">
        <v>168</v>
      </c>
      <c r="H143" s="53" t="s">
        <v>168</v>
      </c>
      <c r="I143" s="53" t="s">
        <v>168</v>
      </c>
      <c r="J143" s="53" t="s">
        <v>168</v>
      </c>
      <c r="K143" s="53" t="s">
        <v>168</v>
      </c>
      <c r="L143" s="53" t="s">
        <v>168</v>
      </c>
      <c r="M143" s="53" t="s">
        <v>168</v>
      </c>
      <c r="O143" s="53" t="s">
        <v>168</v>
      </c>
    </row>
    <row r="144" spans="1:59" x14ac:dyDescent="0.25">
      <c r="A144" t="s">
        <v>214</v>
      </c>
      <c r="B144" s="53" t="s">
        <v>168</v>
      </c>
      <c r="C144" s="53" t="s">
        <v>168</v>
      </c>
      <c r="D144" s="53" t="s">
        <v>168</v>
      </c>
      <c r="E144" s="53" t="s">
        <v>168</v>
      </c>
      <c r="F144" s="53" t="s">
        <v>168</v>
      </c>
      <c r="G144" s="53" t="s">
        <v>168</v>
      </c>
      <c r="H144" s="53" t="s">
        <v>168</v>
      </c>
      <c r="I144" s="53" t="s">
        <v>168</v>
      </c>
      <c r="J144" s="53" t="s">
        <v>168</v>
      </c>
      <c r="K144" s="53" t="s">
        <v>168</v>
      </c>
      <c r="L144" s="53" t="s">
        <v>168</v>
      </c>
      <c r="M144" s="53" t="s">
        <v>168</v>
      </c>
      <c r="O144" s="53" t="s">
        <v>168</v>
      </c>
    </row>
    <row r="159" spans="1:25" x14ac:dyDescent="0.25">
      <c r="A159" s="20" t="s">
        <v>200</v>
      </c>
      <c r="B159" t="s">
        <v>180</v>
      </c>
      <c r="C159" t="s">
        <v>181</v>
      </c>
      <c r="D159" t="s">
        <v>182</v>
      </c>
      <c r="E159" t="s">
        <v>183</v>
      </c>
      <c r="F159" t="s">
        <v>184</v>
      </c>
      <c r="G159" t="s">
        <v>185</v>
      </c>
      <c r="H159" t="s">
        <v>186</v>
      </c>
      <c r="I159" t="s">
        <v>187</v>
      </c>
      <c r="J159" t="s">
        <v>188</v>
      </c>
      <c r="K159" t="s">
        <v>189</v>
      </c>
      <c r="L159" t="s">
        <v>190</v>
      </c>
      <c r="M159" t="s">
        <v>191</v>
      </c>
      <c r="O159" t="s">
        <v>90</v>
      </c>
      <c r="Y159" t="s">
        <v>210</v>
      </c>
    </row>
    <row r="160" spans="1:25" x14ac:dyDescent="0.25">
      <c r="A160" t="s">
        <v>171</v>
      </c>
      <c r="B160" s="53" t="s">
        <v>168</v>
      </c>
      <c r="C160" s="53" t="s">
        <v>168</v>
      </c>
      <c r="D160" s="53" t="s">
        <v>168</v>
      </c>
      <c r="E160" s="53" t="s">
        <v>168</v>
      </c>
      <c r="F160" s="53" t="s">
        <v>168</v>
      </c>
      <c r="G160" s="53" t="s">
        <v>168</v>
      </c>
      <c r="H160" s="53" t="s">
        <v>168</v>
      </c>
      <c r="I160" s="53" t="s">
        <v>168</v>
      </c>
      <c r="J160" s="53" t="s">
        <v>168</v>
      </c>
      <c r="K160" s="53" t="s">
        <v>168</v>
      </c>
      <c r="L160" s="53" t="s">
        <v>168</v>
      </c>
      <c r="M160" s="53" t="s">
        <v>168</v>
      </c>
      <c r="O160" s="52" t="s">
        <v>168</v>
      </c>
    </row>
    <row r="161" spans="1:59" x14ac:dyDescent="0.25">
      <c r="A161" t="s">
        <v>172</v>
      </c>
      <c r="B161" s="53" t="s">
        <v>168</v>
      </c>
      <c r="C161" s="53" t="s">
        <v>168</v>
      </c>
      <c r="D161" s="53" t="s">
        <v>168</v>
      </c>
      <c r="E161" s="58" t="s">
        <v>169</v>
      </c>
      <c r="F161" s="53" t="s">
        <v>168</v>
      </c>
      <c r="G161" s="51" t="s">
        <v>170</v>
      </c>
      <c r="H161" s="53" t="s">
        <v>168</v>
      </c>
      <c r="I161" s="53" t="s">
        <v>168</v>
      </c>
      <c r="J161" s="53" t="s">
        <v>168</v>
      </c>
      <c r="K161" s="53" t="s">
        <v>168</v>
      </c>
      <c r="L161" s="53" t="s">
        <v>168</v>
      </c>
      <c r="M161" s="53" t="s">
        <v>168</v>
      </c>
      <c r="O161" s="53" t="s">
        <v>168</v>
      </c>
      <c r="AS161" s="20" t="s">
        <v>228</v>
      </c>
      <c r="AT161" s="20" t="s">
        <v>180</v>
      </c>
      <c r="AU161" s="20" t="s">
        <v>181</v>
      </c>
      <c r="AV161" s="20" t="s">
        <v>182</v>
      </c>
      <c r="AW161" s="20" t="s">
        <v>183</v>
      </c>
      <c r="AX161" s="20" t="s">
        <v>184</v>
      </c>
      <c r="AY161" s="20" t="s">
        <v>185</v>
      </c>
      <c r="AZ161" s="20" t="s">
        <v>186</v>
      </c>
      <c r="BA161" s="20" t="s">
        <v>187</v>
      </c>
      <c r="BB161" s="20" t="s">
        <v>188</v>
      </c>
      <c r="BC161" s="20" t="s">
        <v>189</v>
      </c>
      <c r="BD161" s="20" t="s">
        <v>190</v>
      </c>
      <c r="BE161" s="20" t="s">
        <v>191</v>
      </c>
      <c r="BG161" s="20" t="s">
        <v>90</v>
      </c>
    </row>
    <row r="162" spans="1:59" x14ac:dyDescent="0.25">
      <c r="A162" t="s">
        <v>173</v>
      </c>
      <c r="B162" s="53" t="s">
        <v>168</v>
      </c>
      <c r="C162" s="53" t="s">
        <v>168</v>
      </c>
      <c r="D162" s="53" t="s">
        <v>168</v>
      </c>
      <c r="E162" s="53" t="s">
        <v>168</v>
      </c>
      <c r="F162" s="53" t="s">
        <v>168</v>
      </c>
      <c r="G162" s="53" t="s">
        <v>168</v>
      </c>
      <c r="H162" s="53" t="s">
        <v>168</v>
      </c>
      <c r="I162" s="53" t="s">
        <v>168</v>
      </c>
      <c r="J162" s="53" t="s">
        <v>168</v>
      </c>
      <c r="K162" s="53" t="s">
        <v>168</v>
      </c>
      <c r="L162" s="53" t="s">
        <v>168</v>
      </c>
      <c r="M162" s="53" t="s">
        <v>168</v>
      </c>
      <c r="O162" s="53" t="s">
        <v>168</v>
      </c>
      <c r="AS162" t="s">
        <v>215</v>
      </c>
      <c r="AT162" s="51" t="s">
        <v>170</v>
      </c>
      <c r="AU162" s="58" t="s">
        <v>169</v>
      </c>
      <c r="AV162" s="53" t="s">
        <v>168</v>
      </c>
      <c r="AW162" s="53" t="s">
        <v>168</v>
      </c>
      <c r="AX162" s="58" t="s">
        <v>169</v>
      </c>
      <c r="AY162" s="51" t="s">
        <v>170</v>
      </c>
      <c r="AZ162" s="58" t="s">
        <v>169</v>
      </c>
      <c r="BA162" s="51" t="s">
        <v>170</v>
      </c>
      <c r="BB162" s="51" t="s">
        <v>170</v>
      </c>
      <c r="BC162" s="51" t="s">
        <v>170</v>
      </c>
      <c r="BD162" s="51" t="s">
        <v>170</v>
      </c>
      <c r="BE162" s="51" t="s">
        <v>170</v>
      </c>
      <c r="BG162" s="51" t="s">
        <v>170</v>
      </c>
    </row>
    <row r="163" spans="1:59" x14ac:dyDescent="0.25">
      <c r="A163" t="s">
        <v>174</v>
      </c>
      <c r="B163" s="53" t="s">
        <v>168</v>
      </c>
      <c r="C163" s="53" t="s">
        <v>168</v>
      </c>
      <c r="D163" s="53" t="s">
        <v>168</v>
      </c>
      <c r="E163" s="53" t="s">
        <v>168</v>
      </c>
      <c r="F163" s="53" t="s">
        <v>168</v>
      </c>
      <c r="G163" s="53" t="s">
        <v>168</v>
      </c>
      <c r="H163" s="53" t="s">
        <v>168</v>
      </c>
      <c r="I163" s="53" t="s">
        <v>168</v>
      </c>
      <c r="J163" s="53" t="s">
        <v>168</v>
      </c>
      <c r="K163" s="53" t="s">
        <v>168</v>
      </c>
      <c r="L163" s="53" t="s">
        <v>168</v>
      </c>
      <c r="M163" s="53" t="s">
        <v>168</v>
      </c>
      <c r="O163" s="53" t="s">
        <v>168</v>
      </c>
      <c r="AS163" t="s">
        <v>216</v>
      </c>
      <c r="AT163" s="51" t="s">
        <v>170</v>
      </c>
      <c r="AU163" s="58" t="s">
        <v>169</v>
      </c>
      <c r="AV163" s="58" t="s">
        <v>169</v>
      </c>
      <c r="AW163" s="58" t="s">
        <v>169</v>
      </c>
      <c r="AX163" s="58" t="s">
        <v>169</v>
      </c>
      <c r="AY163" s="58" t="s">
        <v>169</v>
      </c>
      <c r="AZ163" s="51" t="s">
        <v>170</v>
      </c>
      <c r="BA163" s="51" t="s">
        <v>170</v>
      </c>
      <c r="BB163" s="51" t="s">
        <v>170</v>
      </c>
      <c r="BC163" s="51" t="s">
        <v>170</v>
      </c>
      <c r="BD163" s="51" t="s">
        <v>170</v>
      </c>
      <c r="BE163" s="58" t="s">
        <v>169</v>
      </c>
      <c r="BG163" s="55" t="s">
        <v>192</v>
      </c>
    </row>
    <row r="164" spans="1:59" x14ac:dyDescent="0.25">
      <c r="A164" t="s">
        <v>175</v>
      </c>
      <c r="B164" s="53" t="s">
        <v>168</v>
      </c>
      <c r="C164" s="58" t="s">
        <v>169</v>
      </c>
      <c r="D164" s="53" t="s">
        <v>168</v>
      </c>
      <c r="E164" s="53" t="s">
        <v>168</v>
      </c>
      <c r="F164" s="53" t="s">
        <v>168</v>
      </c>
      <c r="G164" s="53" t="s">
        <v>168</v>
      </c>
      <c r="H164" s="53" t="s">
        <v>168</v>
      </c>
      <c r="I164" s="53" t="s">
        <v>168</v>
      </c>
      <c r="J164" s="51" t="s">
        <v>170</v>
      </c>
      <c r="K164" s="53" t="s">
        <v>168</v>
      </c>
      <c r="L164" s="53" t="s">
        <v>168</v>
      </c>
      <c r="M164" s="58" t="s">
        <v>169</v>
      </c>
      <c r="O164" s="53" t="s">
        <v>168</v>
      </c>
      <c r="AS164" t="s">
        <v>217</v>
      </c>
      <c r="AT164" s="58" t="s">
        <v>169</v>
      </c>
      <c r="AU164" s="53" t="s">
        <v>168</v>
      </c>
      <c r="AV164" s="58" t="s">
        <v>169</v>
      </c>
      <c r="AW164" s="53" t="s">
        <v>168</v>
      </c>
      <c r="AX164" s="53" t="s">
        <v>168</v>
      </c>
      <c r="AY164" s="53" t="s">
        <v>168</v>
      </c>
      <c r="AZ164" s="58" t="s">
        <v>169</v>
      </c>
      <c r="BA164" s="53" t="s">
        <v>168</v>
      </c>
      <c r="BB164" s="58" t="s">
        <v>169</v>
      </c>
      <c r="BC164" s="58" t="s">
        <v>169</v>
      </c>
      <c r="BD164" s="53" t="s">
        <v>168</v>
      </c>
      <c r="BE164" s="53" t="s">
        <v>168</v>
      </c>
      <c r="BG164" s="53" t="s">
        <v>168</v>
      </c>
    </row>
    <row r="165" spans="1:59" x14ac:dyDescent="0.25">
      <c r="A165" t="s">
        <v>176</v>
      </c>
      <c r="B165" s="53" t="s">
        <v>168</v>
      </c>
      <c r="C165" s="53" t="s">
        <v>168</v>
      </c>
      <c r="D165" s="53" t="s">
        <v>168</v>
      </c>
      <c r="E165" s="53" t="s">
        <v>168</v>
      </c>
      <c r="F165" s="53" t="s">
        <v>168</v>
      </c>
      <c r="G165" s="53" t="s">
        <v>168</v>
      </c>
      <c r="H165" s="53" t="s">
        <v>168</v>
      </c>
      <c r="I165" s="53" t="s">
        <v>168</v>
      </c>
      <c r="J165" s="53" t="s">
        <v>168</v>
      </c>
      <c r="K165" s="53" t="s">
        <v>168</v>
      </c>
      <c r="L165" s="53" t="s">
        <v>168</v>
      </c>
      <c r="M165" s="53" t="s">
        <v>168</v>
      </c>
      <c r="O165" s="53" t="s">
        <v>168</v>
      </c>
      <c r="AS165" t="s">
        <v>218</v>
      </c>
      <c r="AT165" s="53" t="s">
        <v>168</v>
      </c>
      <c r="AU165" s="53" t="s">
        <v>168</v>
      </c>
      <c r="AV165" s="53" t="s">
        <v>168</v>
      </c>
      <c r="AW165" s="53" t="s">
        <v>168</v>
      </c>
      <c r="AX165" s="53" t="s">
        <v>168</v>
      </c>
      <c r="AY165" s="53" t="s">
        <v>168</v>
      </c>
      <c r="AZ165" s="53" t="s">
        <v>168</v>
      </c>
      <c r="BA165" s="53" t="s">
        <v>168</v>
      </c>
      <c r="BB165" s="53" t="s">
        <v>168</v>
      </c>
      <c r="BC165" s="53" t="s">
        <v>168</v>
      </c>
      <c r="BD165" s="53" t="s">
        <v>168</v>
      </c>
      <c r="BE165" s="53" t="s">
        <v>168</v>
      </c>
      <c r="BG165" s="53" t="s">
        <v>168</v>
      </c>
    </row>
    <row r="166" spans="1:59" x14ac:dyDescent="0.25">
      <c r="A166" t="s">
        <v>177</v>
      </c>
      <c r="B166" s="58" t="s">
        <v>169</v>
      </c>
      <c r="C166" s="58" t="s">
        <v>169</v>
      </c>
      <c r="D166" s="53" t="s">
        <v>168</v>
      </c>
      <c r="E166" s="53" t="s">
        <v>168</v>
      </c>
      <c r="F166" s="58" t="s">
        <v>169</v>
      </c>
      <c r="G166" s="58" t="s">
        <v>169</v>
      </c>
      <c r="H166" s="51" t="s">
        <v>170</v>
      </c>
      <c r="I166" s="51" t="s">
        <v>170</v>
      </c>
      <c r="J166" s="58" t="s">
        <v>169</v>
      </c>
      <c r="K166" s="51" t="s">
        <v>170</v>
      </c>
      <c r="L166" s="53" t="s">
        <v>168</v>
      </c>
      <c r="M166" s="58" t="s">
        <v>169</v>
      </c>
      <c r="O166" s="57" t="s">
        <v>195</v>
      </c>
      <c r="AS166" t="s">
        <v>219</v>
      </c>
      <c r="AT166" s="53" t="s">
        <v>168</v>
      </c>
      <c r="AU166" s="53" t="s">
        <v>168</v>
      </c>
      <c r="AV166" s="53" t="s">
        <v>168</v>
      </c>
      <c r="AW166" s="53" t="s">
        <v>168</v>
      </c>
      <c r="AX166" s="58" t="s">
        <v>169</v>
      </c>
      <c r="AY166" s="53" t="s">
        <v>168</v>
      </c>
      <c r="AZ166" s="53" t="s">
        <v>168</v>
      </c>
      <c r="BA166" s="58" t="s">
        <v>169</v>
      </c>
      <c r="BB166" s="53" t="s">
        <v>168</v>
      </c>
      <c r="BC166" s="53" t="s">
        <v>168</v>
      </c>
      <c r="BD166" s="58" t="s">
        <v>169</v>
      </c>
      <c r="BE166" s="51" t="s">
        <v>170</v>
      </c>
      <c r="BG166" s="53" t="s">
        <v>168</v>
      </c>
    </row>
    <row r="167" spans="1:59" x14ac:dyDescent="0.25">
      <c r="A167" t="s">
        <v>178</v>
      </c>
      <c r="B167" s="53" t="s">
        <v>168</v>
      </c>
      <c r="C167" s="53" t="s">
        <v>168</v>
      </c>
      <c r="D167" s="51" t="s">
        <v>170</v>
      </c>
      <c r="E167" s="53" t="s">
        <v>168</v>
      </c>
      <c r="F167" s="58" t="s">
        <v>169</v>
      </c>
      <c r="G167" s="51" t="s">
        <v>170</v>
      </c>
      <c r="H167" s="53" t="s">
        <v>168</v>
      </c>
      <c r="I167" s="51" t="s">
        <v>170</v>
      </c>
      <c r="J167" s="58" t="s">
        <v>169</v>
      </c>
      <c r="K167" s="51" t="s">
        <v>170</v>
      </c>
      <c r="L167" s="53" t="s">
        <v>168</v>
      </c>
      <c r="M167" s="53" t="s">
        <v>168</v>
      </c>
      <c r="O167" s="57" t="s">
        <v>195</v>
      </c>
      <c r="AS167" t="s">
        <v>220</v>
      </c>
      <c r="AT167" s="53" t="s">
        <v>168</v>
      </c>
      <c r="AU167" s="58" t="s">
        <v>169</v>
      </c>
      <c r="AV167" s="53" t="s">
        <v>168</v>
      </c>
      <c r="AW167" s="53" t="s">
        <v>168</v>
      </c>
      <c r="AX167" s="53" t="s">
        <v>168</v>
      </c>
      <c r="AY167" s="58" t="s">
        <v>169</v>
      </c>
      <c r="AZ167" s="53" t="s">
        <v>168</v>
      </c>
      <c r="BA167" s="58" t="s">
        <v>169</v>
      </c>
      <c r="BB167" s="53" t="s">
        <v>168</v>
      </c>
      <c r="BC167" s="53" t="s">
        <v>168</v>
      </c>
      <c r="BD167" s="58" t="s">
        <v>169</v>
      </c>
      <c r="BE167" s="51" t="s">
        <v>170</v>
      </c>
      <c r="BG167" s="53" t="s">
        <v>168</v>
      </c>
    </row>
    <row r="168" spans="1:59" x14ac:dyDescent="0.25">
      <c r="A168" t="s">
        <v>179</v>
      </c>
      <c r="B168" s="53" t="s">
        <v>168</v>
      </c>
      <c r="C168" s="53" t="s">
        <v>168</v>
      </c>
      <c r="D168" s="53" t="s">
        <v>168</v>
      </c>
      <c r="E168" s="53" t="s">
        <v>168</v>
      </c>
      <c r="F168" s="53" t="s">
        <v>168</v>
      </c>
      <c r="G168" s="53" t="s">
        <v>168</v>
      </c>
      <c r="H168" s="53" t="s">
        <v>168</v>
      </c>
      <c r="I168" s="53" t="s">
        <v>168</v>
      </c>
      <c r="J168" s="53" t="s">
        <v>168</v>
      </c>
      <c r="K168" s="53" t="s">
        <v>168</v>
      </c>
      <c r="L168" s="53" t="s">
        <v>168</v>
      </c>
      <c r="M168" s="58" t="s">
        <v>169</v>
      </c>
      <c r="O168" s="53" t="s">
        <v>168</v>
      </c>
      <c r="AS168" t="s">
        <v>221</v>
      </c>
      <c r="AT168" s="53" t="s">
        <v>168</v>
      </c>
      <c r="AU168" s="51" t="s">
        <v>170</v>
      </c>
      <c r="AV168" s="58" t="s">
        <v>169</v>
      </c>
      <c r="AW168" s="58" t="s">
        <v>169</v>
      </c>
      <c r="AX168" s="53" t="s">
        <v>168</v>
      </c>
      <c r="AY168" s="53" t="s">
        <v>168</v>
      </c>
      <c r="AZ168" s="53" t="s">
        <v>168</v>
      </c>
      <c r="BA168" s="51" t="s">
        <v>170</v>
      </c>
      <c r="BB168" s="53" t="s">
        <v>168</v>
      </c>
      <c r="BC168" s="51" t="s">
        <v>170</v>
      </c>
      <c r="BD168" s="58" t="s">
        <v>169</v>
      </c>
      <c r="BE168" s="58" t="s">
        <v>169</v>
      </c>
      <c r="BG168" s="57" t="s">
        <v>195</v>
      </c>
    </row>
    <row r="169" spans="1:59" x14ac:dyDescent="0.25">
      <c r="A169" t="s">
        <v>213</v>
      </c>
      <c r="B169" s="53" t="s">
        <v>168</v>
      </c>
      <c r="C169" s="53" t="s">
        <v>168</v>
      </c>
      <c r="D169" s="53" t="s">
        <v>168</v>
      </c>
      <c r="E169" s="53" t="s">
        <v>168</v>
      </c>
      <c r="F169" s="53" t="s">
        <v>168</v>
      </c>
      <c r="G169" s="53" t="s">
        <v>168</v>
      </c>
      <c r="H169" s="53" t="s">
        <v>168</v>
      </c>
      <c r="I169" s="53" t="s">
        <v>168</v>
      </c>
      <c r="J169" s="53" t="s">
        <v>168</v>
      </c>
      <c r="K169" s="53" t="s">
        <v>168</v>
      </c>
      <c r="L169" s="53" t="s">
        <v>168</v>
      </c>
      <c r="M169" s="53" t="s">
        <v>168</v>
      </c>
      <c r="O169" s="53" t="s">
        <v>168</v>
      </c>
    </row>
    <row r="170" spans="1:59" x14ac:dyDescent="0.25">
      <c r="A170" t="s">
        <v>214</v>
      </c>
      <c r="B170" s="53" t="s">
        <v>168</v>
      </c>
      <c r="C170" s="53" t="s">
        <v>168</v>
      </c>
      <c r="D170" s="53" t="s">
        <v>168</v>
      </c>
      <c r="E170" s="53" t="s">
        <v>168</v>
      </c>
      <c r="F170" s="53" t="s">
        <v>168</v>
      </c>
      <c r="G170" s="53" t="s">
        <v>168</v>
      </c>
      <c r="H170" s="53" t="s">
        <v>168</v>
      </c>
      <c r="I170" s="53" t="s">
        <v>168</v>
      </c>
      <c r="J170" s="53" t="s">
        <v>168</v>
      </c>
      <c r="K170" s="53" t="s">
        <v>168</v>
      </c>
      <c r="L170" s="53" t="s">
        <v>168</v>
      </c>
      <c r="M170" s="53" t="s">
        <v>168</v>
      </c>
      <c r="O170" s="53" t="s">
        <v>168</v>
      </c>
    </row>
    <row r="183" spans="1:59" x14ac:dyDescent="0.25">
      <c r="A183" s="20" t="s">
        <v>201</v>
      </c>
      <c r="B183" t="s">
        <v>180</v>
      </c>
      <c r="C183" t="s">
        <v>181</v>
      </c>
      <c r="D183" t="s">
        <v>182</v>
      </c>
      <c r="E183" t="s">
        <v>183</v>
      </c>
      <c r="F183" t="s">
        <v>184</v>
      </c>
      <c r="G183" t="s">
        <v>185</v>
      </c>
      <c r="H183" t="s">
        <v>186</v>
      </c>
      <c r="I183" t="s">
        <v>187</v>
      </c>
      <c r="J183" t="s">
        <v>188</v>
      </c>
      <c r="K183" t="s">
        <v>189</v>
      </c>
      <c r="L183" t="s">
        <v>190</v>
      </c>
      <c r="M183" t="s">
        <v>191</v>
      </c>
      <c r="O183" t="s">
        <v>90</v>
      </c>
      <c r="Y183" t="s">
        <v>211</v>
      </c>
    </row>
    <row r="184" spans="1:59" x14ac:dyDescent="0.25">
      <c r="A184" t="s">
        <v>171</v>
      </c>
      <c r="B184" s="53" t="s">
        <v>168</v>
      </c>
      <c r="C184" s="53" t="s">
        <v>168</v>
      </c>
      <c r="D184" s="53" t="s">
        <v>168</v>
      </c>
      <c r="E184" s="53" t="s">
        <v>168</v>
      </c>
      <c r="F184" s="53" t="s">
        <v>168</v>
      </c>
      <c r="G184" s="53" t="s">
        <v>168</v>
      </c>
      <c r="H184" s="53" t="s">
        <v>168</v>
      </c>
      <c r="I184" s="53" t="s">
        <v>168</v>
      </c>
      <c r="J184" s="53" t="s">
        <v>168</v>
      </c>
      <c r="K184" s="53" t="s">
        <v>168</v>
      </c>
      <c r="L184" s="53" t="s">
        <v>168</v>
      </c>
      <c r="M184" s="53" t="s">
        <v>168</v>
      </c>
      <c r="O184" s="52" t="s">
        <v>168</v>
      </c>
    </row>
    <row r="185" spans="1:59" x14ac:dyDescent="0.25">
      <c r="A185" t="s">
        <v>172</v>
      </c>
      <c r="B185" s="53" t="s">
        <v>168</v>
      </c>
      <c r="C185" s="53" t="s">
        <v>168</v>
      </c>
      <c r="D185" s="53" t="s">
        <v>168</v>
      </c>
      <c r="E185" s="53" t="s">
        <v>168</v>
      </c>
      <c r="F185" s="53" t="s">
        <v>168</v>
      </c>
      <c r="G185" s="53" t="s">
        <v>168</v>
      </c>
      <c r="H185" s="53" t="s">
        <v>168</v>
      </c>
      <c r="I185" s="53" t="s">
        <v>168</v>
      </c>
      <c r="J185" s="53" t="s">
        <v>168</v>
      </c>
      <c r="K185" s="53" t="s">
        <v>168</v>
      </c>
      <c r="L185" s="53" t="s">
        <v>168</v>
      </c>
      <c r="M185" s="53" t="s">
        <v>168</v>
      </c>
      <c r="O185" s="53" t="s">
        <v>168</v>
      </c>
    </row>
    <row r="186" spans="1:59" x14ac:dyDescent="0.25">
      <c r="A186" t="s">
        <v>173</v>
      </c>
      <c r="B186" s="53" t="s">
        <v>168</v>
      </c>
      <c r="C186" s="53" t="s">
        <v>168</v>
      </c>
      <c r="D186" s="53" t="s">
        <v>168</v>
      </c>
      <c r="E186" s="53" t="s">
        <v>168</v>
      </c>
      <c r="F186" s="53" t="s">
        <v>168</v>
      </c>
      <c r="G186" s="53" t="s">
        <v>168</v>
      </c>
      <c r="H186" s="53" t="s">
        <v>168</v>
      </c>
      <c r="I186" s="53" t="s">
        <v>168</v>
      </c>
      <c r="J186" s="53" t="s">
        <v>168</v>
      </c>
      <c r="K186" s="53" t="s">
        <v>168</v>
      </c>
      <c r="L186" s="53" t="s">
        <v>168</v>
      </c>
      <c r="M186" s="53" t="s">
        <v>168</v>
      </c>
      <c r="O186" s="53" t="s">
        <v>168</v>
      </c>
    </row>
    <row r="187" spans="1:59" x14ac:dyDescent="0.25">
      <c r="A187" t="s">
        <v>174</v>
      </c>
      <c r="B187" s="53" t="s">
        <v>168</v>
      </c>
      <c r="C187" s="53" t="s">
        <v>168</v>
      </c>
      <c r="D187" s="53" t="s">
        <v>168</v>
      </c>
      <c r="E187" s="53" t="s">
        <v>168</v>
      </c>
      <c r="F187" s="53" t="s">
        <v>168</v>
      </c>
      <c r="G187" s="53" t="s">
        <v>168</v>
      </c>
      <c r="H187" s="53" t="s">
        <v>168</v>
      </c>
      <c r="I187" s="53" t="s">
        <v>168</v>
      </c>
      <c r="J187" s="53" t="s">
        <v>168</v>
      </c>
      <c r="K187" s="53" t="s">
        <v>168</v>
      </c>
      <c r="L187" s="53" t="s">
        <v>168</v>
      </c>
      <c r="M187" s="53" t="s">
        <v>168</v>
      </c>
      <c r="O187" s="53" t="s">
        <v>168</v>
      </c>
      <c r="AS187" s="20" t="s">
        <v>230</v>
      </c>
      <c r="AT187" s="20" t="s">
        <v>180</v>
      </c>
      <c r="AU187" s="20" t="s">
        <v>181</v>
      </c>
      <c r="AV187" s="20" t="s">
        <v>182</v>
      </c>
      <c r="AW187" s="20" t="s">
        <v>183</v>
      </c>
      <c r="AX187" s="20" t="s">
        <v>184</v>
      </c>
      <c r="AY187" s="20" t="s">
        <v>185</v>
      </c>
      <c r="AZ187" s="20" t="s">
        <v>186</v>
      </c>
      <c r="BA187" s="20" t="s">
        <v>187</v>
      </c>
      <c r="BB187" s="20" t="s">
        <v>188</v>
      </c>
      <c r="BC187" s="20" t="s">
        <v>189</v>
      </c>
      <c r="BD187" s="20" t="s">
        <v>190</v>
      </c>
      <c r="BE187" s="20" t="s">
        <v>191</v>
      </c>
      <c r="BG187" s="20" t="s">
        <v>90</v>
      </c>
    </row>
    <row r="188" spans="1:59" x14ac:dyDescent="0.25">
      <c r="A188" t="s">
        <v>175</v>
      </c>
      <c r="B188" s="51" t="s">
        <v>170</v>
      </c>
      <c r="C188" s="53" t="s">
        <v>168</v>
      </c>
      <c r="D188" s="53" t="s">
        <v>168</v>
      </c>
      <c r="E188" s="53" t="s">
        <v>168</v>
      </c>
      <c r="F188" s="53" t="s">
        <v>168</v>
      </c>
      <c r="G188" s="58" t="s">
        <v>169</v>
      </c>
      <c r="H188" s="58" t="s">
        <v>169</v>
      </c>
      <c r="I188" s="58" t="s">
        <v>169</v>
      </c>
      <c r="J188" s="53" t="s">
        <v>168</v>
      </c>
      <c r="K188" s="58" t="s">
        <v>169</v>
      </c>
      <c r="L188" s="53" t="s">
        <v>168</v>
      </c>
      <c r="M188" s="53" t="s">
        <v>168</v>
      </c>
      <c r="O188" s="53" t="s">
        <v>168</v>
      </c>
      <c r="AS188" t="s">
        <v>215</v>
      </c>
      <c r="AT188" s="58" t="s">
        <v>169</v>
      </c>
      <c r="AU188" s="53" t="s">
        <v>168</v>
      </c>
      <c r="AV188" s="53" t="s">
        <v>168</v>
      </c>
      <c r="AW188" s="53" t="s">
        <v>168</v>
      </c>
      <c r="AX188" s="53" t="s">
        <v>168</v>
      </c>
      <c r="AY188" s="53" t="s">
        <v>168</v>
      </c>
      <c r="AZ188" s="53" t="s">
        <v>168</v>
      </c>
      <c r="BA188" s="58" t="s">
        <v>169</v>
      </c>
      <c r="BB188" s="51" t="s">
        <v>170</v>
      </c>
      <c r="BC188" s="51" t="s">
        <v>170</v>
      </c>
      <c r="BD188" s="51" t="s">
        <v>170</v>
      </c>
      <c r="BE188" s="58" t="s">
        <v>169</v>
      </c>
      <c r="BG188" s="68" t="s">
        <v>229</v>
      </c>
    </row>
    <row r="189" spans="1:59" x14ac:dyDescent="0.25">
      <c r="A189" t="s">
        <v>176</v>
      </c>
      <c r="B189" s="53" t="s">
        <v>168</v>
      </c>
      <c r="C189" s="53" t="s">
        <v>168</v>
      </c>
      <c r="D189" s="53" t="s">
        <v>168</v>
      </c>
      <c r="E189" s="53" t="s">
        <v>168</v>
      </c>
      <c r="F189" s="53" t="s">
        <v>168</v>
      </c>
      <c r="G189" s="53" t="s">
        <v>168</v>
      </c>
      <c r="H189" s="53" t="s">
        <v>168</v>
      </c>
      <c r="I189" s="53" t="s">
        <v>168</v>
      </c>
      <c r="J189" s="53" t="s">
        <v>168</v>
      </c>
      <c r="K189" s="53" t="s">
        <v>168</v>
      </c>
      <c r="L189" s="53" t="s">
        <v>168</v>
      </c>
      <c r="M189" s="53" t="s">
        <v>168</v>
      </c>
      <c r="O189" s="53" t="s">
        <v>168</v>
      </c>
      <c r="AS189" t="s">
        <v>216</v>
      </c>
      <c r="AT189" s="53" t="s">
        <v>168</v>
      </c>
      <c r="AU189" s="53" t="s">
        <v>168</v>
      </c>
      <c r="AV189" s="58" t="s">
        <v>169</v>
      </c>
      <c r="AW189" s="53" t="s">
        <v>168</v>
      </c>
      <c r="AX189" s="53" t="s">
        <v>168</v>
      </c>
      <c r="AY189" s="53" t="s">
        <v>168</v>
      </c>
      <c r="AZ189" s="53" t="s">
        <v>168</v>
      </c>
      <c r="BA189" s="53" t="s">
        <v>168</v>
      </c>
      <c r="BB189" s="53" t="s">
        <v>168</v>
      </c>
      <c r="BC189" s="53" t="s">
        <v>168</v>
      </c>
      <c r="BD189" s="53" t="s">
        <v>168</v>
      </c>
      <c r="BE189" s="53" t="s">
        <v>168</v>
      </c>
      <c r="BG189" s="53" t="s">
        <v>168</v>
      </c>
    </row>
    <row r="190" spans="1:59" x14ac:dyDescent="0.25">
      <c r="A190" t="s">
        <v>177</v>
      </c>
      <c r="B190" s="53" t="s">
        <v>168</v>
      </c>
      <c r="C190" s="53" t="s">
        <v>168</v>
      </c>
      <c r="D190" s="58" t="s">
        <v>169</v>
      </c>
      <c r="E190" s="53" t="s">
        <v>168</v>
      </c>
      <c r="F190" s="53" t="s">
        <v>168</v>
      </c>
      <c r="G190" s="58" t="s">
        <v>169</v>
      </c>
      <c r="H190" s="53" t="s">
        <v>168</v>
      </c>
      <c r="I190" s="58" t="s">
        <v>169</v>
      </c>
      <c r="J190" s="53" t="s">
        <v>168</v>
      </c>
      <c r="K190" s="51" t="s">
        <v>170</v>
      </c>
      <c r="L190" s="53" t="s">
        <v>168</v>
      </c>
      <c r="M190" s="53" t="s">
        <v>168</v>
      </c>
      <c r="O190" s="53" t="s">
        <v>168</v>
      </c>
      <c r="AS190" t="s">
        <v>217</v>
      </c>
      <c r="AT190" s="53" t="s">
        <v>168</v>
      </c>
      <c r="AU190" s="53" t="s">
        <v>168</v>
      </c>
      <c r="AV190" s="51" t="s">
        <v>170</v>
      </c>
      <c r="AW190" s="58" t="s">
        <v>169</v>
      </c>
      <c r="AX190" s="53" t="s">
        <v>168</v>
      </c>
      <c r="AY190" s="53" t="s">
        <v>168</v>
      </c>
      <c r="AZ190" s="53" t="s">
        <v>168</v>
      </c>
      <c r="BA190" s="53" t="s">
        <v>168</v>
      </c>
      <c r="BB190" s="53" t="s">
        <v>168</v>
      </c>
      <c r="BC190" s="53" t="s">
        <v>168</v>
      </c>
      <c r="BD190" s="53" t="s">
        <v>168</v>
      </c>
      <c r="BE190" s="53" t="s">
        <v>168</v>
      </c>
      <c r="BG190" s="53" t="s">
        <v>168</v>
      </c>
    </row>
    <row r="191" spans="1:59" x14ac:dyDescent="0.25">
      <c r="A191" t="s">
        <v>178</v>
      </c>
      <c r="B191" s="53" t="s">
        <v>168</v>
      </c>
      <c r="C191" s="58" t="s">
        <v>169</v>
      </c>
      <c r="D191" s="53" t="s">
        <v>168</v>
      </c>
      <c r="E191" s="53" t="s">
        <v>168</v>
      </c>
      <c r="F191" s="53" t="s">
        <v>168</v>
      </c>
      <c r="G191" s="58" t="s">
        <v>169</v>
      </c>
      <c r="H191" s="53" t="s">
        <v>168</v>
      </c>
      <c r="I191" s="58" t="s">
        <v>169</v>
      </c>
      <c r="J191" s="53" t="s">
        <v>168</v>
      </c>
      <c r="K191" s="58" t="s">
        <v>169</v>
      </c>
      <c r="L191" s="53" t="s">
        <v>168</v>
      </c>
      <c r="M191" s="58" t="s">
        <v>169</v>
      </c>
      <c r="O191" s="53" t="s">
        <v>168</v>
      </c>
      <c r="AS191" t="s">
        <v>218</v>
      </c>
      <c r="AT191" s="53" t="s">
        <v>168</v>
      </c>
      <c r="AU191" s="53" t="s">
        <v>168</v>
      </c>
      <c r="AV191" s="51" t="s">
        <v>170</v>
      </c>
      <c r="AW191" s="53" t="s">
        <v>168</v>
      </c>
      <c r="AX191" s="58" t="s">
        <v>169</v>
      </c>
      <c r="AY191" s="53" t="s">
        <v>168</v>
      </c>
      <c r="AZ191" s="53" t="s">
        <v>168</v>
      </c>
      <c r="BA191" s="58" t="s">
        <v>169</v>
      </c>
      <c r="BB191" s="53" t="s">
        <v>168</v>
      </c>
      <c r="BC191" s="58" t="s">
        <v>169</v>
      </c>
      <c r="BD191" s="58" t="s">
        <v>169</v>
      </c>
      <c r="BE191" s="58" t="s">
        <v>169</v>
      </c>
      <c r="BG191" s="57" t="s">
        <v>195</v>
      </c>
    </row>
    <row r="192" spans="1:59" x14ac:dyDescent="0.25">
      <c r="A192" t="s">
        <v>179</v>
      </c>
      <c r="B192" s="53" t="s">
        <v>168</v>
      </c>
      <c r="C192" s="53" t="s">
        <v>168</v>
      </c>
      <c r="D192" s="53" t="s">
        <v>168</v>
      </c>
      <c r="E192" s="53" t="s">
        <v>168</v>
      </c>
      <c r="F192" s="53" t="s">
        <v>168</v>
      </c>
      <c r="G192" s="53" t="s">
        <v>168</v>
      </c>
      <c r="H192" s="53" t="s">
        <v>168</v>
      </c>
      <c r="I192" s="53" t="s">
        <v>168</v>
      </c>
      <c r="J192" s="53" t="s">
        <v>168</v>
      </c>
      <c r="K192" s="58" t="s">
        <v>169</v>
      </c>
      <c r="L192" s="53" t="s">
        <v>168</v>
      </c>
      <c r="M192" s="53" t="s">
        <v>168</v>
      </c>
      <c r="O192" s="53" t="s">
        <v>168</v>
      </c>
      <c r="AS192" t="s">
        <v>219</v>
      </c>
      <c r="AT192" s="51" t="s">
        <v>170</v>
      </c>
      <c r="AU192" s="51" t="s">
        <v>170</v>
      </c>
      <c r="AV192" s="51" t="s">
        <v>170</v>
      </c>
      <c r="AW192" s="53" t="s">
        <v>168</v>
      </c>
      <c r="AX192" s="53" t="s">
        <v>168</v>
      </c>
      <c r="AY192" s="53" t="s">
        <v>168</v>
      </c>
      <c r="AZ192" s="53" t="s">
        <v>168</v>
      </c>
      <c r="BA192" s="58" t="s">
        <v>169</v>
      </c>
      <c r="BB192" s="51" t="s">
        <v>170</v>
      </c>
      <c r="BC192" s="51" t="s">
        <v>170</v>
      </c>
      <c r="BD192" s="51" t="s">
        <v>170</v>
      </c>
      <c r="BE192" s="58" t="s">
        <v>169</v>
      </c>
      <c r="BG192" s="55" t="s">
        <v>192</v>
      </c>
    </row>
    <row r="193" spans="1:59" x14ac:dyDescent="0.25">
      <c r="A193" t="s">
        <v>213</v>
      </c>
      <c r="B193" s="53" t="s">
        <v>168</v>
      </c>
      <c r="C193" s="53" t="s">
        <v>168</v>
      </c>
      <c r="D193" s="53" t="s">
        <v>168</v>
      </c>
      <c r="E193" s="53" t="s">
        <v>168</v>
      </c>
      <c r="F193" s="53" t="s">
        <v>168</v>
      </c>
      <c r="G193" s="53" t="s">
        <v>168</v>
      </c>
      <c r="H193" s="53" t="s">
        <v>168</v>
      </c>
      <c r="I193" s="53" t="s">
        <v>168</v>
      </c>
      <c r="J193" s="53" t="s">
        <v>168</v>
      </c>
      <c r="K193" s="53" t="s">
        <v>168</v>
      </c>
      <c r="L193" s="53" t="s">
        <v>168</v>
      </c>
      <c r="M193" s="53" t="s">
        <v>168</v>
      </c>
      <c r="O193" s="53" t="s">
        <v>168</v>
      </c>
      <c r="AS193" t="s">
        <v>220</v>
      </c>
      <c r="AT193" s="51" t="s">
        <v>170</v>
      </c>
      <c r="AU193" s="51" t="s">
        <v>170</v>
      </c>
      <c r="AV193" s="58" t="s">
        <v>169</v>
      </c>
      <c r="AW193" s="53" t="s">
        <v>168</v>
      </c>
      <c r="AX193" s="53" t="s">
        <v>168</v>
      </c>
      <c r="AY193" s="58" t="s">
        <v>169</v>
      </c>
      <c r="AZ193" s="58" t="s">
        <v>169</v>
      </c>
      <c r="BA193" s="58" t="s">
        <v>169</v>
      </c>
      <c r="BB193" s="51" t="s">
        <v>170</v>
      </c>
      <c r="BC193" s="51" t="s">
        <v>170</v>
      </c>
      <c r="BD193" s="51" t="s">
        <v>170</v>
      </c>
      <c r="BE193" s="58" t="s">
        <v>169</v>
      </c>
      <c r="BG193" s="55" t="s">
        <v>192</v>
      </c>
    </row>
    <row r="194" spans="1:59" x14ac:dyDescent="0.25">
      <c r="A194" t="s">
        <v>214</v>
      </c>
      <c r="B194" s="53" t="s">
        <v>168</v>
      </c>
      <c r="C194" s="53" t="s">
        <v>168</v>
      </c>
      <c r="D194" s="53" t="s">
        <v>168</v>
      </c>
      <c r="E194" s="53" t="s">
        <v>168</v>
      </c>
      <c r="F194" s="53" t="s">
        <v>168</v>
      </c>
      <c r="G194" s="53" t="s">
        <v>168</v>
      </c>
      <c r="H194" s="53" t="s">
        <v>168</v>
      </c>
      <c r="I194" s="53" t="s">
        <v>168</v>
      </c>
      <c r="J194" s="53" t="s">
        <v>168</v>
      </c>
      <c r="K194" s="53" t="s">
        <v>168</v>
      </c>
      <c r="L194" s="53" t="s">
        <v>168</v>
      </c>
      <c r="M194" s="53" t="s">
        <v>168</v>
      </c>
      <c r="O194" s="53" t="s">
        <v>168</v>
      </c>
      <c r="AS194" t="s">
        <v>221</v>
      </c>
      <c r="AT194" s="51" t="s">
        <v>170</v>
      </c>
      <c r="AU194" s="58" t="s">
        <v>169</v>
      </c>
      <c r="AV194" s="53" t="s">
        <v>168</v>
      </c>
      <c r="AW194" s="53" t="s">
        <v>168</v>
      </c>
      <c r="AX194" s="58" t="s">
        <v>169</v>
      </c>
      <c r="AY194" s="58" t="s">
        <v>169</v>
      </c>
      <c r="AZ194" s="53" t="s">
        <v>168</v>
      </c>
      <c r="BA194" s="58" t="s">
        <v>169</v>
      </c>
      <c r="BB194" s="51" t="s">
        <v>170</v>
      </c>
      <c r="BC194" s="51" t="s">
        <v>170</v>
      </c>
      <c r="BD194" s="51" t="s">
        <v>170</v>
      </c>
      <c r="BE194" s="51" t="s">
        <v>170</v>
      </c>
      <c r="BG194" s="55" t="s">
        <v>192</v>
      </c>
    </row>
    <row r="209" spans="1:59" x14ac:dyDescent="0.25">
      <c r="A209" s="20" t="s">
        <v>202</v>
      </c>
      <c r="B209" t="s">
        <v>180</v>
      </c>
      <c r="C209" t="s">
        <v>181</v>
      </c>
      <c r="D209" t="s">
        <v>182</v>
      </c>
      <c r="E209" t="s">
        <v>183</v>
      </c>
      <c r="F209" t="s">
        <v>184</v>
      </c>
      <c r="G209" t="s">
        <v>185</v>
      </c>
      <c r="H209" t="s">
        <v>186</v>
      </c>
      <c r="I209" t="s">
        <v>187</v>
      </c>
      <c r="J209" t="s">
        <v>188</v>
      </c>
      <c r="K209" t="s">
        <v>189</v>
      </c>
      <c r="L209" t="s">
        <v>190</v>
      </c>
      <c r="M209" t="s">
        <v>191</v>
      </c>
      <c r="O209" t="s">
        <v>90</v>
      </c>
      <c r="Y209" t="s">
        <v>212</v>
      </c>
    </row>
    <row r="210" spans="1:59" x14ac:dyDescent="0.25">
      <c r="A210" t="s">
        <v>171</v>
      </c>
      <c r="B210" s="53" t="s">
        <v>168</v>
      </c>
      <c r="C210" s="53" t="s">
        <v>168</v>
      </c>
      <c r="D210" s="53" t="s">
        <v>168</v>
      </c>
      <c r="E210" s="53" t="s">
        <v>168</v>
      </c>
      <c r="F210" s="53" t="s">
        <v>168</v>
      </c>
      <c r="G210" s="53" t="s">
        <v>168</v>
      </c>
      <c r="H210" s="53" t="s">
        <v>168</v>
      </c>
      <c r="I210" s="53" t="s">
        <v>168</v>
      </c>
      <c r="J210" s="53" t="s">
        <v>168</v>
      </c>
      <c r="K210" s="53" t="s">
        <v>168</v>
      </c>
      <c r="L210" s="53" t="s">
        <v>168</v>
      </c>
      <c r="M210" s="53" t="s">
        <v>168</v>
      </c>
      <c r="O210" s="52" t="s">
        <v>168</v>
      </c>
    </row>
    <row r="211" spans="1:59" x14ac:dyDescent="0.25">
      <c r="A211" t="s">
        <v>172</v>
      </c>
      <c r="B211" s="53" t="s">
        <v>168</v>
      </c>
      <c r="C211" s="53" t="s">
        <v>168</v>
      </c>
      <c r="D211" s="53" t="s">
        <v>168</v>
      </c>
      <c r="E211" s="53" t="s">
        <v>168</v>
      </c>
      <c r="F211" s="51" t="s">
        <v>170</v>
      </c>
      <c r="G211" s="54" t="s">
        <v>169</v>
      </c>
      <c r="H211" s="54" t="s">
        <v>169</v>
      </c>
      <c r="I211" s="53" t="s">
        <v>168</v>
      </c>
      <c r="J211" s="53" t="s">
        <v>168</v>
      </c>
      <c r="K211" s="53" t="s">
        <v>168</v>
      </c>
      <c r="L211" s="53" t="s">
        <v>168</v>
      </c>
      <c r="M211" s="53" t="s">
        <v>168</v>
      </c>
      <c r="O211" s="53" t="s">
        <v>168</v>
      </c>
    </row>
    <row r="212" spans="1:59" x14ac:dyDescent="0.25">
      <c r="A212" t="s">
        <v>173</v>
      </c>
      <c r="B212" s="53" t="s">
        <v>168</v>
      </c>
      <c r="C212" s="53" t="s">
        <v>168</v>
      </c>
      <c r="D212" s="53" t="s">
        <v>168</v>
      </c>
      <c r="E212" s="53" t="s">
        <v>168</v>
      </c>
      <c r="F212" s="53" t="s">
        <v>168</v>
      </c>
      <c r="G212" s="53" t="s">
        <v>168</v>
      </c>
      <c r="H212" s="53" t="s">
        <v>168</v>
      </c>
      <c r="I212" s="53" t="s">
        <v>168</v>
      </c>
      <c r="J212" s="53" t="s">
        <v>168</v>
      </c>
      <c r="K212" s="53" t="s">
        <v>168</v>
      </c>
      <c r="L212" s="53" t="s">
        <v>168</v>
      </c>
      <c r="M212" s="53" t="s">
        <v>168</v>
      </c>
      <c r="O212" s="53" t="s">
        <v>168</v>
      </c>
      <c r="AS212" s="20" t="s">
        <v>231</v>
      </c>
      <c r="AT212" s="20" t="s">
        <v>180</v>
      </c>
      <c r="AU212" s="20" t="s">
        <v>181</v>
      </c>
      <c r="AV212" s="20" t="s">
        <v>182</v>
      </c>
      <c r="AW212" s="20" t="s">
        <v>183</v>
      </c>
      <c r="AX212" s="20" t="s">
        <v>184</v>
      </c>
      <c r="AY212" s="20" t="s">
        <v>185</v>
      </c>
      <c r="AZ212" s="20" t="s">
        <v>186</v>
      </c>
      <c r="BA212" s="20" t="s">
        <v>187</v>
      </c>
      <c r="BB212" s="20" t="s">
        <v>188</v>
      </c>
      <c r="BC212" s="20" t="s">
        <v>189</v>
      </c>
      <c r="BD212" s="20" t="s">
        <v>190</v>
      </c>
      <c r="BE212" s="20" t="s">
        <v>191</v>
      </c>
      <c r="BG212" s="20" t="s">
        <v>90</v>
      </c>
    </row>
    <row r="213" spans="1:59" x14ac:dyDescent="0.25">
      <c r="A213" t="s">
        <v>174</v>
      </c>
      <c r="B213" s="53" t="s">
        <v>168</v>
      </c>
      <c r="C213" s="53" t="s">
        <v>168</v>
      </c>
      <c r="D213" s="53" t="s">
        <v>168</v>
      </c>
      <c r="E213" s="53" t="s">
        <v>168</v>
      </c>
      <c r="F213" s="53" t="s">
        <v>168</v>
      </c>
      <c r="G213" s="53" t="s">
        <v>168</v>
      </c>
      <c r="H213" s="53" t="s">
        <v>168</v>
      </c>
      <c r="I213" s="53" t="s">
        <v>168</v>
      </c>
      <c r="J213" s="53" t="s">
        <v>168</v>
      </c>
      <c r="K213" s="53" t="s">
        <v>168</v>
      </c>
      <c r="L213" s="53" t="s">
        <v>168</v>
      </c>
      <c r="M213" s="53" t="s">
        <v>168</v>
      </c>
      <c r="O213" s="53" t="s">
        <v>168</v>
      </c>
      <c r="AS213" t="s">
        <v>215</v>
      </c>
      <c r="AT213" s="53" t="s">
        <v>168</v>
      </c>
      <c r="AU213" s="53" t="s">
        <v>168</v>
      </c>
      <c r="AV213" s="53" t="s">
        <v>168</v>
      </c>
      <c r="AW213" s="53" t="s">
        <v>168</v>
      </c>
      <c r="AX213" s="53" t="s">
        <v>168</v>
      </c>
      <c r="AY213" s="53" t="s">
        <v>168</v>
      </c>
      <c r="AZ213" s="53" t="s">
        <v>168</v>
      </c>
      <c r="BA213" s="53" t="s">
        <v>168</v>
      </c>
      <c r="BB213" s="53" t="s">
        <v>168</v>
      </c>
      <c r="BC213" s="53" t="s">
        <v>168</v>
      </c>
      <c r="BD213" s="53" t="s">
        <v>168</v>
      </c>
      <c r="BE213" s="53" t="s">
        <v>168</v>
      </c>
      <c r="BG213" s="53" t="s">
        <v>168</v>
      </c>
    </row>
    <row r="214" spans="1:59" x14ac:dyDescent="0.25">
      <c r="A214" t="s">
        <v>175</v>
      </c>
      <c r="B214" s="53" t="s">
        <v>168</v>
      </c>
      <c r="C214" s="53" t="s">
        <v>168</v>
      </c>
      <c r="D214" s="53" t="s">
        <v>168</v>
      </c>
      <c r="E214" s="53" t="s">
        <v>168</v>
      </c>
      <c r="F214" s="53" t="s">
        <v>168</v>
      </c>
      <c r="G214" s="54" t="s">
        <v>169</v>
      </c>
      <c r="H214" s="54" t="s">
        <v>169</v>
      </c>
      <c r="I214" s="53" t="s">
        <v>168</v>
      </c>
      <c r="J214" s="53" t="s">
        <v>168</v>
      </c>
      <c r="K214" s="53" t="s">
        <v>168</v>
      </c>
      <c r="L214" s="53" t="s">
        <v>168</v>
      </c>
      <c r="M214" s="53" t="s">
        <v>168</v>
      </c>
      <c r="O214" s="53" t="s">
        <v>168</v>
      </c>
      <c r="AS214" t="s">
        <v>216</v>
      </c>
      <c r="AT214" s="53" t="s">
        <v>168</v>
      </c>
      <c r="AU214" s="53" t="s">
        <v>168</v>
      </c>
      <c r="AV214" s="53" t="s">
        <v>168</v>
      </c>
      <c r="AW214" s="53" t="s">
        <v>168</v>
      </c>
      <c r="AX214" s="53" t="s">
        <v>168</v>
      </c>
      <c r="AY214" s="53" t="s">
        <v>168</v>
      </c>
      <c r="AZ214" s="53" t="s">
        <v>168</v>
      </c>
      <c r="BA214" s="53" t="s">
        <v>168</v>
      </c>
      <c r="BB214" s="53" t="s">
        <v>168</v>
      </c>
      <c r="BC214" s="53" t="s">
        <v>168</v>
      </c>
      <c r="BD214" s="53" t="s">
        <v>168</v>
      </c>
      <c r="BE214" s="53" t="s">
        <v>168</v>
      </c>
      <c r="BG214" s="53" t="s">
        <v>168</v>
      </c>
    </row>
    <row r="215" spans="1:59" x14ac:dyDescent="0.25">
      <c r="A215" t="s">
        <v>176</v>
      </c>
      <c r="B215" s="53" t="s">
        <v>168</v>
      </c>
      <c r="C215" s="53" t="s">
        <v>168</v>
      </c>
      <c r="D215" s="53" t="s">
        <v>168</v>
      </c>
      <c r="E215" s="53" t="s">
        <v>168</v>
      </c>
      <c r="F215" s="53" t="s">
        <v>168</v>
      </c>
      <c r="G215" s="53" t="s">
        <v>168</v>
      </c>
      <c r="H215" s="53" t="s">
        <v>168</v>
      </c>
      <c r="I215" s="53" t="s">
        <v>168</v>
      </c>
      <c r="J215" s="53" t="s">
        <v>168</v>
      </c>
      <c r="K215" s="53" t="s">
        <v>168</v>
      </c>
      <c r="L215" s="53" t="s">
        <v>168</v>
      </c>
      <c r="M215" s="53" t="s">
        <v>168</v>
      </c>
      <c r="O215" s="53" t="s">
        <v>168</v>
      </c>
      <c r="AS215" t="s">
        <v>217</v>
      </c>
      <c r="AT215" s="53" t="s">
        <v>168</v>
      </c>
      <c r="AU215" s="53" t="s">
        <v>168</v>
      </c>
      <c r="AV215" s="53" t="s">
        <v>168</v>
      </c>
      <c r="AW215" s="53" t="s">
        <v>168</v>
      </c>
      <c r="AX215" s="53" t="s">
        <v>168</v>
      </c>
      <c r="AY215" s="53" t="s">
        <v>168</v>
      </c>
      <c r="AZ215" s="53" t="s">
        <v>168</v>
      </c>
      <c r="BA215" s="53" t="s">
        <v>168</v>
      </c>
      <c r="BB215" s="53" t="s">
        <v>168</v>
      </c>
      <c r="BC215" s="53" t="s">
        <v>168</v>
      </c>
      <c r="BD215" s="53" t="s">
        <v>168</v>
      </c>
      <c r="BE215" s="53" t="s">
        <v>168</v>
      </c>
      <c r="BG215" s="53" t="s">
        <v>168</v>
      </c>
    </row>
    <row r="216" spans="1:59" x14ac:dyDescent="0.25">
      <c r="A216" t="s">
        <v>177</v>
      </c>
      <c r="B216" s="54" t="s">
        <v>169</v>
      </c>
      <c r="C216" s="53" t="s">
        <v>168</v>
      </c>
      <c r="D216" s="53" t="s">
        <v>168</v>
      </c>
      <c r="E216" s="53" t="s">
        <v>168</v>
      </c>
      <c r="F216" s="53" t="s">
        <v>168</v>
      </c>
      <c r="G216" s="51" t="s">
        <v>170</v>
      </c>
      <c r="H216" s="54" t="s">
        <v>169</v>
      </c>
      <c r="I216" s="53" t="s">
        <v>168</v>
      </c>
      <c r="J216" s="53" t="s">
        <v>168</v>
      </c>
      <c r="K216" s="53" t="s">
        <v>168</v>
      </c>
      <c r="L216" s="53" t="s">
        <v>168</v>
      </c>
      <c r="M216" s="53" t="s">
        <v>168</v>
      </c>
      <c r="O216" s="53" t="s">
        <v>168</v>
      </c>
      <c r="AS216" t="s">
        <v>218</v>
      </c>
      <c r="AT216" s="58" t="s">
        <v>169</v>
      </c>
      <c r="AU216" s="53" t="s">
        <v>168</v>
      </c>
      <c r="AV216" s="58" t="s">
        <v>169</v>
      </c>
      <c r="AW216" s="58" t="s">
        <v>169</v>
      </c>
      <c r="AX216" s="53" t="s">
        <v>168</v>
      </c>
      <c r="AY216" s="58" t="s">
        <v>169</v>
      </c>
      <c r="AZ216" s="53" t="s">
        <v>168</v>
      </c>
      <c r="BA216" s="58" t="s">
        <v>169</v>
      </c>
      <c r="BB216" s="51" t="s">
        <v>170</v>
      </c>
      <c r="BC216" s="58" t="s">
        <v>169</v>
      </c>
      <c r="BD216" s="58" t="s">
        <v>169</v>
      </c>
      <c r="BE216" s="58" t="s">
        <v>169</v>
      </c>
      <c r="BG216" s="58" t="s">
        <v>169</v>
      </c>
    </row>
    <row r="217" spans="1:59" x14ac:dyDescent="0.25">
      <c r="A217" t="s">
        <v>178</v>
      </c>
      <c r="B217" s="51" t="s">
        <v>170</v>
      </c>
      <c r="C217" s="51" t="s">
        <v>170</v>
      </c>
      <c r="D217" s="51" t="s">
        <v>170</v>
      </c>
      <c r="E217" s="51" t="s">
        <v>170</v>
      </c>
      <c r="F217" s="53" t="s">
        <v>168</v>
      </c>
      <c r="G217" s="51" t="s">
        <v>170</v>
      </c>
      <c r="H217" s="53" t="s">
        <v>168</v>
      </c>
      <c r="I217" s="54" t="s">
        <v>169</v>
      </c>
      <c r="J217" s="54" t="s">
        <v>169</v>
      </c>
      <c r="K217" s="53" t="s">
        <v>168</v>
      </c>
      <c r="L217" s="53" t="s">
        <v>168</v>
      </c>
      <c r="M217" s="53" t="s">
        <v>168</v>
      </c>
      <c r="O217" s="55" t="s">
        <v>192</v>
      </c>
      <c r="AS217" t="s">
        <v>219</v>
      </c>
      <c r="AT217" s="53" t="s">
        <v>168</v>
      </c>
      <c r="AU217" s="53" t="s">
        <v>168</v>
      </c>
      <c r="AV217" s="58" t="s">
        <v>169</v>
      </c>
      <c r="AW217" s="58" t="s">
        <v>169</v>
      </c>
      <c r="AX217" s="53" t="s">
        <v>168</v>
      </c>
      <c r="AY217" s="53" t="s">
        <v>168</v>
      </c>
      <c r="AZ217" s="58" t="s">
        <v>169</v>
      </c>
      <c r="BA217" s="51" t="s">
        <v>170</v>
      </c>
      <c r="BB217" s="51" t="s">
        <v>170</v>
      </c>
      <c r="BC217" s="58" t="s">
        <v>169</v>
      </c>
      <c r="BD217" s="51" t="s">
        <v>170</v>
      </c>
      <c r="BE217" s="58" t="s">
        <v>169</v>
      </c>
      <c r="BG217" s="55" t="s">
        <v>192</v>
      </c>
    </row>
    <row r="218" spans="1:59" x14ac:dyDescent="0.25">
      <c r="A218" t="s">
        <v>179</v>
      </c>
      <c r="B218" s="53" t="s">
        <v>168</v>
      </c>
      <c r="C218" s="53" t="s">
        <v>168</v>
      </c>
      <c r="D218" s="53" t="s">
        <v>168</v>
      </c>
      <c r="E218" s="54" t="s">
        <v>169</v>
      </c>
      <c r="F218" s="53" t="s">
        <v>168</v>
      </c>
      <c r="G218" s="53" t="s">
        <v>168</v>
      </c>
      <c r="H218" s="51" t="s">
        <v>170</v>
      </c>
      <c r="I218" s="53" t="s">
        <v>168</v>
      </c>
      <c r="J218" s="53" t="s">
        <v>168</v>
      </c>
      <c r="K218" s="53" t="s">
        <v>168</v>
      </c>
      <c r="L218" s="53" t="s">
        <v>168</v>
      </c>
      <c r="M218" s="53" t="s">
        <v>168</v>
      </c>
      <c r="O218" s="53" t="s">
        <v>168</v>
      </c>
      <c r="AS218" t="s">
        <v>220</v>
      </c>
      <c r="AT218" s="53" t="s">
        <v>168</v>
      </c>
      <c r="AU218" s="53" t="s">
        <v>168</v>
      </c>
      <c r="AV218" s="53" t="s">
        <v>168</v>
      </c>
      <c r="AW218" s="58" t="s">
        <v>169</v>
      </c>
      <c r="AX218" s="53" t="s">
        <v>168</v>
      </c>
      <c r="AY218" s="58" t="s">
        <v>169</v>
      </c>
      <c r="AZ218" s="51" t="s">
        <v>170</v>
      </c>
      <c r="BA218" s="58" t="s">
        <v>169</v>
      </c>
      <c r="BB218" s="58" t="s">
        <v>169</v>
      </c>
      <c r="BC218" s="51" t="s">
        <v>170</v>
      </c>
      <c r="BD218" s="51" t="s">
        <v>170</v>
      </c>
      <c r="BE218" s="58" t="s">
        <v>169</v>
      </c>
      <c r="BG218" s="55" t="s">
        <v>192</v>
      </c>
    </row>
    <row r="219" spans="1:59" x14ac:dyDescent="0.25">
      <c r="A219" t="s">
        <v>213</v>
      </c>
      <c r="B219" s="53" t="s">
        <v>168</v>
      </c>
      <c r="C219" s="53" t="s">
        <v>168</v>
      </c>
      <c r="D219" s="53" t="s">
        <v>168</v>
      </c>
      <c r="E219" s="53" t="s">
        <v>168</v>
      </c>
      <c r="F219" s="53" t="s">
        <v>168</v>
      </c>
      <c r="G219" s="53" t="s">
        <v>168</v>
      </c>
      <c r="H219" s="53" t="s">
        <v>168</v>
      </c>
      <c r="I219" s="53" t="s">
        <v>168</v>
      </c>
      <c r="J219" s="53" t="s">
        <v>168</v>
      </c>
      <c r="K219" s="53" t="s">
        <v>168</v>
      </c>
      <c r="L219" s="53" t="s">
        <v>168</v>
      </c>
      <c r="M219" s="53" t="s">
        <v>168</v>
      </c>
      <c r="O219" s="53" t="s">
        <v>168</v>
      </c>
      <c r="AS219" t="s">
        <v>221</v>
      </c>
      <c r="AT219" s="53" t="s">
        <v>168</v>
      </c>
      <c r="AU219" s="53" t="s">
        <v>168</v>
      </c>
      <c r="AV219" s="53" t="s">
        <v>168</v>
      </c>
      <c r="AW219" s="53" t="s">
        <v>168</v>
      </c>
      <c r="AX219" s="53" t="s">
        <v>168</v>
      </c>
      <c r="AY219" s="58" t="s">
        <v>169</v>
      </c>
      <c r="AZ219" s="58" t="s">
        <v>169</v>
      </c>
      <c r="BA219" s="58" t="s">
        <v>169</v>
      </c>
      <c r="BB219" s="53" t="s">
        <v>168</v>
      </c>
      <c r="BC219" s="58" t="s">
        <v>169</v>
      </c>
      <c r="BD219" s="58" t="s">
        <v>169</v>
      </c>
      <c r="BE219" s="53" t="s">
        <v>168</v>
      </c>
      <c r="BG219" s="53" t="s">
        <v>168</v>
      </c>
    </row>
    <row r="220" spans="1:59" x14ac:dyDescent="0.25">
      <c r="A220" t="s">
        <v>214</v>
      </c>
      <c r="B220" s="53" t="s">
        <v>168</v>
      </c>
      <c r="C220" s="53" t="s">
        <v>168</v>
      </c>
      <c r="D220" s="53" t="s">
        <v>168</v>
      </c>
      <c r="E220" s="53" t="s">
        <v>168</v>
      </c>
      <c r="F220" s="53" t="s">
        <v>168</v>
      </c>
      <c r="G220" s="53" t="s">
        <v>168</v>
      </c>
      <c r="H220" s="53" t="s">
        <v>168</v>
      </c>
      <c r="I220" s="53" t="s">
        <v>168</v>
      </c>
      <c r="J220" s="53" t="s">
        <v>168</v>
      </c>
      <c r="K220" s="53" t="s">
        <v>168</v>
      </c>
      <c r="L220" s="53" t="s">
        <v>168</v>
      </c>
      <c r="M220" s="53" t="s">
        <v>168</v>
      </c>
      <c r="O220" s="53" t="s">
        <v>168</v>
      </c>
    </row>
  </sheetData>
  <phoneticPr fontId="2" type="noConversion"/>
  <conditionalFormatting sqref="B15:M23 O15:O25">
    <cfRule type="colorScale" priority="26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40:O43">
    <cfRule type="colorScale" priority="24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44">
    <cfRule type="colorScale" priority="23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45">
    <cfRule type="colorScale" priority="22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46">
    <cfRule type="colorScale" priority="21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64:O68">
    <cfRule type="colorScale" priority="16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69:O72">
    <cfRule type="colorScale" priority="15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86:O89">
    <cfRule type="colorScale" priority="14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93:O96 O91">
    <cfRule type="colorScale" priority="13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10:O113">
    <cfRule type="colorScale" priority="12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14:O120">
    <cfRule type="colorScale" priority="11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34:O137">
    <cfRule type="colorScale" priority="10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38:O139 O142:O144">
    <cfRule type="colorScale" priority="9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60:O163">
    <cfRule type="colorScale" priority="8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64:O165 O168">
    <cfRule type="colorScale" priority="7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84:O187">
    <cfRule type="colorScale" priority="6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188:O192">
    <cfRule type="colorScale" priority="5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210:O213">
    <cfRule type="colorScale" priority="4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214:O216 O218">
    <cfRule type="colorScale" priority="3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217">
    <cfRule type="colorScale" priority="2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conditionalFormatting sqref="O49:O50">
    <cfRule type="colorScale" priority="1">
      <colorScale>
        <cfvo type="formula" val="&quot;Poor&quot;"/>
        <cfvo type="formula" val="&quot;Fair&quot;"/>
        <cfvo type="formula" val="&quot;Good&quot;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Site 1_410730</vt:lpstr>
      <vt:lpstr>Benchmark</vt:lpstr>
      <vt:lpstr>timeline</vt:lpstr>
      <vt:lpstr>Outline Map</vt:lpstr>
      <vt:lpstr>Monthly Optim</vt:lpstr>
      <vt:lpstr>CachmentInfo</vt:lpstr>
      <vt:lpstr>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Thien Nguyen</dc:creator>
  <cp:lastModifiedBy>Thien Nguyen</cp:lastModifiedBy>
  <dcterms:created xsi:type="dcterms:W3CDTF">2021-12-16T01:49:42Z</dcterms:created>
  <dcterms:modified xsi:type="dcterms:W3CDTF">2022-02-24T15:14:19Z</dcterms:modified>
</cp:coreProperties>
</file>