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ACCEFBA0-A036-489C-B43C-823AE84CEE50}" xr6:coauthVersionLast="47" xr6:coauthVersionMax="47" xr10:uidLastSave="{00000000-0000-0000-0000-000000000000}"/>
  <bookViews>
    <workbookView xWindow="-110" yWindow="-110" windowWidth="22780" windowHeight="14660" tabRatio="544" firstSheet="2" activeTab="7" xr2:uid="{D3F1141B-13E0-4FAD-BB89-3B485E477EF2}"/>
  </bookViews>
  <sheets>
    <sheet name="Site 1_410730" sheetId="1" r:id="rId1"/>
    <sheet name="Benchmark" sheetId="2" r:id="rId2"/>
    <sheet name="Monthly Optim" sheetId="5" r:id="rId3"/>
    <sheet name="CachmentInfo" sheetId="4" r:id="rId4"/>
    <sheet name="Outline Map" sheetId="6" r:id="rId5"/>
    <sheet name="timeline" sheetId="3" r:id="rId6"/>
    <sheet name="TableMaker" sheetId="8" r:id="rId7"/>
    <sheet name="CASEResult" sheetId="10" r:id="rId8"/>
    <sheet name="CASEDraft" sheetId="7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8" l="1"/>
  <c r="E41" i="8"/>
  <c r="E42" i="8"/>
  <c r="E43" i="8"/>
  <c r="E44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5" i="8"/>
  <c r="S25" i="8"/>
  <c r="T25" i="8"/>
  <c r="U25" i="8"/>
  <c r="R26" i="8"/>
  <c r="S26" i="8"/>
  <c r="T26" i="8"/>
  <c r="U26" i="8"/>
  <c r="R27" i="8"/>
  <c r="S27" i="8"/>
  <c r="T27" i="8"/>
  <c r="U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24" i="8" l="1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<sst xmlns="http://schemas.openxmlformats.org/spreadsheetml/2006/main" count="3857" uniqueCount="290">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</sst>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" borderId="9" xfId="0" applyFont="1" applyFill="1" applyBorder="1"/>
    <xf numFmtId="0" fontId="4" fillId="21" borderId="8" xfId="0" applyFont="1" applyFill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0.5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0.41666666666666669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0.41666666666666669</c:v>
                </c:pt>
                <c:pt idx="1">
                  <c:v>0</c:v>
                </c:pt>
                <c:pt idx="2">
                  <c:v>0.58333333333333337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0.16666666666666666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0.66666666666666663</c:v>
                </c:pt>
                <c:pt idx="1">
                  <c:v>0.5</c:v>
                </c:pt>
                <c:pt idx="2">
                  <c:v>0.58333333333333337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26" Type="http://schemas.openxmlformats.org/officeDocument/2006/relationships/chart" Target="../charts/chart26.xml"/><Relationship Id="rId3" Type="http://schemas.openxmlformats.org/officeDocument/2006/relationships/image" Target="../media/image23.png"/><Relationship Id="rId21" Type="http://schemas.openxmlformats.org/officeDocument/2006/relationships/image" Target="../media/image41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5" Type="http://schemas.openxmlformats.org/officeDocument/2006/relationships/image" Target="../media/image45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29" Type="http://schemas.openxmlformats.org/officeDocument/2006/relationships/image" Target="../media/image48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4.png"/><Relationship Id="rId32" Type="http://schemas.openxmlformats.org/officeDocument/2006/relationships/image" Target="../media/image5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3.png"/><Relationship Id="rId28" Type="http://schemas.openxmlformats.org/officeDocument/2006/relationships/image" Target="../media/image47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2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image" Target="../media/image69.png"/><Relationship Id="rId26" Type="http://schemas.openxmlformats.org/officeDocument/2006/relationships/image" Target="../media/image77.png"/><Relationship Id="rId39" Type="http://schemas.openxmlformats.org/officeDocument/2006/relationships/image" Target="../media/image90.png"/><Relationship Id="rId21" Type="http://schemas.openxmlformats.org/officeDocument/2006/relationships/image" Target="../media/image72.png"/><Relationship Id="rId34" Type="http://schemas.openxmlformats.org/officeDocument/2006/relationships/image" Target="../media/image85.png"/><Relationship Id="rId42" Type="http://schemas.openxmlformats.org/officeDocument/2006/relationships/image" Target="../media/image93.png"/><Relationship Id="rId47" Type="http://schemas.openxmlformats.org/officeDocument/2006/relationships/image" Target="../media/image98.png"/><Relationship Id="rId50" Type="http://schemas.openxmlformats.org/officeDocument/2006/relationships/image" Target="../media/image101.png"/><Relationship Id="rId55" Type="http://schemas.openxmlformats.org/officeDocument/2006/relationships/image" Target="../media/image40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6" Type="http://schemas.openxmlformats.org/officeDocument/2006/relationships/image" Target="../media/image67.png"/><Relationship Id="rId29" Type="http://schemas.openxmlformats.org/officeDocument/2006/relationships/image" Target="../media/image80.png"/><Relationship Id="rId11" Type="http://schemas.openxmlformats.org/officeDocument/2006/relationships/image" Target="../media/image62.png"/><Relationship Id="rId24" Type="http://schemas.openxmlformats.org/officeDocument/2006/relationships/image" Target="../media/image75.png"/><Relationship Id="rId32" Type="http://schemas.openxmlformats.org/officeDocument/2006/relationships/image" Target="../media/image83.png"/><Relationship Id="rId37" Type="http://schemas.openxmlformats.org/officeDocument/2006/relationships/image" Target="../media/image88.png"/><Relationship Id="rId40" Type="http://schemas.openxmlformats.org/officeDocument/2006/relationships/image" Target="../media/image91.png"/><Relationship Id="rId45" Type="http://schemas.openxmlformats.org/officeDocument/2006/relationships/image" Target="../media/image96.png"/><Relationship Id="rId53" Type="http://schemas.openxmlformats.org/officeDocument/2006/relationships/image" Target="../media/image104.png"/><Relationship Id="rId5" Type="http://schemas.openxmlformats.org/officeDocument/2006/relationships/image" Target="../media/image56.png"/><Relationship Id="rId10" Type="http://schemas.openxmlformats.org/officeDocument/2006/relationships/image" Target="../media/image61.png"/><Relationship Id="rId19" Type="http://schemas.openxmlformats.org/officeDocument/2006/relationships/image" Target="../media/image70.png"/><Relationship Id="rId31" Type="http://schemas.openxmlformats.org/officeDocument/2006/relationships/image" Target="../media/image82.png"/><Relationship Id="rId44" Type="http://schemas.openxmlformats.org/officeDocument/2006/relationships/image" Target="../media/image95.png"/><Relationship Id="rId52" Type="http://schemas.openxmlformats.org/officeDocument/2006/relationships/image" Target="../media/image103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Relationship Id="rId22" Type="http://schemas.openxmlformats.org/officeDocument/2006/relationships/image" Target="../media/image73.png"/><Relationship Id="rId27" Type="http://schemas.openxmlformats.org/officeDocument/2006/relationships/image" Target="../media/image78.png"/><Relationship Id="rId30" Type="http://schemas.openxmlformats.org/officeDocument/2006/relationships/image" Target="../media/image81.png"/><Relationship Id="rId35" Type="http://schemas.openxmlformats.org/officeDocument/2006/relationships/image" Target="../media/image86.png"/><Relationship Id="rId43" Type="http://schemas.openxmlformats.org/officeDocument/2006/relationships/image" Target="../media/image94.png"/><Relationship Id="rId48" Type="http://schemas.openxmlformats.org/officeDocument/2006/relationships/image" Target="../media/image99.png"/><Relationship Id="rId8" Type="http://schemas.openxmlformats.org/officeDocument/2006/relationships/image" Target="../media/image59.png"/><Relationship Id="rId51" Type="http://schemas.openxmlformats.org/officeDocument/2006/relationships/image" Target="../media/image102.png"/><Relationship Id="rId3" Type="http://schemas.openxmlformats.org/officeDocument/2006/relationships/image" Target="../media/image54.png"/><Relationship Id="rId12" Type="http://schemas.openxmlformats.org/officeDocument/2006/relationships/image" Target="../media/image63.png"/><Relationship Id="rId17" Type="http://schemas.openxmlformats.org/officeDocument/2006/relationships/image" Target="../media/image68.png"/><Relationship Id="rId25" Type="http://schemas.openxmlformats.org/officeDocument/2006/relationships/image" Target="../media/image76.png"/><Relationship Id="rId33" Type="http://schemas.openxmlformats.org/officeDocument/2006/relationships/image" Target="../media/image84.png"/><Relationship Id="rId38" Type="http://schemas.openxmlformats.org/officeDocument/2006/relationships/image" Target="../media/image89.png"/><Relationship Id="rId46" Type="http://schemas.openxmlformats.org/officeDocument/2006/relationships/image" Target="../media/image97.png"/><Relationship Id="rId20" Type="http://schemas.openxmlformats.org/officeDocument/2006/relationships/image" Target="../media/image71.png"/><Relationship Id="rId41" Type="http://schemas.openxmlformats.org/officeDocument/2006/relationships/image" Target="../media/image92.png"/><Relationship Id="rId54" Type="http://schemas.openxmlformats.org/officeDocument/2006/relationships/image" Target="../media/image105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5" Type="http://schemas.openxmlformats.org/officeDocument/2006/relationships/image" Target="../media/image66.png"/><Relationship Id="rId23" Type="http://schemas.openxmlformats.org/officeDocument/2006/relationships/image" Target="../media/image74.png"/><Relationship Id="rId28" Type="http://schemas.openxmlformats.org/officeDocument/2006/relationships/image" Target="../media/image79.png"/><Relationship Id="rId36" Type="http://schemas.openxmlformats.org/officeDocument/2006/relationships/image" Target="../media/image87.png"/><Relationship Id="rId49" Type="http://schemas.openxmlformats.org/officeDocument/2006/relationships/image" Target="../media/image1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8725" y="38099"/>
              <a:ext cx="2752725" cy="1881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647700</xdr:colOff>
      <xdr:row>11</xdr:row>
      <xdr:rowOff>95250</xdr:rowOff>
    </xdr:from>
    <xdr:to>
      <xdr:col>23</xdr:col>
      <xdr:colOff>75393</xdr:colOff>
      <xdr:row>30</xdr:row>
      <xdr:rowOff>47179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6925" y="21907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184150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5</xdr:row>
          <xdr:rowOff>0</xdr:rowOff>
        </xdr:from>
        <xdr:to>
          <xdr:col>15</xdr:col>
          <xdr:colOff>685800</xdr:colOff>
          <xdr:row>5</xdr:row>
          <xdr:rowOff>184150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6</xdr:row>
          <xdr:rowOff>0</xdr:rowOff>
        </xdr:from>
        <xdr:to>
          <xdr:col>15</xdr:col>
          <xdr:colOff>685800</xdr:colOff>
          <xdr:row>6</xdr:row>
          <xdr:rowOff>184150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184150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184150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184150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184150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184150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184150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184150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184150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184150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184150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184150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184150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22</xdr:row>
          <xdr:rowOff>0</xdr:rowOff>
        </xdr:from>
        <xdr:to>
          <xdr:col>15</xdr:col>
          <xdr:colOff>685800</xdr:colOff>
          <xdr:row>22</xdr:row>
          <xdr:rowOff>184150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3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184150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184150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184150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26</xdr:row>
          <xdr:rowOff>1679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27</xdr:row>
          <xdr:rowOff>1679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28</xdr:row>
          <xdr:rowOff>1679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5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29</xdr:row>
          <xdr:rowOff>1678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30</xdr:row>
          <xdr:rowOff>1679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5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37</xdr:row>
          <xdr:rowOff>1679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31</xdr:row>
          <xdr:rowOff>1679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32</xdr:row>
          <xdr:rowOff>1679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33</xdr:row>
          <xdr:rowOff>1678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5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34</xdr:row>
          <xdr:rowOff>1679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36</xdr:row>
          <xdr:rowOff>1678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35</xdr:row>
          <xdr:rowOff>1679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44</xdr:col>
      <xdr:colOff>31750</xdr:colOff>
      <xdr:row>118</xdr:row>
      <xdr:rowOff>158750</xdr:rowOff>
    </xdr:from>
    <xdr:to>
      <xdr:col>56</xdr:col>
      <xdr:colOff>2274</xdr:colOff>
      <xdr:row>144</xdr:row>
      <xdr:rowOff>180339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06750" y="23082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160</xdr:row>
      <xdr:rowOff>0</xdr:rowOff>
    </xdr:from>
    <xdr:to>
      <xdr:col>14</xdr:col>
      <xdr:colOff>111537</xdr:colOff>
      <xdr:row>192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09801" y="29083000"/>
          <a:ext cx="7426736" cy="5689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160</xdr:row>
      <xdr:rowOff>0</xdr:rowOff>
    </xdr:from>
    <xdr:to>
      <xdr:col>25</xdr:col>
      <xdr:colOff>81649</xdr:colOff>
      <xdr:row>186</xdr:row>
      <xdr:rowOff>132714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985375" y="31035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160</xdr:row>
      <xdr:rowOff>0</xdr:rowOff>
    </xdr:from>
    <xdr:to>
      <xdr:col>37</xdr:col>
      <xdr:colOff>573774</xdr:colOff>
      <xdr:row>186</xdr:row>
      <xdr:rowOff>132714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716500" y="31035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160</xdr:row>
      <xdr:rowOff>0</xdr:rowOff>
    </xdr:from>
    <xdr:to>
      <xdr:col>50</xdr:col>
      <xdr:colOff>573774</xdr:colOff>
      <xdr:row>186</xdr:row>
      <xdr:rowOff>132714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558750" y="31035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13</xdr:col>
      <xdr:colOff>573774</xdr:colOff>
      <xdr:row>219</xdr:row>
      <xdr:rowOff>132714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43125" y="37322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573774</xdr:colOff>
      <xdr:row>29</xdr:row>
      <xdr:rowOff>132714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133600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214896</xdr:colOff>
      <xdr:row>83</xdr:row>
      <xdr:rowOff>126999</xdr:rowOff>
    </xdr:from>
    <xdr:to>
      <xdr:col>64</xdr:col>
      <xdr:colOff>543332</xdr:colOff>
      <xdr:row>108</xdr:row>
      <xdr:rowOff>12869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187896" y="15938499"/>
          <a:ext cx="3397603" cy="4648370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1409179</xdr:colOff>
      <xdr:row>198</xdr:row>
      <xdr:rowOff>26096</xdr:rowOff>
    </xdr:from>
    <xdr:to>
      <xdr:col>57</xdr:col>
      <xdr:colOff>72019</xdr:colOff>
      <xdr:row>229</xdr:row>
      <xdr:rowOff>169003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5801BAE-EB67-43D9-9827-AE4FB2769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9505754" y="36195000"/>
          <a:ext cx="7404964" cy="58057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10" Type="http://schemas.openxmlformats.org/officeDocument/2006/relationships/ctrlProp" Target="../ctrlProps/ctrlProp27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796875" defaultRowHeight="14.5" x14ac:dyDescent="0.35"/>
  <cols>
    <col min="1" max="1" width="15.1796875" style="3" bestFit="1" customWidth="1"/>
    <col min="2" max="2" width="29.81640625" style="3" bestFit="1" customWidth="1"/>
    <col min="3" max="3" width="13.26953125" style="3" customWidth="1"/>
    <col min="4" max="4" width="27.1796875" style="3" bestFit="1" customWidth="1"/>
    <col min="5" max="5" width="13" style="3" customWidth="1"/>
    <col min="6" max="6" width="9.1796875" style="3"/>
    <col min="7" max="7" width="12.1796875" style="3" bestFit="1" customWidth="1"/>
    <col min="8" max="9" width="12" style="3" bestFit="1" customWidth="1"/>
    <col min="10" max="10" width="9" style="3" bestFit="1" customWidth="1"/>
    <col min="11" max="11" width="9.1796875" style="3"/>
    <col min="12" max="12" width="15.1796875" style="3" bestFit="1" customWidth="1"/>
    <col min="13" max="13" width="15.1796875" style="3" customWidth="1"/>
    <col min="14" max="14" width="12" style="3" bestFit="1" customWidth="1"/>
    <col min="15" max="15" width="7.81640625" style="3" bestFit="1" customWidth="1"/>
    <col min="16" max="18" width="9.1796875" style="3"/>
    <col min="19" max="19" width="15.26953125" style="3" customWidth="1"/>
    <col min="20" max="16384" width="9.1796875" style="3"/>
  </cols>
  <sheetData>
    <row r="1" spans="1:23" x14ac:dyDescent="0.3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3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6.5" x14ac:dyDescent="0.3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3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3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35">
      <c r="A6" s="2" t="s">
        <v>35</v>
      </c>
      <c r="B6" s="4" t="s">
        <v>36</v>
      </c>
    </row>
    <row r="8" spans="1:23" x14ac:dyDescent="0.35">
      <c r="B8" s="7"/>
      <c r="C8" s="8" t="s">
        <v>2</v>
      </c>
      <c r="D8" s="8" t="s">
        <v>3</v>
      </c>
    </row>
    <row r="9" spans="1:23" x14ac:dyDescent="0.35">
      <c r="B9" s="5" t="s">
        <v>48</v>
      </c>
      <c r="C9" s="5">
        <v>2374.2292000000002</v>
      </c>
      <c r="D9" s="5">
        <v>4854.5852000000004</v>
      </c>
    </row>
    <row r="10" spans="1:23" x14ac:dyDescent="0.35">
      <c r="B10" s="5" t="s">
        <v>0</v>
      </c>
      <c r="C10" s="5">
        <v>243.62979999999999</v>
      </c>
      <c r="D10" s="5">
        <v>1711.7556</v>
      </c>
    </row>
    <row r="11" spans="1:23" ht="43.5" x14ac:dyDescent="0.35">
      <c r="B11" s="5" t="s">
        <v>28</v>
      </c>
      <c r="C11" s="5">
        <v>234.14660000000001</v>
      </c>
      <c r="D11" s="5">
        <v>1607.0690999999999</v>
      </c>
    </row>
    <row r="12" spans="1:23" x14ac:dyDescent="0.35">
      <c r="B12" s="6" t="s">
        <v>1</v>
      </c>
      <c r="C12" s="6">
        <v>77.969909999999999</v>
      </c>
      <c r="D12" s="6">
        <v>2750.5120000000002</v>
      </c>
    </row>
    <row r="14" spans="1:23" x14ac:dyDescent="0.35">
      <c r="A14" s="1" t="s">
        <v>17</v>
      </c>
      <c r="B14" s="1" t="s">
        <v>26</v>
      </c>
      <c r="C14" s="1" t="s">
        <v>42</v>
      </c>
      <c r="D14" s="1" t="s">
        <v>27</v>
      </c>
      <c r="M14" s="80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0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35">
      <c r="A15" s="2" t="s">
        <v>5</v>
      </c>
      <c r="B15" s="3">
        <v>354.96710000000002</v>
      </c>
      <c r="C15" s="3">
        <v>14</v>
      </c>
      <c r="D15" s="3">
        <v>1815.162</v>
      </c>
      <c r="M15" s="80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0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35">
      <c r="A16" s="2" t="s">
        <v>18</v>
      </c>
      <c r="B16" s="3">
        <v>354.00639999999999</v>
      </c>
      <c r="C16" s="3">
        <v>10</v>
      </c>
      <c r="D16" s="3">
        <v>1543.2850000000001</v>
      </c>
      <c r="M16" s="80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0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35">
      <c r="A17" s="2" t="s">
        <v>7</v>
      </c>
      <c r="B17" s="3">
        <v>352.59160000000003</v>
      </c>
      <c r="C17" s="3">
        <v>11</v>
      </c>
      <c r="D17" s="3">
        <v>1329.6849999999999</v>
      </c>
      <c r="M17" s="80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0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35">
      <c r="A18" s="2" t="s">
        <v>8</v>
      </c>
      <c r="B18" s="3">
        <v>351.37459999999999</v>
      </c>
      <c r="C18" s="3">
        <v>12</v>
      </c>
      <c r="D18" s="3">
        <v>1825.4069999999999</v>
      </c>
      <c r="M18" s="80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0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35">
      <c r="A19" s="2" t="s">
        <v>9</v>
      </c>
      <c r="B19" s="3">
        <v>349.51029999999997</v>
      </c>
      <c r="C19" s="3">
        <v>10</v>
      </c>
      <c r="D19" s="3">
        <v>1507.5050000000001</v>
      </c>
      <c r="M19" s="80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0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35">
      <c r="A20" s="2" t="s">
        <v>10</v>
      </c>
      <c r="B20" s="3">
        <v>349.21910000000003</v>
      </c>
      <c r="C20" s="3">
        <v>10</v>
      </c>
      <c r="D20" s="3">
        <v>1288.2919999999999</v>
      </c>
      <c r="M20" s="80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0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35">
      <c r="A21" s="2" t="s">
        <v>11</v>
      </c>
      <c r="B21" s="3">
        <v>278.57220000000001</v>
      </c>
      <c r="C21" s="3">
        <v>15</v>
      </c>
      <c r="D21" s="3">
        <v>2177.873</v>
      </c>
      <c r="M21" s="80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0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35">
      <c r="A22" s="2" t="s">
        <v>12</v>
      </c>
      <c r="B22" s="3">
        <v>263.69260000000003</v>
      </c>
      <c r="C22" s="3">
        <v>14</v>
      </c>
      <c r="D22" s="3">
        <v>2067.9340000000002</v>
      </c>
      <c r="M22" s="80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0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35">
      <c r="A23" s="2" t="s">
        <v>13</v>
      </c>
      <c r="B23" s="3">
        <v>257.4966</v>
      </c>
      <c r="C23" s="3">
        <v>9</v>
      </c>
      <c r="D23" s="3">
        <v>1173.951</v>
      </c>
      <c r="M23" s="80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0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35">
      <c r="A24" s="2" t="s">
        <v>14</v>
      </c>
      <c r="B24" s="3">
        <v>257.12400000000002</v>
      </c>
      <c r="C24" s="3">
        <v>8</v>
      </c>
      <c r="D24" s="3">
        <v>994.18669999999997</v>
      </c>
      <c r="M24" s="80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0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35">
      <c r="A25" s="2" t="s">
        <v>15</v>
      </c>
      <c r="B25" s="3">
        <v>254.3227</v>
      </c>
      <c r="C25" s="3">
        <v>11</v>
      </c>
      <c r="D25" s="3">
        <v>1263.0229999999999</v>
      </c>
      <c r="M25" s="80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0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35">
      <c r="A26" s="2" t="s">
        <v>16</v>
      </c>
      <c r="B26" s="3">
        <v>245.43700000000001</v>
      </c>
      <c r="C26" s="3">
        <v>12</v>
      </c>
      <c r="D26" s="3">
        <v>1473.625</v>
      </c>
      <c r="M26" s="80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0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3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35">
      <c r="A28" s="2" t="s">
        <v>20</v>
      </c>
      <c r="B28" s="3">
        <v>244.13120000000001</v>
      </c>
      <c r="C28" s="3">
        <v>10</v>
      </c>
      <c r="D28" s="3">
        <v>1619.3030000000001</v>
      </c>
      <c r="M28" s="80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0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35">
      <c r="A29" s="2" t="s">
        <v>21</v>
      </c>
      <c r="B29" s="3">
        <v>243.62979999999999</v>
      </c>
      <c r="C29" s="3">
        <v>9</v>
      </c>
      <c r="D29" s="3">
        <v>1146.146</v>
      </c>
      <c r="M29" s="80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0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35">
      <c r="A30" s="2" t="s">
        <v>22</v>
      </c>
      <c r="B30" s="3">
        <v>243.62979999999999</v>
      </c>
      <c r="C30" s="3">
        <v>6</v>
      </c>
      <c r="D30" s="3">
        <v>986.28129999999999</v>
      </c>
      <c r="M30" s="80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0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35">
      <c r="A31" s="2" t="s">
        <v>23</v>
      </c>
      <c r="B31" s="3">
        <v>243.62979999999999</v>
      </c>
      <c r="C31" s="3">
        <v>6</v>
      </c>
      <c r="D31" s="3">
        <v>987.81460000000004</v>
      </c>
      <c r="M31" s="80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0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35">
      <c r="A32" s="2" t="s">
        <v>24</v>
      </c>
      <c r="B32" s="3">
        <v>243.62979999999999</v>
      </c>
      <c r="C32" s="3">
        <v>6</v>
      </c>
      <c r="D32" s="3">
        <v>987.72159999999997</v>
      </c>
      <c r="M32" s="80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0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35">
      <c r="A33" s="2" t="s">
        <v>25</v>
      </c>
      <c r="B33" s="3">
        <v>243.62979999999999</v>
      </c>
      <c r="C33" s="3">
        <v>6</v>
      </c>
      <c r="D33" s="3">
        <v>993.11519999999996</v>
      </c>
      <c r="M33" s="80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0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35">
      <c r="C34" s="2" t="s">
        <v>38</v>
      </c>
      <c r="D34" s="2">
        <f>SUM(D15:D33)</f>
        <v>27206.199400000001</v>
      </c>
      <c r="M34" s="80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0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35">
      <c r="A35" s="1" t="s">
        <v>4</v>
      </c>
      <c r="B35" s="1" t="s">
        <v>26</v>
      </c>
      <c r="C35" s="1" t="s">
        <v>42</v>
      </c>
      <c r="D35" s="1" t="s">
        <v>27</v>
      </c>
      <c r="M35" s="80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0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35">
      <c r="A36" s="2" t="s">
        <v>5</v>
      </c>
      <c r="B36" s="3">
        <v>235.9324</v>
      </c>
      <c r="C36" s="3">
        <v>17</v>
      </c>
      <c r="D36" s="3">
        <v>2788.3130000000001</v>
      </c>
      <c r="M36" s="80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0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35">
      <c r="A37" s="2" t="s">
        <v>6</v>
      </c>
      <c r="B37" s="3">
        <v>235.2542</v>
      </c>
      <c r="C37" s="3">
        <v>34</v>
      </c>
      <c r="D37" s="3">
        <v>5354.3760000000002</v>
      </c>
      <c r="M37" s="80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0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35">
      <c r="A38" s="2" t="s">
        <v>7</v>
      </c>
      <c r="B38" s="3">
        <v>235.2499</v>
      </c>
      <c r="C38" s="3">
        <v>6</v>
      </c>
      <c r="D38" s="3">
        <v>2056.951</v>
      </c>
      <c r="M38" s="80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0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35">
      <c r="A39" s="2" t="s">
        <v>8</v>
      </c>
      <c r="B39" s="3">
        <v>235.24379999999999</v>
      </c>
      <c r="C39" s="3">
        <v>9</v>
      </c>
      <c r="D39" s="3">
        <v>2598.2939999999999</v>
      </c>
      <c r="M39" s="80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0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35">
      <c r="A40" s="2" t="s">
        <v>9</v>
      </c>
      <c r="B40" s="3">
        <v>235.23849999999999</v>
      </c>
      <c r="C40" s="3">
        <v>6</v>
      </c>
      <c r="D40" s="3">
        <v>1862.5630000000001</v>
      </c>
      <c r="M40" s="80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0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3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3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3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3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3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35">
      <c r="C46" s="2" t="s">
        <v>38</v>
      </c>
      <c r="D46" s="2">
        <f>SUM(D36:D45)</f>
        <v>30201.999</v>
      </c>
    </row>
    <row r="47" spans="1:23" ht="15" thickBot="1" x14ac:dyDescent="0.4"/>
    <row r="48" spans="1:23" x14ac:dyDescent="0.3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3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3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3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3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3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3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3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3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3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" thickBot="1" x14ac:dyDescent="0.4">
      <c r="A58" s="2"/>
      <c r="E58" s="14">
        <f>AVERAGE(E49:E56)</f>
        <v>14.859995629861354</v>
      </c>
    </row>
    <row r="60" spans="1:5" ht="15" thickBot="1" x14ac:dyDescent="0.4"/>
    <row r="61" spans="1:5" x14ac:dyDescent="0.3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3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3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3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3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3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3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3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3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3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3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3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3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3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3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3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3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3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3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3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3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35">
      <c r="C82" s="2" t="s">
        <v>56</v>
      </c>
      <c r="D82" s="3">
        <f>SUM(D62:D81)/3600</f>
        <v>17.324827222222222</v>
      </c>
      <c r="E82" s="11" t="s">
        <v>55</v>
      </c>
    </row>
    <row r="83" spans="1:5" ht="15" thickBot="1" x14ac:dyDescent="0.4">
      <c r="E83" s="14">
        <f>AVERAGE(E62:E81)</f>
        <v>3.4797171912999603</v>
      </c>
    </row>
    <row r="87" spans="1:5" x14ac:dyDescent="0.35">
      <c r="A87" s="80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35">
      <c r="A88" s="80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35">
      <c r="A89" s="80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35">
      <c r="A90" s="80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35">
      <c r="A91" s="80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35">
      <c r="A92" s="80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35">
      <c r="A93" s="80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35">
      <c r="A94" s="80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35">
      <c r="A95" s="80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35">
      <c r="A96" s="80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35">
      <c r="A97" s="80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35">
      <c r="A98" s="80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35">
      <c r="A99" s="80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" thickBot="1" x14ac:dyDescent="0.4"/>
    <row r="120" spans="1:5" x14ac:dyDescent="0.3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3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3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3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3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3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3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3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3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3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3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3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3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3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3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3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3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3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3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3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3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35">
      <c r="C141" s="2" t="s">
        <v>56</v>
      </c>
      <c r="D141" s="3">
        <f>SUM(D121:D140)/3600</f>
        <v>5.5955125555555556</v>
      </c>
      <c r="E141" s="11" t="s">
        <v>55</v>
      </c>
    </row>
    <row r="142" spans="1:5" ht="15" thickBot="1" x14ac:dyDescent="0.4">
      <c r="E142" s="14">
        <f>AVERAGE(E121:E140)</f>
        <v>1.1813058273665773</v>
      </c>
    </row>
    <row r="145" spans="1:5" x14ac:dyDescent="0.35">
      <c r="A145" s="80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35">
      <c r="A146" s="80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35">
      <c r="A147" s="80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35">
      <c r="A148" s="80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35">
      <c r="A149" s="80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35">
      <c r="A150" s="80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35">
      <c r="A151" s="80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35">
      <c r="A152" s="80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35">
      <c r="A153" s="80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35">
      <c r="A154" s="80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35">
      <c r="A155" s="80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35">
      <c r="A156" s="80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35">
      <c r="A157" s="80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35">
      <c r="A179" s="80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35">
      <c r="A180" s="80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35">
      <c r="A181" s="80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35">
      <c r="A182" s="80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35">
      <c r="A183" s="80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35">
      <c r="A184" s="80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35">
      <c r="A185" s="80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35">
      <c r="A186" s="80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35">
      <c r="A187" s="80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35">
      <c r="A188" s="80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35">
      <c r="A189" s="80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35">
      <c r="A190" s="80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35">
      <c r="A191" s="80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4.5" x14ac:dyDescent="0.35"/>
  <cols>
    <col min="1" max="1" width="10.81640625" style="19" bestFit="1" customWidth="1"/>
    <col min="2" max="2" width="20" bestFit="1" customWidth="1"/>
    <col min="4" max="4" width="14" bestFit="1" customWidth="1"/>
    <col min="5" max="5" width="12.1796875" bestFit="1" customWidth="1"/>
    <col min="13" max="13" width="11.81640625" bestFit="1" customWidth="1"/>
  </cols>
  <sheetData>
    <row r="1" spans="1:13" x14ac:dyDescent="0.35">
      <c r="A1" s="21" t="s">
        <v>68</v>
      </c>
      <c r="B1" s="20" t="s">
        <v>66</v>
      </c>
      <c r="D1" s="20" t="s">
        <v>78</v>
      </c>
      <c r="E1" s="20"/>
    </row>
    <row r="2" spans="1:13" x14ac:dyDescent="0.3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" thickBot="1" x14ac:dyDescent="0.4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" thickBot="1" x14ac:dyDescent="0.4">
      <c r="A4" s="19">
        <v>3</v>
      </c>
      <c r="B4" s="23" t="s">
        <v>63</v>
      </c>
      <c r="D4" t="s">
        <v>71</v>
      </c>
      <c r="E4">
        <v>65.8964</v>
      </c>
    </row>
    <row r="5" spans="1:13" x14ac:dyDescent="0.3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35">
      <c r="A6" s="19">
        <v>5</v>
      </c>
      <c r="B6" s="16" t="s">
        <v>62</v>
      </c>
      <c r="D6" t="s">
        <v>73</v>
      </c>
      <c r="E6">
        <v>67.7727</v>
      </c>
    </row>
    <row r="7" spans="1:13" ht="15" thickBot="1" x14ac:dyDescent="0.4">
      <c r="A7" s="19">
        <v>6</v>
      </c>
      <c r="B7" s="17" t="s">
        <v>61</v>
      </c>
      <c r="D7" t="s">
        <v>74</v>
      </c>
      <c r="E7">
        <v>93.167699999999996</v>
      </c>
    </row>
    <row r="8" spans="1:13" ht="15" thickBot="1" x14ac:dyDescent="0.4">
      <c r="A8" s="19">
        <v>7</v>
      </c>
      <c r="B8" s="23" t="s">
        <v>60</v>
      </c>
      <c r="D8" t="s">
        <v>75</v>
      </c>
      <c r="E8">
        <v>100</v>
      </c>
    </row>
    <row r="9" spans="1:13" x14ac:dyDescent="0.35">
      <c r="A9" s="19">
        <v>8</v>
      </c>
      <c r="B9" s="16" t="s">
        <v>59</v>
      </c>
    </row>
    <row r="10" spans="1:13" x14ac:dyDescent="0.35">
      <c r="A10" s="19">
        <v>9</v>
      </c>
      <c r="B10" s="16" t="s">
        <v>58</v>
      </c>
    </row>
    <row r="14" spans="1:13" x14ac:dyDescent="0.35">
      <c r="A14" s="82">
        <v>1</v>
      </c>
      <c r="B14" s="81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35">
      <c r="A15" s="82"/>
      <c r="B15" s="81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35">
      <c r="A16" s="82"/>
      <c r="B16" s="81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35">
      <c r="A17" s="82"/>
      <c r="B17" s="81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35">
      <c r="A18" s="82"/>
      <c r="B18" s="81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35">
      <c r="A19" s="82"/>
      <c r="B19" s="81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35">
      <c r="A20" s="82"/>
      <c r="B20" s="81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35">
      <c r="A21" s="82"/>
      <c r="B21" s="81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35">
      <c r="A27" s="82">
        <v>2</v>
      </c>
      <c r="B27" s="81" t="s">
        <v>83</v>
      </c>
      <c r="D27" s="20" t="s">
        <v>78</v>
      </c>
      <c r="E27" t="s">
        <v>79</v>
      </c>
      <c r="F27" t="s">
        <v>80</v>
      </c>
    </row>
    <row r="28" spans="1:8" x14ac:dyDescent="0.35">
      <c r="A28" s="82"/>
      <c r="B28" s="81"/>
      <c r="D28" t="s">
        <v>69</v>
      </c>
      <c r="E28">
        <v>1.1160000000000001</v>
      </c>
      <c r="F28">
        <v>0.9</v>
      </c>
    </row>
    <row r="29" spans="1:8" x14ac:dyDescent="0.35">
      <c r="A29" s="82"/>
      <c r="B29" s="81"/>
      <c r="D29" t="s">
        <v>70</v>
      </c>
      <c r="E29">
        <v>1.1379999999999999</v>
      </c>
      <c r="F29">
        <v>0.91900000000000004</v>
      </c>
    </row>
    <row r="30" spans="1:8" x14ac:dyDescent="0.35">
      <c r="A30" s="82"/>
      <c r="B30" s="81"/>
      <c r="D30" t="s">
        <v>71</v>
      </c>
      <c r="E30">
        <v>1.1174999999999999</v>
      </c>
      <c r="F30">
        <v>1.0649999999999999</v>
      </c>
    </row>
    <row r="31" spans="1:8" x14ac:dyDescent="0.35">
      <c r="A31" s="82"/>
      <c r="B31" s="81"/>
      <c r="D31" t="s">
        <v>72</v>
      </c>
      <c r="E31">
        <v>1.1619999999999999</v>
      </c>
      <c r="F31">
        <v>0.93300000000000005</v>
      </c>
    </row>
    <row r="32" spans="1:8" x14ac:dyDescent="0.35">
      <c r="A32" s="82"/>
      <c r="B32" s="81"/>
      <c r="D32" t="s">
        <v>73</v>
      </c>
      <c r="E32">
        <v>1.1779999999999999</v>
      </c>
      <c r="F32">
        <v>0.95699999999999996</v>
      </c>
    </row>
    <row r="33" spans="1:6" x14ac:dyDescent="0.35">
      <c r="A33" s="82"/>
      <c r="B33" s="81"/>
      <c r="D33" t="s">
        <v>74</v>
      </c>
      <c r="E33">
        <v>1.4139999999999999</v>
      </c>
      <c r="F33">
        <v>7.2969999999999997</v>
      </c>
    </row>
    <row r="34" spans="1:6" x14ac:dyDescent="0.35">
      <c r="A34" s="82"/>
      <c r="B34" s="81"/>
      <c r="D34" t="s">
        <v>75</v>
      </c>
      <c r="E34">
        <v>100</v>
      </c>
      <c r="F34">
        <v>100</v>
      </c>
    </row>
    <row r="41" spans="1:6" x14ac:dyDescent="0.35">
      <c r="A41" s="83">
        <v>3</v>
      </c>
      <c r="B41" s="81" t="s">
        <v>87</v>
      </c>
      <c r="D41" s="20" t="s">
        <v>84</v>
      </c>
      <c r="E41" t="s">
        <v>85</v>
      </c>
      <c r="F41" t="s">
        <v>86</v>
      </c>
    </row>
    <row r="42" spans="1:6" x14ac:dyDescent="0.35">
      <c r="A42" s="83"/>
      <c r="B42" s="81"/>
      <c r="D42" t="s">
        <v>69</v>
      </c>
      <c r="E42">
        <v>85.9</v>
      </c>
      <c r="F42">
        <v>2.5</v>
      </c>
    </row>
    <row r="43" spans="1:6" x14ac:dyDescent="0.35">
      <c r="A43" s="83"/>
      <c r="B43" s="81"/>
      <c r="D43" t="s">
        <v>70</v>
      </c>
      <c r="E43">
        <v>86.75</v>
      </c>
      <c r="F43">
        <v>2.9</v>
      </c>
    </row>
    <row r="44" spans="1:6" x14ac:dyDescent="0.35">
      <c r="A44" s="83"/>
      <c r="B44" s="81"/>
      <c r="D44" t="s">
        <v>71</v>
      </c>
      <c r="E44">
        <v>87.56</v>
      </c>
      <c r="F44">
        <v>12.75</v>
      </c>
    </row>
    <row r="45" spans="1:6" x14ac:dyDescent="0.35">
      <c r="A45" s="83"/>
      <c r="B45" s="81"/>
      <c r="D45" t="s">
        <v>72</v>
      </c>
      <c r="E45">
        <v>87.1</v>
      </c>
      <c r="F45">
        <v>3</v>
      </c>
    </row>
    <row r="46" spans="1:6" x14ac:dyDescent="0.35">
      <c r="A46" s="83"/>
      <c r="B46" s="81"/>
      <c r="D46" t="s">
        <v>73</v>
      </c>
      <c r="E46">
        <v>87.45</v>
      </c>
      <c r="F46">
        <v>3.4</v>
      </c>
    </row>
    <row r="47" spans="1:6" x14ac:dyDescent="0.35">
      <c r="A47" s="83"/>
      <c r="B47" s="81"/>
      <c r="D47" t="s">
        <v>74</v>
      </c>
      <c r="E47">
        <v>112.7</v>
      </c>
      <c r="F47">
        <v>964.8</v>
      </c>
    </row>
    <row r="48" spans="1:6" x14ac:dyDescent="0.35">
      <c r="A48" s="83"/>
      <c r="B48" s="81"/>
      <c r="D48" t="s">
        <v>75</v>
      </c>
      <c r="E48">
        <v>100</v>
      </c>
      <c r="F48">
        <v>100</v>
      </c>
    </row>
    <row r="56" spans="1:9" x14ac:dyDescent="0.35">
      <c r="A56" s="82">
        <v>4</v>
      </c>
      <c r="B56" s="81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35">
      <c r="A57" s="82"/>
      <c r="B57" s="81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35">
      <c r="A58" s="82"/>
      <c r="B58" s="81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35">
      <c r="A59" s="82"/>
      <c r="B59" s="81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35">
      <c r="A60" s="82"/>
      <c r="B60" s="81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35">
      <c r="A61" s="82"/>
      <c r="B61" s="81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35">
      <c r="A62" s="82"/>
      <c r="B62" s="81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35">
      <c r="A63" s="82"/>
      <c r="B63" s="81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4.5" x14ac:dyDescent="0.35"/>
  <cols>
    <col min="12" max="12" width="40.1796875" bestFit="1" customWidth="1"/>
    <col min="13" max="13" width="14.7265625" bestFit="1" customWidth="1"/>
  </cols>
  <sheetData>
    <row r="1" spans="9:14" x14ac:dyDescent="0.35">
      <c r="K1" s="20"/>
      <c r="L1" s="20" t="s">
        <v>156</v>
      </c>
    </row>
    <row r="2" spans="9:14" x14ac:dyDescent="0.35">
      <c r="K2" s="41">
        <v>1</v>
      </c>
      <c r="L2" s="20" t="s">
        <v>157</v>
      </c>
    </row>
    <row r="3" spans="9:14" x14ac:dyDescent="0.35">
      <c r="K3" s="41">
        <v>2</v>
      </c>
      <c r="L3" s="20" t="s">
        <v>160</v>
      </c>
      <c r="M3" t="s">
        <v>236</v>
      </c>
      <c r="N3" t="s">
        <v>164</v>
      </c>
    </row>
    <row r="4" spans="9:14" x14ac:dyDescent="0.35">
      <c r="K4" s="42">
        <v>3</v>
      </c>
      <c r="L4" s="20" t="s">
        <v>159</v>
      </c>
      <c r="M4" t="s">
        <v>162</v>
      </c>
      <c r="N4" t="s">
        <v>163</v>
      </c>
    </row>
    <row r="5" spans="9:14" x14ac:dyDescent="0.35">
      <c r="K5" s="42">
        <v>4</v>
      </c>
      <c r="L5" s="20" t="s">
        <v>158</v>
      </c>
      <c r="M5" t="s">
        <v>161</v>
      </c>
    </row>
    <row r="6" spans="9:14" x14ac:dyDescent="0.35">
      <c r="I6" s="43">
        <v>1</v>
      </c>
    </row>
    <row r="7" spans="9:14" x14ac:dyDescent="0.35">
      <c r="I7" s="43">
        <v>2</v>
      </c>
    </row>
    <row r="8" spans="9:14" x14ac:dyDescent="0.35">
      <c r="I8" s="21"/>
    </row>
    <row r="9" spans="9:14" x14ac:dyDescent="0.35">
      <c r="I9" s="21"/>
    </row>
    <row r="10" spans="9:14" x14ac:dyDescent="0.35">
      <c r="I10" s="21"/>
    </row>
    <row r="11" spans="9:14" x14ac:dyDescent="0.35">
      <c r="I11" s="21"/>
    </row>
    <row r="12" spans="9:14" x14ac:dyDescent="0.35">
      <c r="I12" s="21"/>
    </row>
    <row r="13" spans="9:14" x14ac:dyDescent="0.35">
      <c r="I13" s="21"/>
    </row>
    <row r="14" spans="9:14" x14ac:dyDescent="0.35">
      <c r="I14" s="21"/>
    </row>
    <row r="15" spans="9:14" x14ac:dyDescent="0.35">
      <c r="I15" s="21"/>
    </row>
    <row r="16" spans="9:14" x14ac:dyDescent="0.35">
      <c r="I16" s="21"/>
    </row>
    <row r="17" spans="9:9" x14ac:dyDescent="0.35">
      <c r="I17" s="21"/>
    </row>
    <row r="18" spans="9:9" x14ac:dyDescent="0.35">
      <c r="I18" s="21"/>
    </row>
    <row r="19" spans="9:9" x14ac:dyDescent="0.35">
      <c r="I19" s="21"/>
    </row>
    <row r="20" spans="9:9" x14ac:dyDescent="0.35">
      <c r="I20" s="21"/>
    </row>
    <row r="21" spans="9:9" x14ac:dyDescent="0.35">
      <c r="I21" s="21"/>
    </row>
    <row r="22" spans="9:9" x14ac:dyDescent="0.35">
      <c r="I22" s="21"/>
    </row>
    <row r="23" spans="9:9" x14ac:dyDescent="0.35">
      <c r="I23" s="21"/>
    </row>
    <row r="24" spans="9:9" x14ac:dyDescent="0.35">
      <c r="I24" s="21"/>
    </row>
    <row r="25" spans="9:9" x14ac:dyDescent="0.35">
      <c r="I25" s="21"/>
    </row>
    <row r="26" spans="9:9" x14ac:dyDescent="0.35">
      <c r="I26" s="42">
        <v>3</v>
      </c>
    </row>
    <row r="27" spans="9:9" x14ac:dyDescent="0.35">
      <c r="I27" s="42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X63"/>
  <sheetViews>
    <sheetView workbookViewId="0">
      <selection activeCell="O33" sqref="O33"/>
    </sheetView>
  </sheetViews>
  <sheetFormatPr defaultColWidth="9.1796875" defaultRowHeight="14.5" x14ac:dyDescent="0.35"/>
  <cols>
    <col min="1" max="1" width="11" style="19" customWidth="1"/>
    <col min="2" max="4" width="9.1796875" style="19"/>
    <col min="5" max="5" width="12.81640625" style="19" customWidth="1"/>
    <col min="6" max="6" width="13.54296875" style="19" customWidth="1"/>
    <col min="7" max="7" width="19.1796875" style="19" customWidth="1"/>
    <col min="8" max="8" width="18.26953125" style="19" customWidth="1"/>
    <col min="9" max="9" width="10.81640625" style="19" bestFit="1" customWidth="1"/>
    <col min="10" max="14" width="9.1796875" style="19"/>
    <col min="15" max="15" width="13.453125" style="19" customWidth="1"/>
    <col min="16" max="16" width="20.453125" style="19" bestFit="1" customWidth="1"/>
    <col min="17" max="17" width="9.81640625" style="19" customWidth="1"/>
    <col min="18" max="18" width="30.54296875" style="19" bestFit="1" customWidth="1"/>
    <col min="19" max="19" width="9.1796875" style="19"/>
    <col min="20" max="20" width="9.81640625" style="19" bestFit="1" customWidth="1"/>
    <col min="21" max="21" width="11.1796875" style="19" bestFit="1" customWidth="1"/>
    <col min="22" max="22" width="21.1796875" style="19" bestFit="1" customWidth="1"/>
    <col min="23" max="23" width="13.7265625" style="19" bestFit="1" customWidth="1"/>
    <col min="24" max="16384" width="9.1796875" style="19"/>
  </cols>
  <sheetData>
    <row r="1" spans="1:24" x14ac:dyDescent="0.3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R1" s="19" t="s">
        <v>239</v>
      </c>
      <c r="S1" s="19" t="s">
        <v>242</v>
      </c>
      <c r="T1" s="19" t="s">
        <v>243</v>
      </c>
      <c r="U1" s="19" t="s">
        <v>244</v>
      </c>
      <c r="V1" s="19" t="s">
        <v>245</v>
      </c>
      <c r="W1" s="19" t="s">
        <v>246</v>
      </c>
    </row>
    <row r="2" spans="1:24" x14ac:dyDescent="0.35">
      <c r="A2" s="52">
        <v>1</v>
      </c>
      <c r="B2" s="52">
        <v>410730</v>
      </c>
      <c r="C2" s="52">
        <v>-35.590000000000003</v>
      </c>
      <c r="D2" s="52">
        <v>148.82</v>
      </c>
      <c r="E2" s="59" t="s">
        <v>31</v>
      </c>
      <c r="F2" s="52">
        <v>130</v>
      </c>
      <c r="G2" s="52">
        <v>19630705</v>
      </c>
      <c r="H2" s="52">
        <v>20190228</v>
      </c>
      <c r="I2" s="52">
        <f>2018 - 1964+1</f>
        <v>55</v>
      </c>
      <c r="J2" s="52">
        <v>1015.79</v>
      </c>
      <c r="K2" s="52">
        <v>1.784</v>
      </c>
      <c r="L2" s="52">
        <v>66.725999999999999</v>
      </c>
      <c r="M2" s="52">
        <v>1.216</v>
      </c>
      <c r="N2" s="52">
        <v>0.73599999999999999</v>
      </c>
      <c r="O2" s="52">
        <v>70317</v>
      </c>
      <c r="P2"/>
      <c r="R2" s="62" t="s">
        <v>240</v>
      </c>
      <c r="S2" s="61">
        <v>-35.590000000000003</v>
      </c>
      <c r="T2" s="61">
        <v>148.82</v>
      </c>
      <c r="U2" s="61" t="s">
        <v>31</v>
      </c>
      <c r="V2" s="61">
        <v>130</v>
      </c>
      <c r="W2" s="61" t="s">
        <v>254</v>
      </c>
      <c r="X2" s="61">
        <v>55</v>
      </c>
    </row>
    <row r="3" spans="1:24" x14ac:dyDescent="0.35">
      <c r="A3" s="52">
        <v>2</v>
      </c>
      <c r="B3" s="52">
        <v>215004</v>
      </c>
      <c r="C3" s="52">
        <v>-35.15</v>
      </c>
      <c r="D3" s="52">
        <v>150.03</v>
      </c>
      <c r="E3" s="59" t="s">
        <v>40</v>
      </c>
      <c r="F3" s="52">
        <v>165.6</v>
      </c>
      <c r="G3" s="52">
        <v>19500101</v>
      </c>
      <c r="H3" s="52">
        <v>20190228</v>
      </c>
      <c r="I3" s="52">
        <f>2018-1950+1</f>
        <v>69</v>
      </c>
      <c r="J3" s="52">
        <v>33.924999999999997</v>
      </c>
      <c r="K3" s="52">
        <v>0.79</v>
      </c>
      <c r="L3" s="52">
        <v>28.835999999999999</v>
      </c>
      <c r="M3" s="52">
        <v>1.2250000000000001</v>
      </c>
      <c r="N3" s="52">
        <v>0.72099999999999997</v>
      </c>
      <c r="O3" s="52">
        <v>69049</v>
      </c>
      <c r="P3"/>
      <c r="R3" s="62" t="s">
        <v>241</v>
      </c>
      <c r="S3" s="61">
        <v>-35.15</v>
      </c>
      <c r="T3" s="61">
        <v>150.03</v>
      </c>
      <c r="U3" s="61" t="s">
        <v>40</v>
      </c>
      <c r="V3" s="61">
        <v>165.6</v>
      </c>
      <c r="W3" s="61" t="s">
        <v>255</v>
      </c>
      <c r="X3" s="61">
        <v>69</v>
      </c>
    </row>
    <row r="4" spans="1:24" x14ac:dyDescent="0.35">
      <c r="A4" s="52">
        <v>3</v>
      </c>
      <c r="B4" s="52">
        <v>206018</v>
      </c>
      <c r="C4" s="52">
        <v>-31.05</v>
      </c>
      <c r="D4" s="52">
        <v>151.77000000000001</v>
      </c>
      <c r="E4" s="59" t="s">
        <v>40</v>
      </c>
      <c r="F4" s="52">
        <v>851.9</v>
      </c>
      <c r="G4" s="52">
        <v>19600330</v>
      </c>
      <c r="H4" s="52">
        <v>20190228</v>
      </c>
      <c r="I4" s="52">
        <f>2018-1961+1</f>
        <v>58</v>
      </c>
      <c r="J4" s="52">
        <v>354.24900000000002</v>
      </c>
      <c r="K4" s="52">
        <v>0.03</v>
      </c>
      <c r="L4" s="52">
        <v>7.0289999999999999</v>
      </c>
      <c r="M4" s="52">
        <v>1.3779999999999999</v>
      </c>
      <c r="N4" s="52">
        <v>0.48899999999999999</v>
      </c>
      <c r="O4" s="52">
        <v>57037</v>
      </c>
      <c r="P4" t="s">
        <v>233</v>
      </c>
      <c r="R4" s="62" t="s">
        <v>247</v>
      </c>
      <c r="S4" s="61">
        <v>-27.6</v>
      </c>
      <c r="T4" s="61">
        <v>152.69</v>
      </c>
      <c r="U4" s="61" t="s">
        <v>132</v>
      </c>
      <c r="V4" s="61">
        <v>628.1</v>
      </c>
      <c r="W4" s="61" t="s">
        <v>256</v>
      </c>
      <c r="X4" s="61">
        <v>57</v>
      </c>
    </row>
    <row r="5" spans="1:24" x14ac:dyDescent="0.35">
      <c r="A5" s="52">
        <v>4</v>
      </c>
      <c r="B5" s="52">
        <v>210040</v>
      </c>
      <c r="C5" s="52">
        <v>-32.270000000000003</v>
      </c>
      <c r="D5" s="52">
        <v>150.63</v>
      </c>
      <c r="E5" s="59" t="s">
        <v>40</v>
      </c>
      <c r="F5" s="52">
        <v>670.8</v>
      </c>
      <c r="G5" s="52">
        <v>19550615</v>
      </c>
      <c r="H5" s="52">
        <v>20190228</v>
      </c>
      <c r="I5" s="52">
        <f>2018-1956+1</f>
        <v>63</v>
      </c>
      <c r="J5" s="52">
        <v>377.70600000000002</v>
      </c>
      <c r="K5" s="52">
        <v>0.12</v>
      </c>
      <c r="L5" s="52">
        <v>1.446</v>
      </c>
      <c r="M5" s="52">
        <v>1.1990000000000001</v>
      </c>
      <c r="N5" s="52">
        <v>0.25900000000000001</v>
      </c>
      <c r="O5" s="52">
        <v>61317</v>
      </c>
      <c r="P5" t="s">
        <v>233</v>
      </c>
      <c r="R5" s="62" t="s">
        <v>248</v>
      </c>
      <c r="S5" s="61">
        <v>-26.3</v>
      </c>
      <c r="T5" s="61">
        <v>152.04</v>
      </c>
      <c r="U5" s="61" t="s">
        <v>132</v>
      </c>
      <c r="V5" s="61">
        <v>646.6</v>
      </c>
      <c r="W5" s="61" t="s">
        <v>257</v>
      </c>
      <c r="X5" s="61">
        <v>55</v>
      </c>
    </row>
    <row r="6" spans="1:24" x14ac:dyDescent="0.35">
      <c r="A6" s="52">
        <v>5</v>
      </c>
      <c r="B6" s="52" t="s">
        <v>128</v>
      </c>
      <c r="C6" s="52">
        <v>-13.8</v>
      </c>
      <c r="D6" s="52">
        <v>131.34</v>
      </c>
      <c r="E6" s="59" t="s">
        <v>129</v>
      </c>
      <c r="F6" s="52">
        <v>831.1</v>
      </c>
      <c r="G6" s="52">
        <v>19570907</v>
      </c>
      <c r="H6" s="52">
        <v>20190228</v>
      </c>
      <c r="I6" s="52">
        <f>2018-1958+1</f>
        <v>61</v>
      </c>
      <c r="J6" s="52">
        <v>325.43299999999999</v>
      </c>
      <c r="K6" s="52">
        <v>-6.1920000000000002</v>
      </c>
      <c r="L6" s="52">
        <v>133.672</v>
      </c>
      <c r="M6" s="52">
        <v>1.3420000000000001</v>
      </c>
      <c r="N6" s="52">
        <v>0.6</v>
      </c>
      <c r="O6" s="52">
        <v>14901</v>
      </c>
      <c r="P6"/>
      <c r="R6" s="62" t="s">
        <v>249</v>
      </c>
      <c r="S6" s="61">
        <v>-37.33</v>
      </c>
      <c r="T6" s="61">
        <v>146.13</v>
      </c>
      <c r="U6" s="61" t="s">
        <v>138</v>
      </c>
      <c r="V6" s="61">
        <v>700.2</v>
      </c>
      <c r="W6" s="61" t="s">
        <v>258</v>
      </c>
      <c r="X6" s="61">
        <v>51</v>
      </c>
    </row>
    <row r="7" spans="1:24" x14ac:dyDescent="0.35">
      <c r="A7" s="52">
        <v>6</v>
      </c>
      <c r="B7" s="52" t="s">
        <v>130</v>
      </c>
      <c r="C7" s="52">
        <v>-13.24</v>
      </c>
      <c r="D7" s="52">
        <v>131.11000000000001</v>
      </c>
      <c r="E7" s="59" t="s">
        <v>129</v>
      </c>
      <c r="F7" s="52">
        <v>638.4</v>
      </c>
      <c r="G7" s="52">
        <v>19641029</v>
      </c>
      <c r="H7" s="52">
        <v>20190228</v>
      </c>
      <c r="I7" s="52">
        <f>2018-1965+1</f>
        <v>54</v>
      </c>
      <c r="J7" s="52">
        <v>288.00900000000001</v>
      </c>
      <c r="K7" s="52">
        <v>-2.9079999999999999</v>
      </c>
      <c r="L7" s="52">
        <v>75.872</v>
      </c>
      <c r="M7" s="52">
        <v>1.2909999999999999</v>
      </c>
      <c r="N7" s="52">
        <v>0.73</v>
      </c>
      <c r="O7" s="52">
        <v>14092</v>
      </c>
      <c r="P7"/>
      <c r="R7" s="62" t="s">
        <v>250</v>
      </c>
      <c r="S7" s="61">
        <v>-36.58</v>
      </c>
      <c r="T7" s="61">
        <v>146.82</v>
      </c>
      <c r="U7" s="61" t="s">
        <v>138</v>
      </c>
      <c r="V7" s="61">
        <v>138</v>
      </c>
      <c r="W7" s="61" t="s">
        <v>256</v>
      </c>
      <c r="X7" s="61">
        <v>57</v>
      </c>
    </row>
    <row r="8" spans="1:24" x14ac:dyDescent="0.35">
      <c r="A8" s="52">
        <v>7</v>
      </c>
      <c r="B8" s="52" t="s">
        <v>131</v>
      </c>
      <c r="C8" s="52">
        <v>-20.2</v>
      </c>
      <c r="D8" s="52">
        <v>140.22</v>
      </c>
      <c r="E8" s="59" t="s">
        <v>132</v>
      </c>
      <c r="F8" s="52">
        <v>658.8</v>
      </c>
      <c r="G8" s="52">
        <v>19691003</v>
      </c>
      <c r="H8" s="52">
        <v>20190228</v>
      </c>
      <c r="I8" s="52">
        <f>2018-1970+1</f>
        <v>49</v>
      </c>
      <c r="J8" s="52">
        <v>305.86700000000002</v>
      </c>
      <c r="K8" s="52">
        <v>-6.5709999999999997</v>
      </c>
      <c r="L8" s="52">
        <v>0.377</v>
      </c>
      <c r="M8" s="52">
        <v>1.2769999999999999</v>
      </c>
      <c r="N8" s="52">
        <v>0.40400000000000003</v>
      </c>
      <c r="O8" s="52">
        <v>29022</v>
      </c>
      <c r="P8" t="s">
        <v>232</v>
      </c>
      <c r="R8" s="62" t="s">
        <v>251</v>
      </c>
      <c r="S8" s="61">
        <v>-41.25</v>
      </c>
      <c r="T8" s="61">
        <v>146.09</v>
      </c>
      <c r="U8" s="61" t="s">
        <v>139</v>
      </c>
      <c r="V8" s="61">
        <v>499.3</v>
      </c>
      <c r="W8" s="61" t="s">
        <v>254</v>
      </c>
      <c r="X8" s="61">
        <v>55</v>
      </c>
    </row>
    <row r="9" spans="1:24" x14ac:dyDescent="0.35">
      <c r="A9" s="52">
        <v>8</v>
      </c>
      <c r="B9" s="52" t="s">
        <v>133</v>
      </c>
      <c r="C9" s="52">
        <v>-27.6</v>
      </c>
      <c r="D9" s="52">
        <v>152.69</v>
      </c>
      <c r="E9" s="59" t="s">
        <v>132</v>
      </c>
      <c r="F9" s="52">
        <v>628.1</v>
      </c>
      <c r="G9" s="52">
        <v>19611003</v>
      </c>
      <c r="H9" s="52">
        <v>20190228</v>
      </c>
      <c r="I9" s="52">
        <f>2018-1962+1</f>
        <v>57</v>
      </c>
      <c r="J9" s="52">
        <v>162.38999999999999</v>
      </c>
      <c r="K9" s="52">
        <v>0.24199999999999999</v>
      </c>
      <c r="L9" s="52">
        <v>12.68</v>
      </c>
      <c r="M9" s="52">
        <v>1.427</v>
      </c>
      <c r="N9" s="52">
        <v>0.76400000000000001</v>
      </c>
      <c r="O9" s="52">
        <v>40004</v>
      </c>
      <c r="P9"/>
      <c r="R9" s="62" t="s">
        <v>252</v>
      </c>
      <c r="S9" s="61">
        <v>-35.1</v>
      </c>
      <c r="T9" s="61">
        <v>138.66999999999999</v>
      </c>
      <c r="U9" s="61" t="s">
        <v>141</v>
      </c>
      <c r="V9" s="61">
        <v>29</v>
      </c>
      <c r="W9" s="61" t="s">
        <v>259</v>
      </c>
      <c r="X9" s="61">
        <v>49</v>
      </c>
    </row>
    <row r="10" spans="1:24" x14ac:dyDescent="0.35">
      <c r="A10" s="52">
        <v>9</v>
      </c>
      <c r="B10" s="52" t="s">
        <v>134</v>
      </c>
      <c r="C10" s="52">
        <v>-26.3</v>
      </c>
      <c r="D10" s="52">
        <v>152.04</v>
      </c>
      <c r="E10" s="59" t="s">
        <v>132</v>
      </c>
      <c r="F10" s="52">
        <v>646.6</v>
      </c>
      <c r="G10" s="52">
        <v>19641002</v>
      </c>
      <c r="H10" s="52">
        <v>20190228</v>
      </c>
      <c r="I10" s="52">
        <f>2018-1964+1</f>
        <v>55</v>
      </c>
      <c r="J10" s="52">
        <v>149.905</v>
      </c>
      <c r="K10" s="52">
        <v>0.23200000000000001</v>
      </c>
      <c r="L10" s="52">
        <v>13.736000000000001</v>
      </c>
      <c r="M10" s="52">
        <v>1.6910000000000001</v>
      </c>
      <c r="N10" s="52">
        <v>0.70899999999999996</v>
      </c>
      <c r="O10" s="52">
        <v>40010</v>
      </c>
      <c r="P10"/>
      <c r="R10" s="62" t="s">
        <v>253</v>
      </c>
      <c r="S10" s="61">
        <v>-33.090000000000003</v>
      </c>
      <c r="T10" s="61">
        <v>116.04</v>
      </c>
      <c r="U10" s="61" t="s">
        <v>144</v>
      </c>
      <c r="V10" s="61">
        <v>148</v>
      </c>
      <c r="W10" s="61" t="s">
        <v>260</v>
      </c>
      <c r="X10" s="61">
        <v>48</v>
      </c>
    </row>
    <row r="11" spans="1:24" x14ac:dyDescent="0.35">
      <c r="A11" s="52">
        <v>10</v>
      </c>
      <c r="B11" s="52" t="s">
        <v>135</v>
      </c>
      <c r="C11" s="52">
        <v>-16.18</v>
      </c>
      <c r="D11" s="52">
        <v>145.28</v>
      </c>
      <c r="E11" s="59" t="s">
        <v>132</v>
      </c>
      <c r="F11" s="52">
        <v>907.3</v>
      </c>
      <c r="G11" s="52">
        <v>19680927</v>
      </c>
      <c r="H11" s="52">
        <v>20190228</v>
      </c>
      <c r="I11" s="52">
        <f>2018-1969+1</f>
        <v>50</v>
      </c>
      <c r="J11" s="52">
        <v>3530.79</v>
      </c>
      <c r="K11" s="52">
        <v>-16.393000000000001</v>
      </c>
      <c r="L11" s="52">
        <v>111.90600000000001</v>
      </c>
      <c r="M11" s="52">
        <v>1.208</v>
      </c>
      <c r="N11" s="52">
        <v>0.58799999999999997</v>
      </c>
      <c r="O11" s="52">
        <v>31102</v>
      </c>
      <c r="P11"/>
    </row>
    <row r="12" spans="1:24" x14ac:dyDescent="0.35">
      <c r="A12" s="52">
        <v>11</v>
      </c>
      <c r="B12" s="52" t="s">
        <v>136</v>
      </c>
      <c r="C12" s="52">
        <v>-17.18</v>
      </c>
      <c r="D12" s="52">
        <v>145.72</v>
      </c>
      <c r="E12" s="59" t="s">
        <v>132</v>
      </c>
      <c r="F12" s="52">
        <v>358.2</v>
      </c>
      <c r="G12" s="52">
        <v>19661030</v>
      </c>
      <c r="H12" s="52">
        <v>20190228</v>
      </c>
      <c r="I12" s="52">
        <f>2018-1967+1</f>
        <v>52</v>
      </c>
      <c r="J12" s="52">
        <v>320.53800000000001</v>
      </c>
      <c r="K12" s="52">
        <v>3.589</v>
      </c>
      <c r="L12" s="52">
        <v>20.905000000000001</v>
      </c>
      <c r="M12" s="52">
        <v>1.1539999999999999</v>
      </c>
      <c r="N12" s="52">
        <v>0.68600000000000005</v>
      </c>
      <c r="O12" s="52">
        <v>31020</v>
      </c>
      <c r="P12"/>
    </row>
    <row r="13" spans="1:24" x14ac:dyDescent="0.35">
      <c r="A13" s="52">
        <v>12</v>
      </c>
      <c r="B13" s="52" t="s">
        <v>137</v>
      </c>
      <c r="C13" s="52">
        <v>-19.940000000000001</v>
      </c>
      <c r="D13" s="52">
        <v>147.84</v>
      </c>
      <c r="E13" s="59" t="s">
        <v>132</v>
      </c>
      <c r="F13" s="52">
        <v>279.60000000000002</v>
      </c>
      <c r="G13" s="52">
        <v>19730314</v>
      </c>
      <c r="H13" s="52">
        <v>20190228</v>
      </c>
      <c r="I13" s="52">
        <f>2018-1974+1</f>
        <v>45</v>
      </c>
      <c r="J13" s="52">
        <v>239.84700000000001</v>
      </c>
      <c r="K13" s="52">
        <v>-0.98699999999999999</v>
      </c>
      <c r="L13" s="52">
        <v>5.7690000000000001</v>
      </c>
      <c r="M13" s="52">
        <v>1.1220000000000001</v>
      </c>
      <c r="N13" s="52">
        <v>0.52700000000000002</v>
      </c>
      <c r="O13" s="52">
        <v>33150</v>
      </c>
      <c r="P13"/>
    </row>
    <row r="14" spans="1:24" x14ac:dyDescent="0.35">
      <c r="A14" s="52">
        <v>13</v>
      </c>
      <c r="B14" s="52">
        <v>405219</v>
      </c>
      <c r="C14" s="52">
        <v>-37.33</v>
      </c>
      <c r="D14" s="52">
        <v>146.13</v>
      </c>
      <c r="E14" s="59" t="s">
        <v>138</v>
      </c>
      <c r="F14" s="52">
        <v>700.2</v>
      </c>
      <c r="G14" s="52">
        <v>19671214</v>
      </c>
      <c r="H14" s="52">
        <v>20190228</v>
      </c>
      <c r="I14" s="52">
        <f>2018-1968+1</f>
        <v>51</v>
      </c>
      <c r="J14" s="52">
        <v>358.71699999999998</v>
      </c>
      <c r="K14" s="52">
        <v>1.093</v>
      </c>
      <c r="L14" s="52">
        <v>145.23599999999999</v>
      </c>
      <c r="M14" s="52">
        <v>2.21</v>
      </c>
      <c r="N14" s="52">
        <v>0.82799999999999996</v>
      </c>
      <c r="O14" s="52">
        <v>83017</v>
      </c>
      <c r="P14"/>
    </row>
    <row r="15" spans="1:24" x14ac:dyDescent="0.35">
      <c r="A15" s="52">
        <v>14</v>
      </c>
      <c r="B15" s="52">
        <v>238204</v>
      </c>
      <c r="C15" s="52">
        <v>-37.630000000000003</v>
      </c>
      <c r="D15" s="52">
        <v>142.34</v>
      </c>
      <c r="E15" s="59" t="s">
        <v>138</v>
      </c>
      <c r="F15" s="52">
        <v>384.9</v>
      </c>
      <c r="G15" s="52">
        <v>19701015</v>
      </c>
      <c r="H15" s="52">
        <v>20190228</v>
      </c>
      <c r="I15" s="52">
        <f>2018-1971+1</f>
        <v>48</v>
      </c>
      <c r="J15" s="52">
        <v>470.96600000000001</v>
      </c>
      <c r="K15" s="52">
        <v>-2.7E-2</v>
      </c>
      <c r="L15" s="52">
        <v>42.085999999999999</v>
      </c>
      <c r="M15" s="52">
        <v>5.5449999999999999</v>
      </c>
      <c r="N15" s="52">
        <v>0.54400000000000004</v>
      </c>
      <c r="O15" s="52">
        <v>89011</v>
      </c>
      <c r="P15"/>
    </row>
    <row r="16" spans="1:24" x14ac:dyDescent="0.35">
      <c r="A16" s="52">
        <v>15</v>
      </c>
      <c r="B16" s="52">
        <v>403214</v>
      </c>
      <c r="C16" s="52">
        <v>-36.58</v>
      </c>
      <c r="D16" s="52">
        <v>146.82</v>
      </c>
      <c r="E16" s="59" t="s">
        <v>138</v>
      </c>
      <c r="F16" s="52">
        <v>138</v>
      </c>
      <c r="G16" s="52">
        <v>19610630</v>
      </c>
      <c r="H16" s="52">
        <v>20190228</v>
      </c>
      <c r="I16" s="52">
        <f>2018-1962+1</f>
        <v>57</v>
      </c>
      <c r="J16" s="52">
        <v>456.03100000000001</v>
      </c>
      <c r="K16" s="52">
        <v>-2.6429999999999998</v>
      </c>
      <c r="L16" s="52">
        <v>76.491</v>
      </c>
      <c r="M16" s="52">
        <v>1.099</v>
      </c>
      <c r="N16" s="52">
        <v>0.77500000000000002</v>
      </c>
      <c r="O16" s="52">
        <v>83057</v>
      </c>
      <c r="P16"/>
    </row>
    <row r="17" spans="1:16" x14ac:dyDescent="0.35">
      <c r="A17" s="52">
        <v>16</v>
      </c>
      <c r="B17" s="52">
        <v>226209</v>
      </c>
      <c r="C17" s="52">
        <v>-38.21</v>
      </c>
      <c r="D17" s="52">
        <v>146</v>
      </c>
      <c r="E17" s="59" t="s">
        <v>138</v>
      </c>
      <c r="F17" s="52">
        <v>208.3</v>
      </c>
      <c r="G17" s="52">
        <v>19601021</v>
      </c>
      <c r="H17" s="52">
        <v>20190228</v>
      </c>
      <c r="I17" s="52">
        <f>2018-1961+1</f>
        <v>58</v>
      </c>
      <c r="J17" s="52">
        <v>336.97199999999998</v>
      </c>
      <c r="K17" s="52">
        <v>0.20100000000000001</v>
      </c>
      <c r="L17" s="52">
        <v>20.085999999999999</v>
      </c>
      <c r="M17" s="52">
        <v>1.3</v>
      </c>
      <c r="N17" s="52">
        <v>0.81499999999999995</v>
      </c>
      <c r="O17" s="52">
        <v>85093</v>
      </c>
      <c r="P17"/>
    </row>
    <row r="18" spans="1:16" x14ac:dyDescent="0.35">
      <c r="A18" s="52">
        <v>17</v>
      </c>
      <c r="B18" s="52">
        <v>304040</v>
      </c>
      <c r="C18" s="52">
        <v>-42.44</v>
      </c>
      <c r="D18" s="52">
        <v>146.52000000000001</v>
      </c>
      <c r="E18" s="59" t="s">
        <v>139</v>
      </c>
      <c r="F18" s="52">
        <v>445</v>
      </c>
      <c r="G18" s="52">
        <v>19510120</v>
      </c>
      <c r="H18" s="52">
        <v>20190228</v>
      </c>
      <c r="I18" s="52">
        <f>2018-1952+1</f>
        <v>67</v>
      </c>
      <c r="J18" s="52">
        <v>900.52099999999996</v>
      </c>
      <c r="K18" s="52">
        <v>1.8120000000000001</v>
      </c>
      <c r="L18" s="52">
        <v>18.315000000000001</v>
      </c>
      <c r="M18" s="52">
        <v>2.4820000000000002</v>
      </c>
      <c r="N18" s="52">
        <v>0.69</v>
      </c>
      <c r="O18" s="52">
        <v>95027</v>
      </c>
      <c r="P18"/>
    </row>
    <row r="19" spans="1:16" x14ac:dyDescent="0.35">
      <c r="A19" s="52">
        <v>18</v>
      </c>
      <c r="B19" s="52">
        <v>314207</v>
      </c>
      <c r="C19" s="52">
        <v>-41.25</v>
      </c>
      <c r="D19" s="52">
        <v>146.09</v>
      </c>
      <c r="E19" s="59" t="s">
        <v>139</v>
      </c>
      <c r="F19" s="52">
        <v>499.3</v>
      </c>
      <c r="G19" s="52">
        <v>19630620</v>
      </c>
      <c r="H19" s="52">
        <v>20190228</v>
      </c>
      <c r="I19" s="52">
        <f>2018-1964+1</f>
        <v>55</v>
      </c>
      <c r="J19" s="52">
        <v>479.09100000000001</v>
      </c>
      <c r="K19" s="52">
        <v>2.1589999999999998</v>
      </c>
      <c r="L19" s="52">
        <v>26.535</v>
      </c>
      <c r="M19" s="52">
        <v>1.34</v>
      </c>
      <c r="N19" s="52">
        <v>0.72</v>
      </c>
      <c r="O19" s="52">
        <v>91017</v>
      </c>
      <c r="P19"/>
    </row>
    <row r="20" spans="1:16" x14ac:dyDescent="0.35">
      <c r="A20" s="52">
        <v>19</v>
      </c>
      <c r="B20" s="52" t="s">
        <v>140</v>
      </c>
      <c r="C20" s="52">
        <v>-35.1</v>
      </c>
      <c r="D20" s="52">
        <v>138.66999999999999</v>
      </c>
      <c r="E20" s="59" t="s">
        <v>141</v>
      </c>
      <c r="F20" s="52">
        <v>29</v>
      </c>
      <c r="G20" s="52">
        <v>19690329</v>
      </c>
      <c r="H20" s="52">
        <v>20190228</v>
      </c>
      <c r="I20" s="52">
        <f>2018-1970+1</f>
        <v>49</v>
      </c>
      <c r="J20" s="52">
        <v>349.66800000000001</v>
      </c>
      <c r="K20" s="52">
        <v>-0.56799999999999995</v>
      </c>
      <c r="L20" s="52">
        <v>16.78</v>
      </c>
      <c r="M20" s="52">
        <v>1.131</v>
      </c>
      <c r="N20" s="52">
        <v>0.75900000000000001</v>
      </c>
      <c r="O20" s="52">
        <v>23734</v>
      </c>
      <c r="P20"/>
    </row>
    <row r="21" spans="1:16" x14ac:dyDescent="0.35">
      <c r="A21" s="52">
        <v>20</v>
      </c>
      <c r="B21" s="52" t="s">
        <v>142</v>
      </c>
      <c r="C21" s="52">
        <v>-34.130000000000003</v>
      </c>
      <c r="D21" s="52">
        <v>138.63</v>
      </c>
      <c r="E21" s="59" t="s">
        <v>141</v>
      </c>
      <c r="F21" s="52">
        <v>500.9</v>
      </c>
      <c r="G21" s="52">
        <v>19710916</v>
      </c>
      <c r="H21" s="52">
        <v>20190228</v>
      </c>
      <c r="I21" s="52">
        <f>2018-1972+1</f>
        <v>47</v>
      </c>
      <c r="J21" s="52">
        <v>341.41</v>
      </c>
      <c r="K21" s="52">
        <v>-0.35799999999999998</v>
      </c>
      <c r="L21" s="52">
        <v>3.7589999999999999</v>
      </c>
      <c r="M21" s="52">
        <v>1.2629999999999999</v>
      </c>
      <c r="N21" s="52">
        <v>0.32800000000000001</v>
      </c>
      <c r="O21" s="52">
        <v>23039</v>
      </c>
      <c r="P21" t="s">
        <v>233</v>
      </c>
    </row>
    <row r="22" spans="1:16" x14ac:dyDescent="0.35">
      <c r="A22" s="52">
        <v>21</v>
      </c>
      <c r="B22" s="52" t="s">
        <v>143</v>
      </c>
      <c r="C22" s="52">
        <v>-32.090000000000003</v>
      </c>
      <c r="D22" s="52">
        <v>138.29</v>
      </c>
      <c r="E22" s="59" t="s">
        <v>141</v>
      </c>
      <c r="F22" s="52">
        <v>175.7</v>
      </c>
      <c r="G22" s="52">
        <v>19770920</v>
      </c>
      <c r="H22" s="52">
        <v>20190228</v>
      </c>
      <c r="I22" s="52">
        <f>2018-1978+1</f>
        <v>41</v>
      </c>
      <c r="J22" s="52">
        <v>88.016999999999996</v>
      </c>
      <c r="K22" s="52">
        <v>-30.486999999999998</v>
      </c>
      <c r="L22" s="52">
        <v>9.3780000000000001</v>
      </c>
      <c r="M22" s="52">
        <v>0.85</v>
      </c>
      <c r="N22" s="52">
        <v>0.53</v>
      </c>
      <c r="O22" s="52">
        <v>19015</v>
      </c>
      <c r="P22" t="s">
        <v>232</v>
      </c>
    </row>
    <row r="23" spans="1:16" x14ac:dyDescent="0.35">
      <c r="A23" s="52">
        <v>22</v>
      </c>
      <c r="B23" s="52">
        <v>616216</v>
      </c>
      <c r="C23" s="52">
        <v>-31.97</v>
      </c>
      <c r="D23" s="52">
        <v>116.29</v>
      </c>
      <c r="E23" s="59" t="s">
        <v>144</v>
      </c>
      <c r="F23" s="52">
        <v>593.79999999999995</v>
      </c>
      <c r="G23" s="52">
        <v>19660527</v>
      </c>
      <c r="H23" s="52">
        <v>20190228</v>
      </c>
      <c r="I23" s="52">
        <f>2018-1967+1</f>
        <v>52</v>
      </c>
      <c r="J23" s="52">
        <v>637.05700000000002</v>
      </c>
      <c r="K23" s="52">
        <v>-30.222000000000001</v>
      </c>
      <c r="L23" s="52">
        <v>60.655999999999999</v>
      </c>
      <c r="M23" s="52">
        <v>1.401</v>
      </c>
      <c r="N23" s="52">
        <v>0.83899999999999997</v>
      </c>
      <c r="O23" s="52">
        <v>9007</v>
      </c>
      <c r="P23"/>
    </row>
    <row r="24" spans="1:16" x14ac:dyDescent="0.35">
      <c r="A24" s="52">
        <v>23</v>
      </c>
      <c r="B24" s="52">
        <v>613002</v>
      </c>
      <c r="C24" s="52">
        <v>-33.090000000000003</v>
      </c>
      <c r="D24" s="52">
        <v>116.04</v>
      </c>
      <c r="E24" s="59" t="s">
        <v>144</v>
      </c>
      <c r="F24" s="52">
        <v>148</v>
      </c>
      <c r="G24" s="52">
        <v>19700320</v>
      </c>
      <c r="H24" s="52">
        <v>20190228</v>
      </c>
      <c r="I24" s="52">
        <f>2018-1971+1</f>
        <v>48</v>
      </c>
      <c r="J24" s="52">
        <v>2520.154</v>
      </c>
      <c r="K24" s="52">
        <v>1.083</v>
      </c>
      <c r="L24" s="52">
        <v>26.776</v>
      </c>
      <c r="M24" s="52">
        <v>1.859</v>
      </c>
      <c r="N24" s="52">
        <v>0.82</v>
      </c>
      <c r="O24" s="52">
        <v>9580</v>
      </c>
      <c r="P24"/>
    </row>
    <row r="25" spans="1:16" x14ac:dyDescent="0.35">
      <c r="A25" s="52">
        <v>24</v>
      </c>
      <c r="B25" s="52">
        <v>609002</v>
      </c>
      <c r="C25" s="52">
        <v>-34.28</v>
      </c>
      <c r="D25" s="52">
        <v>115.3</v>
      </c>
      <c r="E25" s="59" t="s">
        <v>144</v>
      </c>
      <c r="F25" s="52">
        <v>640.9</v>
      </c>
      <c r="G25" s="52">
        <v>19690419</v>
      </c>
      <c r="H25" s="52">
        <v>20190228</v>
      </c>
      <c r="I25" s="52">
        <f>2019-1970</f>
        <v>49</v>
      </c>
      <c r="J25" s="52">
        <v>480.12400000000002</v>
      </c>
      <c r="K25" s="52">
        <v>-2.3889999999999998</v>
      </c>
      <c r="L25" s="52">
        <v>70.718999999999994</v>
      </c>
      <c r="M25" s="52">
        <v>2.4580000000000002</v>
      </c>
      <c r="N25" s="52">
        <v>0.81499999999999995</v>
      </c>
      <c r="O25" s="52">
        <v>9926</v>
      </c>
      <c r="P25"/>
    </row>
    <row r="26" spans="1:16" x14ac:dyDescent="0.35">
      <c r="A26" s="52">
        <v>25</v>
      </c>
      <c r="B26" s="52">
        <v>709010</v>
      </c>
      <c r="C26" s="52">
        <v>-21.23</v>
      </c>
      <c r="D26" s="52">
        <v>118.83</v>
      </c>
      <c r="E26" s="59" t="s">
        <v>144</v>
      </c>
      <c r="F26" s="52">
        <v>907.2</v>
      </c>
      <c r="G26" s="52">
        <v>19850114</v>
      </c>
      <c r="H26" s="52">
        <v>20190228</v>
      </c>
      <c r="I26" s="52">
        <f>2019-1986</f>
        <v>33</v>
      </c>
      <c r="J26" s="52">
        <v>45.975999999999999</v>
      </c>
      <c r="K26" s="52">
        <v>-28.315999999999999</v>
      </c>
      <c r="L26" s="52">
        <v>99.096999999999994</v>
      </c>
      <c r="M26" s="52">
        <v>1.0509999999999999</v>
      </c>
      <c r="N26" s="52">
        <v>0.61599999999999999</v>
      </c>
      <c r="O26" s="52">
        <v>4079</v>
      </c>
      <c r="P26"/>
    </row>
    <row r="28" spans="1:16" x14ac:dyDescent="0.35">
      <c r="N28" s="58"/>
      <c r="O28" s="58"/>
    </row>
    <row r="29" spans="1:16" x14ac:dyDescent="0.35">
      <c r="N29" s="58"/>
      <c r="O29" s="58"/>
    </row>
    <row r="30" spans="1:16" x14ac:dyDescent="0.35">
      <c r="N30" s="58"/>
      <c r="O30" s="58"/>
    </row>
    <row r="55" spans="5:19" x14ac:dyDescent="0.35">
      <c r="E55" s="60"/>
      <c r="F55" s="60"/>
      <c r="G55" s="60"/>
      <c r="H55" s="59"/>
      <c r="I55" s="60"/>
      <c r="J55" s="60"/>
      <c r="K55" s="60"/>
      <c r="L55" s="60"/>
      <c r="M55" s="55"/>
      <c r="N55" s="55"/>
      <c r="O55" s="55"/>
      <c r="P55" s="55"/>
      <c r="Q55" s="55"/>
      <c r="R55" s="55"/>
      <c r="S55" s="55"/>
    </row>
    <row r="56" spans="5:19" x14ac:dyDescent="0.35">
      <c r="E56" s="60"/>
      <c r="F56" s="60"/>
      <c r="G56" s="60"/>
      <c r="H56" s="59"/>
      <c r="I56" s="60"/>
      <c r="J56" s="60"/>
      <c r="K56" s="60"/>
      <c r="L56" s="60"/>
      <c r="M56" s="55"/>
      <c r="N56" s="55"/>
      <c r="O56" s="55"/>
      <c r="P56" s="55"/>
      <c r="Q56" s="55"/>
      <c r="R56" s="55"/>
      <c r="S56" s="55"/>
    </row>
    <row r="57" spans="5:19" x14ac:dyDescent="0.35">
      <c r="E57" s="60"/>
      <c r="F57" s="60"/>
      <c r="G57" s="60"/>
      <c r="H57" s="59"/>
      <c r="I57" s="60"/>
      <c r="J57" s="60"/>
      <c r="K57" s="60"/>
      <c r="L57" s="60"/>
      <c r="M57" s="55"/>
      <c r="N57" s="55"/>
      <c r="O57" s="55"/>
      <c r="P57" s="55"/>
      <c r="Q57" s="55"/>
      <c r="R57" s="55"/>
      <c r="S57" s="55"/>
    </row>
    <row r="58" spans="5:19" x14ac:dyDescent="0.35">
      <c r="E58" s="60"/>
      <c r="F58" s="60"/>
      <c r="G58" s="60"/>
      <c r="H58" s="59"/>
      <c r="I58" s="60"/>
      <c r="J58" s="60"/>
      <c r="K58" s="60"/>
      <c r="L58" s="60"/>
      <c r="M58" s="55"/>
      <c r="N58" s="55"/>
      <c r="O58" s="55"/>
      <c r="P58" s="55"/>
      <c r="Q58" s="55"/>
      <c r="R58" s="55"/>
      <c r="S58" s="55"/>
    </row>
    <row r="59" spans="5:19" x14ac:dyDescent="0.35">
      <c r="E59" s="60"/>
      <c r="F59" s="60"/>
      <c r="G59" s="60"/>
      <c r="H59" s="59"/>
      <c r="I59" s="60"/>
      <c r="J59" s="60"/>
      <c r="K59" s="60"/>
      <c r="L59" s="60"/>
      <c r="M59" s="60"/>
      <c r="N59" s="60"/>
      <c r="O59" s="60"/>
      <c r="P59" s="60"/>
      <c r="Q59" s="55"/>
      <c r="R59" s="55"/>
      <c r="S59" s="55"/>
    </row>
    <row r="60" spans="5:19" x14ac:dyDescent="0.35">
      <c r="E60" s="60"/>
      <c r="F60" s="60"/>
      <c r="G60" s="60"/>
      <c r="H60" s="59"/>
      <c r="I60" s="60"/>
      <c r="J60" s="60"/>
      <c r="K60" s="60"/>
      <c r="L60" s="60"/>
      <c r="M60" s="60"/>
      <c r="N60" s="60"/>
      <c r="O60" s="60"/>
      <c r="P60" s="60"/>
      <c r="Q60" s="55"/>
      <c r="R60" s="55"/>
      <c r="S60" s="55"/>
    </row>
    <row r="61" spans="5:19" x14ac:dyDescent="0.35">
      <c r="E61" s="60"/>
      <c r="F61" s="60"/>
      <c r="G61" s="60"/>
      <c r="H61" s="59"/>
      <c r="I61" s="60"/>
      <c r="J61" s="60"/>
      <c r="K61" s="60"/>
      <c r="L61" s="60"/>
      <c r="M61" s="60"/>
      <c r="N61" s="60"/>
      <c r="O61" s="60"/>
      <c r="P61" s="60"/>
      <c r="Q61" s="55"/>
      <c r="R61" s="55"/>
      <c r="S61" s="55"/>
    </row>
    <row r="62" spans="5:19" x14ac:dyDescent="0.35">
      <c r="E62" s="56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</row>
    <row r="63" spans="5:19" x14ac:dyDescent="0.35">
      <c r="E63" s="56"/>
      <c r="P63" s="55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15</xdr:col>
                    <xdr:colOff>476250</xdr:colOff>
                    <xdr:row>5</xdr:row>
                    <xdr:rowOff>0</xdr:rowOff>
                  </from>
                  <to>
                    <xdr:col>15</xdr:col>
                    <xdr:colOff>685800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15</xdr:col>
                    <xdr:colOff>476250</xdr:colOff>
                    <xdr:row>6</xdr:row>
                    <xdr:rowOff>0</xdr:rowOff>
                  </from>
                  <to>
                    <xdr:col>15</xdr:col>
                    <xdr:colOff>685800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8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9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2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3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4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5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6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7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0" name="Check Box 22">
              <controlPr defaultSize="0" autoFill="0" autoLine="0" autoPict="0">
                <anchor moveWithCells="1">
                  <from>
                    <xdr:col>15</xdr:col>
                    <xdr:colOff>476250</xdr:colOff>
                    <xdr:row>22</xdr:row>
                    <xdr:rowOff>0</xdr:rowOff>
                  </from>
                  <to>
                    <xdr:col>15</xdr:col>
                    <xdr:colOff>685800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1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2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3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184150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J41" sqref="J41"/>
    </sheetView>
  </sheetViews>
  <sheetFormatPr defaultRowHeight="14.5" x14ac:dyDescent="0.35"/>
  <cols>
    <col min="4" max="4" width="22" bestFit="1" customWidth="1"/>
    <col min="5" max="5" width="17.26953125" bestFit="1" customWidth="1"/>
    <col min="6" max="17" width="13.81640625" bestFit="1" customWidth="1"/>
  </cols>
  <sheetData>
    <row r="9" spans="5:17" x14ac:dyDescent="0.35">
      <c r="E9" s="24"/>
      <c r="F9" s="84" t="s">
        <v>91</v>
      </c>
      <c r="G9" s="84"/>
      <c r="H9" s="84"/>
      <c r="I9" s="85"/>
      <c r="J9" s="86" t="s">
        <v>92</v>
      </c>
      <c r="K9" s="84"/>
      <c r="L9" s="84"/>
      <c r="M9" s="85"/>
      <c r="N9" s="86" t="s">
        <v>93</v>
      </c>
      <c r="O9" s="84"/>
      <c r="P9" s="84"/>
      <c r="Q9" s="85"/>
    </row>
    <row r="10" spans="5:17" x14ac:dyDescent="0.35">
      <c r="E10" s="24"/>
      <c r="F10" s="25">
        <v>1</v>
      </c>
      <c r="G10" s="25">
        <v>2</v>
      </c>
      <c r="H10" s="25">
        <v>3</v>
      </c>
      <c r="I10" s="31">
        <v>4</v>
      </c>
      <c r="J10" s="34">
        <v>1</v>
      </c>
      <c r="K10" s="25">
        <v>2</v>
      </c>
      <c r="L10" s="25">
        <v>3</v>
      </c>
      <c r="M10" s="31">
        <v>4</v>
      </c>
      <c r="N10" s="34">
        <v>1</v>
      </c>
      <c r="O10" s="25">
        <v>2</v>
      </c>
      <c r="P10" s="25">
        <v>3</v>
      </c>
      <c r="Q10" s="31">
        <v>4</v>
      </c>
    </row>
    <row r="11" spans="5:17" x14ac:dyDescent="0.35">
      <c r="E11" s="26"/>
      <c r="F11" s="27" t="s">
        <v>104</v>
      </c>
      <c r="G11" s="27" t="s">
        <v>105</v>
      </c>
      <c r="H11" s="27" t="s">
        <v>106</v>
      </c>
      <c r="I11" s="32" t="s">
        <v>107</v>
      </c>
      <c r="J11" s="35" t="s">
        <v>108</v>
      </c>
      <c r="K11" s="27" t="s">
        <v>109</v>
      </c>
      <c r="L11" s="27" t="s">
        <v>110</v>
      </c>
      <c r="M11" s="32" t="s">
        <v>111</v>
      </c>
      <c r="N11" s="35" t="s">
        <v>112</v>
      </c>
      <c r="O11" s="27" t="s">
        <v>113</v>
      </c>
      <c r="P11" s="27" t="s">
        <v>114</v>
      </c>
      <c r="Q11" s="32" t="s">
        <v>115</v>
      </c>
    </row>
    <row r="12" spans="5:17" x14ac:dyDescent="0.35">
      <c r="E12" s="26" t="s">
        <v>94</v>
      </c>
      <c r="F12" s="39"/>
      <c r="G12" s="39"/>
      <c r="H12" s="39"/>
      <c r="I12" s="74"/>
      <c r="J12" s="75"/>
      <c r="K12" s="24"/>
      <c r="L12" s="24"/>
      <c r="M12" s="33"/>
      <c r="N12" s="38"/>
      <c r="O12" s="24"/>
      <c r="P12" s="24"/>
      <c r="Q12" s="33"/>
    </row>
    <row r="13" spans="5:17" x14ac:dyDescent="0.35">
      <c r="E13" s="26" t="s">
        <v>95</v>
      </c>
      <c r="F13" s="39"/>
      <c r="G13" s="39"/>
      <c r="H13" s="39"/>
      <c r="I13" s="74"/>
      <c r="J13" s="75"/>
      <c r="K13" s="24"/>
      <c r="L13" s="24"/>
      <c r="M13" s="79"/>
      <c r="N13" s="38"/>
      <c r="O13" s="24"/>
      <c r="P13" s="24"/>
      <c r="Q13" s="33"/>
    </row>
    <row r="14" spans="5:17" x14ac:dyDescent="0.35">
      <c r="E14" s="26" t="s">
        <v>96</v>
      </c>
      <c r="F14" s="40"/>
      <c r="G14" s="40"/>
      <c r="H14" s="44"/>
      <c r="I14" s="74"/>
      <c r="J14" s="75"/>
      <c r="K14" s="24"/>
      <c r="L14" s="24"/>
      <c r="M14" s="33"/>
      <c r="N14" s="36"/>
      <c r="O14" s="24"/>
      <c r="P14" s="24"/>
      <c r="Q14" s="33"/>
    </row>
    <row r="15" spans="5:17" x14ac:dyDescent="0.35">
      <c r="E15" s="26" t="s">
        <v>97</v>
      </c>
      <c r="F15" s="40"/>
      <c r="G15" s="40"/>
      <c r="H15" s="44"/>
      <c r="I15" s="74"/>
      <c r="J15" s="75"/>
      <c r="K15" s="24"/>
      <c r="L15" s="24"/>
      <c r="M15" s="33"/>
      <c r="N15" s="36"/>
      <c r="O15" s="24"/>
      <c r="P15" s="24"/>
      <c r="Q15" s="33"/>
    </row>
    <row r="16" spans="5:17" x14ac:dyDescent="0.35">
      <c r="E16" s="26" t="s">
        <v>98</v>
      </c>
      <c r="F16" s="40"/>
      <c r="G16" s="40"/>
      <c r="H16" s="44"/>
      <c r="I16" s="76"/>
      <c r="J16" s="77"/>
      <c r="K16" s="29"/>
      <c r="L16" s="29"/>
      <c r="M16" s="33"/>
      <c r="N16" s="36"/>
      <c r="O16" s="24"/>
      <c r="P16" s="24"/>
      <c r="Q16" s="33"/>
    </row>
    <row r="17" spans="4:17" x14ac:dyDescent="0.35">
      <c r="E17" s="26" t="s">
        <v>116</v>
      </c>
      <c r="F17" s="40"/>
      <c r="G17" s="40"/>
      <c r="H17" s="40"/>
      <c r="I17" s="74"/>
      <c r="J17" s="75"/>
      <c r="K17" s="24"/>
      <c r="L17" s="24"/>
      <c r="M17" s="33"/>
      <c r="N17" s="36"/>
      <c r="O17" s="24"/>
      <c r="P17" s="24"/>
      <c r="Q17" s="33"/>
    </row>
    <row r="18" spans="4:17" x14ac:dyDescent="0.35">
      <c r="E18" s="26" t="s">
        <v>99</v>
      </c>
      <c r="F18" s="40"/>
      <c r="G18" s="40"/>
      <c r="H18" s="40"/>
      <c r="I18" s="76"/>
      <c r="J18" s="77"/>
      <c r="K18" s="29"/>
      <c r="L18" s="29"/>
      <c r="M18" s="33"/>
      <c r="N18" s="36"/>
      <c r="O18" s="24"/>
      <c r="P18" s="24"/>
      <c r="Q18" s="33"/>
    </row>
    <row r="19" spans="4:17" x14ac:dyDescent="0.35">
      <c r="E19" s="26" t="s">
        <v>100</v>
      </c>
      <c r="F19" s="39"/>
      <c r="G19" s="39"/>
      <c r="H19" s="39"/>
      <c r="I19" s="76"/>
      <c r="J19" s="77"/>
      <c r="K19" s="29"/>
      <c r="L19" s="29"/>
      <c r="M19" s="33"/>
      <c r="N19" s="36"/>
      <c r="O19" s="24"/>
      <c r="P19" s="24"/>
      <c r="Q19" s="33"/>
    </row>
    <row r="20" spans="4:17" x14ac:dyDescent="0.35">
      <c r="E20" s="26" t="s">
        <v>101</v>
      </c>
      <c r="F20" s="39"/>
      <c r="G20" s="39"/>
      <c r="H20" s="39"/>
      <c r="I20" s="76"/>
      <c r="J20" s="77"/>
      <c r="K20" s="29"/>
      <c r="L20" s="29"/>
      <c r="M20" s="33"/>
      <c r="N20" s="36"/>
      <c r="O20" s="24"/>
      <c r="P20" s="24"/>
      <c r="Q20" s="33"/>
    </row>
    <row r="21" spans="4:17" x14ac:dyDescent="0.35">
      <c r="E21" s="26" t="s">
        <v>102</v>
      </c>
      <c r="F21" s="39"/>
      <c r="G21" s="39"/>
      <c r="H21" s="45"/>
      <c r="I21" s="74"/>
      <c r="J21" s="75"/>
      <c r="K21" s="30"/>
      <c r="L21" s="28"/>
      <c r="M21" s="33"/>
      <c r="N21" s="36"/>
      <c r="O21" s="24"/>
      <c r="P21" s="24"/>
      <c r="Q21" s="33"/>
    </row>
    <row r="22" spans="4:17" x14ac:dyDescent="0.35">
      <c r="E22" s="26" t="s">
        <v>103</v>
      </c>
      <c r="F22" s="39"/>
      <c r="G22" s="39"/>
      <c r="H22" s="39"/>
      <c r="I22" s="74"/>
      <c r="J22" s="78"/>
      <c r="K22" s="46"/>
      <c r="L22" s="46"/>
      <c r="M22" s="37"/>
      <c r="N22" s="36"/>
      <c r="O22" s="24"/>
      <c r="P22" s="24"/>
      <c r="Q22" s="33"/>
    </row>
    <row r="24" spans="4:17" x14ac:dyDescent="0.35">
      <c r="D24" s="20" t="s">
        <v>149</v>
      </c>
    </row>
    <row r="26" spans="4:17" x14ac:dyDescent="0.35">
      <c r="D26" t="s">
        <v>150</v>
      </c>
    </row>
    <row r="27" spans="4:17" x14ac:dyDescent="0.35">
      <c r="D27" t="s">
        <v>153</v>
      </c>
    </row>
    <row r="28" spans="4:17" x14ac:dyDescent="0.35">
      <c r="D28" t="s">
        <v>152</v>
      </c>
    </row>
    <row r="29" spans="4:17" x14ac:dyDescent="0.35">
      <c r="D29" t="s">
        <v>154</v>
      </c>
    </row>
    <row r="30" spans="4:17" x14ac:dyDescent="0.35">
      <c r="D30" t="s">
        <v>155</v>
      </c>
    </row>
    <row r="31" spans="4:17" x14ac:dyDescent="0.35">
      <c r="D31" t="s">
        <v>97</v>
      </c>
    </row>
    <row r="32" spans="4:17" x14ac:dyDescent="0.35">
      <c r="D32" t="s">
        <v>165</v>
      </c>
    </row>
    <row r="33" spans="4:4" x14ac:dyDescent="0.35">
      <c r="D33" t="s">
        <v>166</v>
      </c>
    </row>
    <row r="34" spans="4:4" x14ac:dyDescent="0.35">
      <c r="D34" t="s">
        <v>100</v>
      </c>
    </row>
    <row r="35" spans="4:4" x14ac:dyDescent="0.35">
      <c r="D35" t="s">
        <v>101</v>
      </c>
    </row>
    <row r="36" spans="4:4" x14ac:dyDescent="0.35">
      <c r="D36" t="s">
        <v>167</v>
      </c>
    </row>
    <row r="37" spans="4:4" x14ac:dyDescent="0.3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zoomScale="40" zoomScaleNormal="40" workbookViewId="0">
      <selection activeCell="E45" sqref="E45"/>
    </sheetView>
  </sheetViews>
  <sheetFormatPr defaultRowHeight="14.5" x14ac:dyDescent="0.35"/>
  <cols>
    <col min="1" max="1" width="37" bestFit="1" customWidth="1"/>
    <col min="5" max="6" width="10.26953125" customWidth="1"/>
    <col min="17" max="17" width="37.7265625" bestFit="1" customWidth="1"/>
    <col min="21" max="21" width="9.81640625" customWidth="1"/>
  </cols>
  <sheetData>
    <row r="1" spans="1:35" ht="26" x14ac:dyDescent="0.6">
      <c r="A1" s="87" t="s">
        <v>268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Q1" s="87" t="s">
        <v>269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</row>
    <row r="2" spans="1:35" ht="21" x14ac:dyDescent="0.5">
      <c r="A2" s="70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70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35">
      <c r="A3" s="63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3" t="s">
        <v>171</v>
      </c>
      <c r="R3" t="s">
        <v>168</v>
      </c>
      <c r="S3" t="s">
        <v>168</v>
      </c>
      <c r="T3" t="s">
        <v>168</v>
      </c>
      <c r="U3" t="s">
        <v>170</v>
      </c>
      <c r="V3" t="s">
        <v>168</v>
      </c>
      <c r="W3" t="s">
        <v>168</v>
      </c>
      <c r="X3" t="s">
        <v>169</v>
      </c>
      <c r="Y3" t="s">
        <v>169</v>
      </c>
      <c r="Z3" t="s">
        <v>170</v>
      </c>
      <c r="AA3" t="s">
        <v>168</v>
      </c>
      <c r="AB3" t="s">
        <v>168</v>
      </c>
      <c r="AC3" t="s">
        <v>168</v>
      </c>
    </row>
    <row r="4" spans="1:35" x14ac:dyDescent="0.35">
      <c r="A4" s="63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170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3" t="s">
        <v>172</v>
      </c>
      <c r="R4" t="s">
        <v>170</v>
      </c>
      <c r="S4" t="s">
        <v>168</v>
      </c>
      <c r="T4" t="s">
        <v>168</v>
      </c>
      <c r="U4" t="s">
        <v>170</v>
      </c>
      <c r="V4" t="s">
        <v>169</v>
      </c>
      <c r="W4" t="s">
        <v>169</v>
      </c>
      <c r="X4" t="s">
        <v>169</v>
      </c>
      <c r="Y4" t="s">
        <v>170</v>
      </c>
      <c r="Z4" t="s">
        <v>170</v>
      </c>
      <c r="AA4" t="s">
        <v>168</v>
      </c>
      <c r="AB4" t="s">
        <v>168</v>
      </c>
      <c r="AC4" t="s">
        <v>169</v>
      </c>
    </row>
    <row r="5" spans="1:35" x14ac:dyDescent="0.35">
      <c r="A5" s="63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3" t="s">
        <v>173</v>
      </c>
      <c r="R5" t="s">
        <v>168</v>
      </c>
      <c r="S5" t="s">
        <v>168</v>
      </c>
      <c r="T5" t="s">
        <v>168</v>
      </c>
      <c r="U5" t="s">
        <v>170</v>
      </c>
      <c r="V5" t="s">
        <v>170</v>
      </c>
      <c r="W5" t="s">
        <v>170</v>
      </c>
      <c r="X5" t="s">
        <v>168</v>
      </c>
      <c r="Y5" t="s">
        <v>170</v>
      </c>
      <c r="Z5" t="s">
        <v>170</v>
      </c>
      <c r="AA5" t="s">
        <v>168</v>
      </c>
      <c r="AB5" t="s">
        <v>168</v>
      </c>
      <c r="AC5" t="s">
        <v>168</v>
      </c>
      <c r="AI5" s="63"/>
    </row>
    <row r="6" spans="1:35" x14ac:dyDescent="0.35">
      <c r="A6" s="63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3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170</v>
      </c>
      <c r="Z6" t="s">
        <v>170</v>
      </c>
      <c r="AA6" t="s">
        <v>168</v>
      </c>
      <c r="AB6" t="s">
        <v>168</v>
      </c>
      <c r="AC6" t="s">
        <v>168</v>
      </c>
      <c r="AI6" s="63"/>
    </row>
    <row r="7" spans="1:35" x14ac:dyDescent="0.35">
      <c r="A7" s="63" t="s">
        <v>177</v>
      </c>
      <c r="B7" t="s">
        <v>169</v>
      </c>
      <c r="C7" t="s">
        <v>168</v>
      </c>
      <c r="D7" t="s">
        <v>168</v>
      </c>
      <c r="E7" t="s">
        <v>170</v>
      </c>
      <c r="F7" t="s">
        <v>170</v>
      </c>
      <c r="G7" t="s">
        <v>170</v>
      </c>
      <c r="H7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3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168</v>
      </c>
      <c r="Y7" t="s">
        <v>170</v>
      </c>
      <c r="Z7" t="s">
        <v>170</v>
      </c>
      <c r="AA7" t="s">
        <v>168</v>
      </c>
      <c r="AB7" t="s">
        <v>168</v>
      </c>
      <c r="AC7" t="s">
        <v>168</v>
      </c>
      <c r="AI7" s="63"/>
    </row>
    <row r="8" spans="1:35" x14ac:dyDescent="0.35">
      <c r="A8" s="63" t="s">
        <v>178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3" t="s">
        <v>178</v>
      </c>
      <c r="R8" t="s">
        <v>168</v>
      </c>
      <c r="S8" t="s">
        <v>168</v>
      </c>
      <c r="T8" t="s">
        <v>168</v>
      </c>
      <c r="U8" t="s">
        <v>170</v>
      </c>
      <c r="V8" t="s">
        <v>170</v>
      </c>
      <c r="W8" t="s">
        <v>170</v>
      </c>
      <c r="X8" t="s">
        <v>168</v>
      </c>
      <c r="Y8" t="s">
        <v>170</v>
      </c>
      <c r="Z8" t="s">
        <v>170</v>
      </c>
      <c r="AA8" t="s">
        <v>169</v>
      </c>
      <c r="AB8" t="s">
        <v>168</v>
      </c>
      <c r="AC8" t="s">
        <v>168</v>
      </c>
      <c r="AI8" s="63"/>
    </row>
    <row r="9" spans="1:35" x14ac:dyDescent="0.35">
      <c r="A9" s="63" t="s">
        <v>179</v>
      </c>
      <c r="B9" t="s">
        <v>168</v>
      </c>
      <c r="C9" t="s">
        <v>168</v>
      </c>
      <c r="D9" t="s">
        <v>168</v>
      </c>
      <c r="E9" t="s">
        <v>168</v>
      </c>
      <c r="F9" t="s">
        <v>169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3" t="s">
        <v>179</v>
      </c>
      <c r="R9" t="s">
        <v>168</v>
      </c>
      <c r="S9" t="s">
        <v>168</v>
      </c>
      <c r="T9" t="s">
        <v>168</v>
      </c>
      <c r="U9" t="s">
        <v>170</v>
      </c>
      <c r="V9" t="s">
        <v>168</v>
      </c>
      <c r="W9" t="s">
        <v>168</v>
      </c>
      <c r="X9" t="s">
        <v>168</v>
      </c>
      <c r="Y9" t="s">
        <v>170</v>
      </c>
      <c r="Z9" t="s">
        <v>170</v>
      </c>
      <c r="AA9" t="s">
        <v>168</v>
      </c>
      <c r="AB9" t="s">
        <v>168</v>
      </c>
      <c r="AC9" t="s">
        <v>168</v>
      </c>
      <c r="AI9" s="63"/>
    </row>
    <row r="10" spans="1:35" x14ac:dyDescent="0.35">
      <c r="A10" s="63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3" t="s">
        <v>174</v>
      </c>
      <c r="R10" t="s">
        <v>168</v>
      </c>
      <c r="S10" t="s">
        <v>168</v>
      </c>
      <c r="T10" t="s">
        <v>168</v>
      </c>
      <c r="U10" t="s">
        <v>170</v>
      </c>
      <c r="V10" t="s">
        <v>170</v>
      </c>
      <c r="W10" t="s">
        <v>168</v>
      </c>
      <c r="X10" t="s">
        <v>170</v>
      </c>
      <c r="Y10" t="s">
        <v>170</v>
      </c>
      <c r="Z10" t="s">
        <v>169</v>
      </c>
      <c r="AA10" t="s">
        <v>168</v>
      </c>
      <c r="AB10" t="s">
        <v>168</v>
      </c>
      <c r="AC10" t="s">
        <v>168</v>
      </c>
      <c r="AI10" s="63"/>
    </row>
    <row r="11" spans="1:35" x14ac:dyDescent="0.35">
      <c r="A11" s="63" t="s">
        <v>175</v>
      </c>
      <c r="B11" t="s">
        <v>168</v>
      </c>
      <c r="C11" t="s">
        <v>168</v>
      </c>
      <c r="D11" t="s">
        <v>169</v>
      </c>
      <c r="E11" t="s">
        <v>168</v>
      </c>
      <c r="F11" t="s">
        <v>168</v>
      </c>
      <c r="G11" t="s">
        <v>168</v>
      </c>
      <c r="H11" t="s">
        <v>169</v>
      </c>
      <c r="I11" t="s">
        <v>168</v>
      </c>
      <c r="J11" t="s">
        <v>169</v>
      </c>
      <c r="K11" t="s">
        <v>170</v>
      </c>
      <c r="L11" t="s">
        <v>168</v>
      </c>
      <c r="M11" t="s">
        <v>168</v>
      </c>
      <c r="Q11" s="63" t="s">
        <v>175</v>
      </c>
      <c r="R11" t="s">
        <v>168</v>
      </c>
      <c r="S11" t="s">
        <v>168</v>
      </c>
      <c r="T11" t="s">
        <v>169</v>
      </c>
      <c r="U11" t="s">
        <v>169</v>
      </c>
      <c r="V11" t="s">
        <v>168</v>
      </c>
      <c r="W11" t="s">
        <v>168</v>
      </c>
      <c r="X11" t="s">
        <v>168</v>
      </c>
      <c r="Y11" t="s">
        <v>170</v>
      </c>
      <c r="Z11" t="s">
        <v>170</v>
      </c>
      <c r="AA11" t="s">
        <v>169</v>
      </c>
      <c r="AB11" t="s">
        <v>168</v>
      </c>
      <c r="AC11" t="s">
        <v>168</v>
      </c>
      <c r="AI11" s="63"/>
    </row>
    <row r="12" spans="1:35" x14ac:dyDescent="0.35">
      <c r="A12" s="63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3" t="s">
        <v>213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170</v>
      </c>
      <c r="Z12" t="s">
        <v>170</v>
      </c>
      <c r="AA12" t="s">
        <v>168</v>
      </c>
      <c r="AB12" t="s">
        <v>168</v>
      </c>
      <c r="AC12" t="s">
        <v>168</v>
      </c>
      <c r="AI12" s="63"/>
    </row>
    <row r="13" spans="1:35" x14ac:dyDescent="0.35">
      <c r="A13" s="63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3" t="s">
        <v>214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170</v>
      </c>
      <c r="Z13" t="s">
        <v>170</v>
      </c>
      <c r="AA13" t="s">
        <v>168</v>
      </c>
      <c r="AB13" t="s">
        <v>168</v>
      </c>
      <c r="AC13" t="s">
        <v>168</v>
      </c>
      <c r="AI13" s="63"/>
    </row>
    <row r="14" spans="1:35" x14ac:dyDescent="0.35">
      <c r="Q14" s="66"/>
      <c r="AI14" s="63"/>
    </row>
    <row r="15" spans="1:35" x14ac:dyDescent="0.35">
      <c r="A15" s="88" t="s">
        <v>272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Q15" s="88" t="s">
        <v>272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I15" s="63"/>
    </row>
    <row r="16" spans="1:35" x14ac:dyDescent="0.35">
      <c r="B16" s="67" t="s">
        <v>168</v>
      </c>
      <c r="C16" s="67" t="s">
        <v>169</v>
      </c>
      <c r="D16" s="67" t="s">
        <v>170</v>
      </c>
      <c r="E16" s="67" t="s">
        <v>267</v>
      </c>
      <c r="R16" s="67" t="s">
        <v>168</v>
      </c>
      <c r="S16" s="67" t="s">
        <v>169</v>
      </c>
      <c r="T16" s="67" t="s">
        <v>170</v>
      </c>
      <c r="U16" s="67" t="s">
        <v>267</v>
      </c>
    </row>
    <row r="17" spans="1:29" x14ac:dyDescent="0.35">
      <c r="A17" s="63" t="s">
        <v>171</v>
      </c>
      <c r="B17" s="68">
        <f t="shared" ref="B17:B27" si="0">COUNTIF(B3:M3,"good")/12</f>
        <v>1</v>
      </c>
      <c r="C17" s="69">
        <f t="shared" ref="C17:C27" si="1">COUNTIF(B3:M3,"fair")/12</f>
        <v>0</v>
      </c>
      <c r="D17" s="69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3" t="s">
        <v>171</v>
      </c>
      <c r="R17" s="68">
        <f t="shared" ref="R17:R27" si="4">COUNTIF(R3:AC3,"good")/12</f>
        <v>0.66666666666666663</v>
      </c>
      <c r="S17" s="69">
        <f t="shared" ref="S17:S27" si="5">COUNTIF(R3:AC3,"fair")/12</f>
        <v>0.16666666666666666</v>
      </c>
      <c r="T17" s="69">
        <f t="shared" ref="T17:T27" si="6">COUNTIF(R3:AC3,"poor")/12</f>
        <v>0.16666666666666666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35">
      <c r="A18" s="63" t="s">
        <v>172</v>
      </c>
      <c r="B18" s="68">
        <f t="shared" si="0"/>
        <v>0.83333333333333337</v>
      </c>
      <c r="C18" s="69">
        <f t="shared" si="1"/>
        <v>8.3333333333333329E-2</v>
      </c>
      <c r="D18" s="69">
        <f t="shared" si="2"/>
        <v>8.3333333333333329E-2</v>
      </c>
      <c r="E18" t="str">
        <f t="shared" si="3"/>
        <v>Overall Good</v>
      </c>
      <c r="Q18" s="63" t="s">
        <v>172</v>
      </c>
      <c r="R18" s="68">
        <f t="shared" si="4"/>
        <v>0.33333333333333331</v>
      </c>
      <c r="S18" s="69">
        <f t="shared" si="5"/>
        <v>0.33333333333333331</v>
      </c>
      <c r="T18" s="69">
        <f t="shared" si="6"/>
        <v>0.33333333333333331</v>
      </c>
      <c r="U18" t="str">
        <f t="shared" si="7"/>
        <v>Overall Fair-Good</v>
      </c>
    </row>
    <row r="19" spans="1:29" x14ac:dyDescent="0.35">
      <c r="A19" s="63" t="s">
        <v>173</v>
      </c>
      <c r="B19" s="68">
        <f t="shared" si="0"/>
        <v>1</v>
      </c>
      <c r="C19" s="69">
        <f t="shared" si="1"/>
        <v>0</v>
      </c>
      <c r="D19" s="69">
        <f t="shared" si="2"/>
        <v>0</v>
      </c>
      <c r="E19" t="str">
        <f t="shared" si="3"/>
        <v>Overall Good</v>
      </c>
      <c r="Q19" s="63" t="s">
        <v>173</v>
      </c>
      <c r="R19" s="68">
        <f t="shared" si="4"/>
        <v>0.58333333333333337</v>
      </c>
      <c r="S19" s="69">
        <f t="shared" si="5"/>
        <v>0</v>
      </c>
      <c r="T19" s="69">
        <f t="shared" si="6"/>
        <v>0.41666666666666669</v>
      </c>
      <c r="U19" t="str">
        <f t="shared" si="7"/>
        <v>Overall Good</v>
      </c>
    </row>
    <row r="20" spans="1:29" x14ac:dyDescent="0.35">
      <c r="A20" s="63" t="s">
        <v>176</v>
      </c>
      <c r="B20" s="68">
        <f t="shared" si="0"/>
        <v>1</v>
      </c>
      <c r="C20" s="69">
        <f t="shared" si="1"/>
        <v>0</v>
      </c>
      <c r="D20" s="69">
        <f t="shared" si="2"/>
        <v>0</v>
      </c>
      <c r="E20" t="str">
        <f t="shared" si="3"/>
        <v>Overall Good</v>
      </c>
      <c r="Q20" s="63" t="s">
        <v>176</v>
      </c>
      <c r="R20" s="68">
        <f t="shared" si="4"/>
        <v>0.83333333333333337</v>
      </c>
      <c r="S20" s="69">
        <f t="shared" si="5"/>
        <v>0</v>
      </c>
      <c r="T20" s="69">
        <f t="shared" si="6"/>
        <v>0.16666666666666666</v>
      </c>
      <c r="U20" t="str">
        <f t="shared" si="7"/>
        <v>Overall Good</v>
      </c>
    </row>
    <row r="21" spans="1:29" x14ac:dyDescent="0.35">
      <c r="A21" s="63" t="s">
        <v>177</v>
      </c>
      <c r="B21" s="68">
        <f t="shared" si="0"/>
        <v>0.66666666666666663</v>
      </c>
      <c r="C21" s="69">
        <f t="shared" si="1"/>
        <v>8.3333333333333329E-2</v>
      </c>
      <c r="D21" s="69">
        <f t="shared" si="2"/>
        <v>0.25</v>
      </c>
      <c r="E21" t="str">
        <f t="shared" si="3"/>
        <v>Overall Good</v>
      </c>
      <c r="Q21" s="63" t="s">
        <v>177</v>
      </c>
      <c r="R21" s="68">
        <f t="shared" si="4"/>
        <v>0.75</v>
      </c>
      <c r="S21" s="69">
        <f t="shared" si="5"/>
        <v>8.3333333333333329E-2</v>
      </c>
      <c r="T21" s="69">
        <f t="shared" si="6"/>
        <v>0.16666666666666666</v>
      </c>
      <c r="U21" t="str">
        <f t="shared" si="7"/>
        <v>Overall Good</v>
      </c>
    </row>
    <row r="22" spans="1:29" x14ac:dyDescent="0.35">
      <c r="A22" s="63" t="s">
        <v>178</v>
      </c>
      <c r="B22" s="68">
        <f t="shared" si="0"/>
        <v>1</v>
      </c>
      <c r="C22" s="69">
        <f t="shared" si="1"/>
        <v>0</v>
      </c>
      <c r="D22" s="69">
        <f t="shared" si="2"/>
        <v>0</v>
      </c>
      <c r="E22" t="str">
        <f t="shared" si="3"/>
        <v>Overall Good</v>
      </c>
      <c r="Q22" s="63" t="s">
        <v>178</v>
      </c>
      <c r="R22" s="68">
        <f t="shared" si="4"/>
        <v>0.5</v>
      </c>
      <c r="S22" s="69">
        <f t="shared" si="5"/>
        <v>8.3333333333333329E-2</v>
      </c>
      <c r="T22" s="69">
        <f t="shared" si="6"/>
        <v>0.41666666666666669</v>
      </c>
      <c r="U22" t="str">
        <f t="shared" si="7"/>
        <v>Overall Fair-Good</v>
      </c>
    </row>
    <row r="23" spans="1:29" x14ac:dyDescent="0.35">
      <c r="A23" s="63" t="s">
        <v>179</v>
      </c>
      <c r="B23" s="68">
        <f t="shared" si="0"/>
        <v>0.91666666666666663</v>
      </c>
      <c r="C23" s="69">
        <f t="shared" si="1"/>
        <v>8.3333333333333329E-2</v>
      </c>
      <c r="D23" s="69">
        <f t="shared" si="2"/>
        <v>0</v>
      </c>
      <c r="E23" t="str">
        <f t="shared" si="3"/>
        <v>Overall Good</v>
      </c>
      <c r="Q23" s="63" t="s">
        <v>179</v>
      </c>
      <c r="R23" s="68">
        <f t="shared" si="4"/>
        <v>0.75</v>
      </c>
      <c r="S23" s="69">
        <f t="shared" si="5"/>
        <v>0</v>
      </c>
      <c r="T23" s="69">
        <f t="shared" si="6"/>
        <v>0.25</v>
      </c>
      <c r="U23" t="str">
        <f t="shared" si="7"/>
        <v>Overall Good</v>
      </c>
    </row>
    <row r="24" spans="1:29" x14ac:dyDescent="0.35">
      <c r="A24" s="63" t="s">
        <v>174</v>
      </c>
      <c r="B24" s="68">
        <f t="shared" si="0"/>
        <v>1</v>
      </c>
      <c r="C24" s="69">
        <f t="shared" si="1"/>
        <v>0</v>
      </c>
      <c r="D24" s="69">
        <f t="shared" si="2"/>
        <v>0</v>
      </c>
      <c r="E24" t="str">
        <f t="shared" si="3"/>
        <v>Overall Good</v>
      </c>
      <c r="Q24" s="63" t="s">
        <v>174</v>
      </c>
      <c r="R24" s="68">
        <f t="shared" si="4"/>
        <v>0.58333333333333337</v>
      </c>
      <c r="S24" s="69">
        <f t="shared" si="5"/>
        <v>8.3333333333333329E-2</v>
      </c>
      <c r="T24" s="69">
        <f t="shared" si="6"/>
        <v>0.33333333333333331</v>
      </c>
      <c r="U24" t="str">
        <f t="shared" si="7"/>
        <v>Overall Good</v>
      </c>
    </row>
    <row r="25" spans="1:29" x14ac:dyDescent="0.35">
      <c r="A25" s="63" t="s">
        <v>175</v>
      </c>
      <c r="B25" s="68">
        <f t="shared" si="0"/>
        <v>0.66666666666666663</v>
      </c>
      <c r="C25" s="69">
        <f t="shared" si="1"/>
        <v>0.25</v>
      </c>
      <c r="D25" s="69">
        <f t="shared" si="2"/>
        <v>8.3333333333333329E-2</v>
      </c>
      <c r="E25" t="str">
        <f t="shared" si="3"/>
        <v>Overall Good</v>
      </c>
      <c r="Q25" s="63" t="s">
        <v>175</v>
      </c>
      <c r="R25" s="68">
        <f t="shared" si="4"/>
        <v>0.58333333333333337</v>
      </c>
      <c r="S25" s="69">
        <f t="shared" si="5"/>
        <v>0.25</v>
      </c>
      <c r="T25" s="69">
        <f t="shared" si="6"/>
        <v>0.16666666666666666</v>
      </c>
      <c r="U25" t="str">
        <f t="shared" si="7"/>
        <v>Overall Good</v>
      </c>
    </row>
    <row r="26" spans="1:29" x14ac:dyDescent="0.35">
      <c r="A26" s="63" t="s">
        <v>213</v>
      </c>
      <c r="B26" s="68">
        <f t="shared" si="0"/>
        <v>1</v>
      </c>
      <c r="C26" s="69">
        <f t="shared" si="1"/>
        <v>0</v>
      </c>
      <c r="D26" s="69">
        <f t="shared" si="2"/>
        <v>0</v>
      </c>
      <c r="E26" t="str">
        <f t="shared" si="3"/>
        <v>Overall Good</v>
      </c>
      <c r="Q26" s="63" t="s">
        <v>213</v>
      </c>
      <c r="R26" s="68">
        <f t="shared" si="4"/>
        <v>0.83333333333333337</v>
      </c>
      <c r="S26" s="69">
        <f t="shared" si="5"/>
        <v>0</v>
      </c>
      <c r="T26" s="69">
        <f t="shared" si="6"/>
        <v>0.16666666666666666</v>
      </c>
      <c r="U26" t="str">
        <f t="shared" si="7"/>
        <v>Overall Good</v>
      </c>
    </row>
    <row r="27" spans="1:29" x14ac:dyDescent="0.35">
      <c r="A27" s="63" t="s">
        <v>214</v>
      </c>
      <c r="B27" s="68">
        <f t="shared" si="0"/>
        <v>1</v>
      </c>
      <c r="C27" s="69">
        <f t="shared" si="1"/>
        <v>0</v>
      </c>
      <c r="D27" s="69">
        <f t="shared" si="2"/>
        <v>0</v>
      </c>
      <c r="E27" t="str">
        <f t="shared" si="3"/>
        <v>Overall Good</v>
      </c>
      <c r="Q27" s="63" t="s">
        <v>214</v>
      </c>
      <c r="R27" s="68">
        <f t="shared" si="4"/>
        <v>0.83333333333333337</v>
      </c>
      <c r="S27" s="69">
        <f t="shared" si="5"/>
        <v>0</v>
      </c>
      <c r="T27" s="69">
        <f t="shared" si="6"/>
        <v>0.16666666666666666</v>
      </c>
      <c r="U27" t="str">
        <f t="shared" si="7"/>
        <v>Overall Good</v>
      </c>
    </row>
    <row r="31" spans="1:29" ht="26" x14ac:dyDescent="0.6">
      <c r="A31" s="87" t="s">
        <v>270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Q31" s="87" t="s">
        <v>271</v>
      </c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2" spans="1:29" ht="21" x14ac:dyDescent="0.5">
      <c r="A32" s="70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70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35">
      <c r="A33" t="s">
        <v>263</v>
      </c>
      <c r="B33" t="s">
        <v>170</v>
      </c>
      <c r="C33" t="s">
        <v>170</v>
      </c>
      <c r="D33" t="s">
        <v>168</v>
      </c>
      <c r="E33" t="s">
        <v>168</v>
      </c>
      <c r="F33" t="s">
        <v>168</v>
      </c>
      <c r="G33" t="s">
        <v>168</v>
      </c>
      <c r="H33" t="s">
        <v>168</v>
      </c>
      <c r="I33" t="s">
        <v>168</v>
      </c>
      <c r="J33" t="s">
        <v>169</v>
      </c>
      <c r="K33" t="s">
        <v>170</v>
      </c>
      <c r="L33" t="s">
        <v>170</v>
      </c>
      <c r="M33" t="s">
        <v>170</v>
      </c>
      <c r="Q33" t="s">
        <v>263</v>
      </c>
      <c r="R33" t="s">
        <v>170</v>
      </c>
      <c r="S33" t="s">
        <v>170</v>
      </c>
      <c r="T33" t="s">
        <v>170</v>
      </c>
      <c r="U33" t="s">
        <v>170</v>
      </c>
      <c r="V33" t="s">
        <v>169</v>
      </c>
      <c r="W33" t="s">
        <v>168</v>
      </c>
      <c r="X33" t="s">
        <v>168</v>
      </c>
      <c r="Y33" t="s">
        <v>169</v>
      </c>
      <c r="Z33" t="s">
        <v>170</v>
      </c>
      <c r="AA33" t="s">
        <v>170</v>
      </c>
      <c r="AB33" t="s">
        <v>170</v>
      </c>
      <c r="AC33" t="s">
        <v>170</v>
      </c>
    </row>
    <row r="34" spans="1:29" x14ac:dyDescent="0.35">
      <c r="A34" t="s">
        <v>217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Q34" t="s">
        <v>217</v>
      </c>
      <c r="R34" t="s">
        <v>170</v>
      </c>
      <c r="S34" t="s">
        <v>170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170</v>
      </c>
      <c r="AA34" t="s">
        <v>170</v>
      </c>
      <c r="AB34" t="s">
        <v>170</v>
      </c>
      <c r="AC34" t="s">
        <v>170</v>
      </c>
    </row>
    <row r="35" spans="1:29" x14ac:dyDescent="0.35">
      <c r="A35" t="s">
        <v>220</v>
      </c>
      <c r="B35" t="s">
        <v>170</v>
      </c>
      <c r="C35" t="s">
        <v>170</v>
      </c>
      <c r="D35" t="s">
        <v>169</v>
      </c>
      <c r="E35" t="s">
        <v>168</v>
      </c>
      <c r="F35" t="s">
        <v>168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170</v>
      </c>
      <c r="S35" t="s">
        <v>170</v>
      </c>
      <c r="T35" t="s">
        <v>169</v>
      </c>
      <c r="U35" t="s">
        <v>168</v>
      </c>
      <c r="V35" t="s">
        <v>168</v>
      </c>
      <c r="W35" t="s">
        <v>169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168</v>
      </c>
    </row>
    <row r="36" spans="1:29" x14ac:dyDescent="0.35">
      <c r="A36" t="s">
        <v>261</v>
      </c>
      <c r="B36" t="s">
        <v>169</v>
      </c>
      <c r="C36" t="s">
        <v>169</v>
      </c>
      <c r="D36" t="s">
        <v>169</v>
      </c>
      <c r="E36" t="s">
        <v>169</v>
      </c>
      <c r="F36" t="s">
        <v>170</v>
      </c>
      <c r="G36" t="s">
        <v>170</v>
      </c>
      <c r="H36" t="s">
        <v>168</v>
      </c>
      <c r="I36" t="s">
        <v>169</v>
      </c>
      <c r="J36" t="s">
        <v>170</v>
      </c>
      <c r="K36" t="s">
        <v>170</v>
      </c>
      <c r="L36" t="s">
        <v>170</v>
      </c>
      <c r="M36" t="s">
        <v>170</v>
      </c>
      <c r="Q36" t="s">
        <v>261</v>
      </c>
      <c r="R36" t="s">
        <v>168</v>
      </c>
      <c r="S36" t="s">
        <v>168</v>
      </c>
      <c r="T36" t="s">
        <v>168</v>
      </c>
      <c r="U36" t="s">
        <v>169</v>
      </c>
      <c r="V36" t="s">
        <v>169</v>
      </c>
      <c r="W36" t="s">
        <v>169</v>
      </c>
      <c r="X36" t="s">
        <v>168</v>
      </c>
      <c r="Y36" t="s">
        <v>170</v>
      </c>
      <c r="Z36" t="s">
        <v>170</v>
      </c>
      <c r="AA36" t="s">
        <v>170</v>
      </c>
      <c r="AB36" t="s">
        <v>168</v>
      </c>
      <c r="AC36" t="s">
        <v>168</v>
      </c>
    </row>
    <row r="37" spans="1:29" x14ac:dyDescent="0.35">
      <c r="A37" t="s">
        <v>262</v>
      </c>
      <c r="B37" t="s">
        <v>169</v>
      </c>
      <c r="C37" t="s">
        <v>169</v>
      </c>
      <c r="D37" t="s">
        <v>168</v>
      </c>
      <c r="E37" t="s">
        <v>169</v>
      </c>
      <c r="F37" t="s">
        <v>170</v>
      </c>
      <c r="G37" t="s">
        <v>169</v>
      </c>
      <c r="H37" t="s">
        <v>168</v>
      </c>
      <c r="I37" t="s">
        <v>168</v>
      </c>
      <c r="J37" t="s">
        <v>170</v>
      </c>
      <c r="K37" t="s">
        <v>170</v>
      </c>
      <c r="L37" t="s">
        <v>170</v>
      </c>
      <c r="M37" t="s">
        <v>170</v>
      </c>
      <c r="Q37" t="s">
        <v>262</v>
      </c>
      <c r="R37" t="s">
        <v>169</v>
      </c>
      <c r="S37" t="s">
        <v>170</v>
      </c>
      <c r="T37" t="s">
        <v>168</v>
      </c>
      <c r="U37" t="s">
        <v>169</v>
      </c>
      <c r="V37" t="s">
        <v>170</v>
      </c>
      <c r="W37" t="s">
        <v>168</v>
      </c>
      <c r="X37" t="s">
        <v>168</v>
      </c>
      <c r="Y37" t="s">
        <v>168</v>
      </c>
      <c r="Z37" t="s">
        <v>170</v>
      </c>
      <c r="AA37" t="s">
        <v>170</v>
      </c>
      <c r="AB37" t="s">
        <v>170</v>
      </c>
      <c r="AC37" t="s">
        <v>170</v>
      </c>
    </row>
    <row r="38" spans="1:29" x14ac:dyDescent="0.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29" x14ac:dyDescent="0.35">
      <c r="A39" s="88" t="s">
        <v>272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Q39" s="88" t="s">
        <v>272</v>
      </c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</row>
    <row r="40" spans="1:29" x14ac:dyDescent="0.35">
      <c r="B40" s="67" t="s">
        <v>168</v>
      </c>
      <c r="C40" s="67" t="s">
        <v>169</v>
      </c>
      <c r="D40" s="67" t="s">
        <v>170</v>
      </c>
      <c r="E40" s="67" t="s">
        <v>267</v>
      </c>
      <c r="R40" s="67" t="s">
        <v>168</v>
      </c>
      <c r="S40" s="67" t="s">
        <v>169</v>
      </c>
      <c r="T40" s="67" t="s">
        <v>170</v>
      </c>
      <c r="U40" s="67" t="s">
        <v>267</v>
      </c>
    </row>
    <row r="41" spans="1:29" x14ac:dyDescent="0.35">
      <c r="A41" t="s">
        <v>263</v>
      </c>
      <c r="B41" s="68">
        <f>COUNTIF(B33:M33,"good")/12</f>
        <v>0.5</v>
      </c>
      <c r="C41" s="69">
        <f>COUNTIF(B33:M33,"fair")/12</f>
        <v>8.3333333333333329E-2</v>
      </c>
      <c r="D41" s="69">
        <f>COUNTIF(B33:M33,"poor")/12</f>
        <v>0.41666666666666669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Fair-Good</v>
      </c>
      <c r="Q41" t="s">
        <v>263</v>
      </c>
      <c r="R41" s="68">
        <f>COUNTIF(R33:AC33,"good")/12</f>
        <v>0.16666666666666666</v>
      </c>
      <c r="S41" s="69">
        <f>COUNTIF(R33:AC33,"fair")/12</f>
        <v>0.16666666666666666</v>
      </c>
      <c r="T41" s="69">
        <f>COUNTIF(R33:AC33,"poor")/12</f>
        <v>0.66666666666666663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Poor</v>
      </c>
    </row>
    <row r="42" spans="1:29" x14ac:dyDescent="0.35">
      <c r="A42" t="s">
        <v>217</v>
      </c>
      <c r="B42" s="68">
        <f t="shared" ref="B42:B45" si="8">COUNTIF(B34:M34,"good")/12</f>
        <v>0.83333333333333337</v>
      </c>
      <c r="C42" s="69">
        <f t="shared" ref="C42:C45" si="9">COUNTIF(B34:M34,"fair")/12</f>
        <v>0.16666666666666666</v>
      </c>
      <c r="D42" s="69">
        <f t="shared" ref="D42:D45" si="10">COUNTIF(B34:M34,"poor")/12</f>
        <v>0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8">
        <f t="shared" ref="R42:R44" si="12">COUNTIF(R34:AC34,"good")/12</f>
        <v>0.5</v>
      </c>
      <c r="S42" s="69">
        <f t="shared" ref="S42:S45" si="13">COUNTIF(R34:AC34,"fair")/12</f>
        <v>0</v>
      </c>
      <c r="T42" s="69">
        <f t="shared" ref="T42:T45" si="14">COUNTIF(R34:AC34,"poor")/12</f>
        <v>0.5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Variable</v>
      </c>
    </row>
    <row r="43" spans="1:29" x14ac:dyDescent="0.35">
      <c r="A43" t="s">
        <v>220</v>
      </c>
      <c r="B43" s="68">
        <f t="shared" si="8"/>
        <v>0.16666666666666666</v>
      </c>
      <c r="C43" s="69">
        <f t="shared" si="9"/>
        <v>0.25</v>
      </c>
      <c r="D43" s="69">
        <f t="shared" si="10"/>
        <v>0.58333333333333337</v>
      </c>
      <c r="E43" t="str">
        <f t="shared" si="11"/>
        <v>Overall Poor</v>
      </c>
      <c r="Q43" t="s">
        <v>220</v>
      </c>
      <c r="R43" s="68">
        <f t="shared" si="12"/>
        <v>0.25</v>
      </c>
      <c r="S43" s="69">
        <f t="shared" si="13"/>
        <v>0.16666666666666666</v>
      </c>
      <c r="T43" s="69">
        <f t="shared" si="14"/>
        <v>0.58333333333333337</v>
      </c>
      <c r="U43" t="str">
        <f t="shared" si="15"/>
        <v>Overall Poor</v>
      </c>
    </row>
    <row r="44" spans="1:29" x14ac:dyDescent="0.35">
      <c r="A44" t="s">
        <v>261</v>
      </c>
      <c r="B44" s="68">
        <f t="shared" si="8"/>
        <v>8.3333333333333329E-2</v>
      </c>
      <c r="C44" s="69">
        <f t="shared" si="9"/>
        <v>0.41666666666666669</v>
      </c>
      <c r="D44" s="69">
        <f t="shared" si="10"/>
        <v>0.5</v>
      </c>
      <c r="E44" t="str">
        <f t="shared" si="11"/>
        <v>Overall Fair-Poor</v>
      </c>
      <c r="Q44" t="s">
        <v>261</v>
      </c>
      <c r="R44" s="68">
        <f t="shared" si="12"/>
        <v>0.5</v>
      </c>
      <c r="S44" s="69">
        <f t="shared" si="13"/>
        <v>0.25</v>
      </c>
      <c r="T44" s="69">
        <f t="shared" si="14"/>
        <v>0.25</v>
      </c>
      <c r="U44" t="str">
        <f t="shared" si="15"/>
        <v>Overall Fair-Good</v>
      </c>
    </row>
    <row r="45" spans="1:29" x14ac:dyDescent="0.35">
      <c r="A45" t="s">
        <v>262</v>
      </c>
      <c r="B45" s="68">
        <f t="shared" si="8"/>
        <v>0.25</v>
      </c>
      <c r="C45" s="69">
        <f t="shared" si="9"/>
        <v>0.33333333333333331</v>
      </c>
      <c r="D45" s="69">
        <f t="shared" si="10"/>
        <v>0.41666666666666669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8">
        <f>COUNTIF(R37:AC37,"good")/12</f>
        <v>0.33333333333333331</v>
      </c>
      <c r="S45" s="69">
        <f t="shared" si="13"/>
        <v>0.16666666666666666</v>
      </c>
      <c r="T45" s="69">
        <f t="shared" si="14"/>
        <v>0.5</v>
      </c>
      <c r="U45" t="str">
        <f t="shared" si="15"/>
        <v>Overall Fair-Poor</v>
      </c>
    </row>
    <row r="46" spans="1:29" x14ac:dyDescent="0.35">
      <c r="A46" s="65"/>
      <c r="Q46" s="65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AD154"/>
  <sheetViews>
    <sheetView tabSelected="1" topLeftCell="A16" zoomScale="70" zoomScaleNormal="70" workbookViewId="0">
      <selection activeCell="R159" sqref="R159"/>
    </sheetView>
  </sheetViews>
  <sheetFormatPr defaultRowHeight="14.5" x14ac:dyDescent="0.35"/>
  <cols>
    <col min="1" max="1" width="23" bestFit="1" customWidth="1"/>
    <col min="17" max="17" width="25.54296875" bestFit="1" customWidth="1"/>
  </cols>
  <sheetData>
    <row r="1" spans="1:30" ht="23.5" x14ac:dyDescent="0.55000000000000004">
      <c r="A1" s="90" t="s">
        <v>273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</row>
    <row r="3" spans="1:30" x14ac:dyDescent="0.35">
      <c r="A3" s="89" t="s">
        <v>274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73"/>
      <c r="Q3" s="89" t="s">
        <v>275</v>
      </c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</row>
    <row r="4" spans="1:30" x14ac:dyDescent="0.3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35">
      <c r="A5" s="63" t="s">
        <v>171</v>
      </c>
      <c r="B5" s="69">
        <v>1</v>
      </c>
      <c r="C5" s="69">
        <v>0</v>
      </c>
      <c r="D5" s="69">
        <v>0</v>
      </c>
      <c r="E5" s="20" t="s">
        <v>276</v>
      </c>
      <c r="Q5" s="63" t="s">
        <v>171</v>
      </c>
      <c r="R5" s="69">
        <v>0.66666666666666663</v>
      </c>
      <c r="S5" s="69">
        <v>0.16666666666666666</v>
      </c>
      <c r="T5" s="69">
        <v>0.16666666666666666</v>
      </c>
      <c r="U5" s="20" t="s">
        <v>276</v>
      </c>
    </row>
    <row r="6" spans="1:30" x14ac:dyDescent="0.35">
      <c r="A6" s="63" t="s">
        <v>172</v>
      </c>
      <c r="B6" s="69">
        <v>0.83333333333333337</v>
      </c>
      <c r="C6" s="69">
        <v>8.3333333333333329E-2</v>
      </c>
      <c r="D6" s="69">
        <v>8.3333333333333329E-2</v>
      </c>
      <c r="E6" s="20" t="s">
        <v>276</v>
      </c>
      <c r="Q6" s="63" t="s">
        <v>172</v>
      </c>
      <c r="R6" s="69">
        <v>0.33333333333333331</v>
      </c>
      <c r="S6" s="69">
        <v>0.33333333333333331</v>
      </c>
      <c r="T6" s="69">
        <v>0.33333333333333331</v>
      </c>
      <c r="U6" s="20" t="s">
        <v>278</v>
      </c>
    </row>
    <row r="7" spans="1:30" x14ac:dyDescent="0.35">
      <c r="A7" s="63" t="s">
        <v>173</v>
      </c>
      <c r="B7" s="69">
        <v>1</v>
      </c>
      <c r="C7" s="69">
        <v>0</v>
      </c>
      <c r="D7" s="69">
        <v>0</v>
      </c>
      <c r="E7" s="20" t="s">
        <v>276</v>
      </c>
      <c r="Q7" s="63" t="s">
        <v>173</v>
      </c>
      <c r="R7" s="69">
        <v>0.58333333333333337</v>
      </c>
      <c r="S7" s="69">
        <v>0</v>
      </c>
      <c r="T7" s="69">
        <v>0.41666666666666669</v>
      </c>
      <c r="U7" s="20" t="s">
        <v>276</v>
      </c>
    </row>
    <row r="8" spans="1:30" x14ac:dyDescent="0.35">
      <c r="A8" s="63" t="s">
        <v>176</v>
      </c>
      <c r="B8" s="69">
        <v>1</v>
      </c>
      <c r="C8" s="69">
        <v>0</v>
      </c>
      <c r="D8" s="69">
        <v>0</v>
      </c>
      <c r="E8" s="20" t="s">
        <v>276</v>
      </c>
      <c r="Q8" s="63" t="s">
        <v>176</v>
      </c>
      <c r="R8" s="69">
        <v>0.83333333333333337</v>
      </c>
      <c r="S8" s="69">
        <v>0</v>
      </c>
      <c r="T8" s="69">
        <v>0.16666666666666666</v>
      </c>
      <c r="U8" s="20" t="s">
        <v>276</v>
      </c>
    </row>
    <row r="9" spans="1:30" x14ac:dyDescent="0.35">
      <c r="A9" s="63" t="s">
        <v>177</v>
      </c>
      <c r="B9" s="69">
        <v>0.66666666666666663</v>
      </c>
      <c r="C9" s="69">
        <v>8.3333333333333329E-2</v>
      </c>
      <c r="D9" s="69">
        <v>0.25</v>
      </c>
      <c r="E9" s="20" t="s">
        <v>276</v>
      </c>
      <c r="Q9" s="63" t="s">
        <v>177</v>
      </c>
      <c r="R9" s="69">
        <v>0.75</v>
      </c>
      <c r="S9" s="69">
        <v>8.3333333333333329E-2</v>
      </c>
      <c r="T9" s="69">
        <v>0.16666666666666666</v>
      </c>
      <c r="U9" s="20" t="s">
        <v>276</v>
      </c>
    </row>
    <row r="10" spans="1:30" x14ac:dyDescent="0.35">
      <c r="A10" s="63" t="s">
        <v>178</v>
      </c>
      <c r="B10" s="69">
        <v>1</v>
      </c>
      <c r="C10" s="69">
        <v>0</v>
      </c>
      <c r="D10" s="69">
        <v>0</v>
      </c>
      <c r="E10" s="20" t="s">
        <v>276</v>
      </c>
      <c r="Q10" s="63" t="s">
        <v>178</v>
      </c>
      <c r="R10" s="69">
        <v>0.5</v>
      </c>
      <c r="S10" s="69">
        <v>8.3333333333333329E-2</v>
      </c>
      <c r="T10" s="69">
        <v>0.41666666666666669</v>
      </c>
      <c r="U10" s="20" t="s">
        <v>278</v>
      </c>
    </row>
    <row r="11" spans="1:30" x14ac:dyDescent="0.35">
      <c r="A11" s="63" t="s">
        <v>179</v>
      </c>
      <c r="B11" s="69">
        <v>0.91666666666666663</v>
      </c>
      <c r="C11" s="69">
        <v>8.3333333333333329E-2</v>
      </c>
      <c r="D11" s="69">
        <v>0</v>
      </c>
      <c r="E11" s="20" t="s">
        <v>276</v>
      </c>
      <c r="Q11" s="63" t="s">
        <v>179</v>
      </c>
      <c r="R11" s="69">
        <v>0.75</v>
      </c>
      <c r="S11" s="69">
        <v>0</v>
      </c>
      <c r="T11" s="69">
        <v>0.25</v>
      </c>
      <c r="U11" s="20" t="s">
        <v>276</v>
      </c>
    </row>
    <row r="12" spans="1:30" x14ac:dyDescent="0.35">
      <c r="A12" s="63" t="s">
        <v>174</v>
      </c>
      <c r="B12" s="69">
        <v>1</v>
      </c>
      <c r="C12" s="69">
        <v>0</v>
      </c>
      <c r="D12" s="69">
        <v>0</v>
      </c>
      <c r="E12" s="20" t="s">
        <v>276</v>
      </c>
      <c r="Q12" s="63" t="s">
        <v>174</v>
      </c>
      <c r="R12" s="69">
        <v>0.58333333333333337</v>
      </c>
      <c r="S12" s="69">
        <v>8.3333333333333329E-2</v>
      </c>
      <c r="T12" s="69">
        <v>0.33333333333333331</v>
      </c>
      <c r="U12" s="20" t="s">
        <v>276</v>
      </c>
    </row>
    <row r="13" spans="1:30" x14ac:dyDescent="0.35">
      <c r="A13" s="63" t="s">
        <v>175</v>
      </c>
      <c r="B13" s="69">
        <v>0.66666666666666663</v>
      </c>
      <c r="C13" s="69">
        <v>0.25</v>
      </c>
      <c r="D13" s="69">
        <v>8.3333333333333329E-2</v>
      </c>
      <c r="E13" s="20" t="s">
        <v>276</v>
      </c>
      <c r="Q13" s="63" t="s">
        <v>175</v>
      </c>
      <c r="R13" s="69">
        <v>0.58333333333333337</v>
      </c>
      <c r="S13" s="69">
        <v>0.25</v>
      </c>
      <c r="T13" s="69">
        <v>0.16666666666666666</v>
      </c>
      <c r="U13" s="20" t="s">
        <v>276</v>
      </c>
    </row>
    <row r="14" spans="1:30" x14ac:dyDescent="0.35">
      <c r="A14" s="63" t="s">
        <v>213</v>
      </c>
      <c r="B14" s="69">
        <v>1</v>
      </c>
      <c r="C14" s="69">
        <v>0</v>
      </c>
      <c r="D14" s="69">
        <v>0</v>
      </c>
      <c r="E14" s="20" t="s">
        <v>276</v>
      </c>
      <c r="Q14" s="63" t="s">
        <v>213</v>
      </c>
      <c r="R14" s="69">
        <v>0.83333333333333337</v>
      </c>
      <c r="S14" s="69">
        <v>0</v>
      </c>
      <c r="T14" s="69">
        <v>0.16666666666666666</v>
      </c>
      <c r="U14" s="20" t="s">
        <v>276</v>
      </c>
    </row>
    <row r="15" spans="1:30" x14ac:dyDescent="0.35">
      <c r="A15" s="63" t="s">
        <v>214</v>
      </c>
      <c r="B15" s="69">
        <v>1</v>
      </c>
      <c r="C15" s="69">
        <v>0</v>
      </c>
      <c r="D15" s="69">
        <v>0</v>
      </c>
      <c r="E15" s="20" t="s">
        <v>276</v>
      </c>
      <c r="Q15" s="63" t="s">
        <v>214</v>
      </c>
      <c r="R15" s="69">
        <v>0.83333333333333337</v>
      </c>
      <c r="S15" s="69">
        <v>0</v>
      </c>
      <c r="T15" s="69">
        <v>0.16666666666666666</v>
      </c>
      <c r="U15" s="20" t="s">
        <v>276</v>
      </c>
    </row>
    <row r="21" spans="1:21" x14ac:dyDescent="0.3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35">
      <c r="A22" t="s">
        <v>263</v>
      </c>
      <c r="B22" s="69">
        <v>0.33333333333333331</v>
      </c>
      <c r="C22" s="69">
        <v>0.16666666666666666</v>
      </c>
      <c r="D22" s="69">
        <v>0.5</v>
      </c>
      <c r="E22" s="20" t="s">
        <v>281</v>
      </c>
      <c r="Q22" t="s">
        <v>263</v>
      </c>
      <c r="R22" s="69">
        <v>0.41666666666666669</v>
      </c>
      <c r="S22" s="69">
        <v>0.58333333333333337</v>
      </c>
      <c r="T22" s="69">
        <v>0</v>
      </c>
      <c r="U22" s="20" t="s">
        <v>285</v>
      </c>
    </row>
    <row r="23" spans="1:21" x14ac:dyDescent="0.35">
      <c r="A23" t="s">
        <v>217</v>
      </c>
      <c r="B23" s="69">
        <v>0.75</v>
      </c>
      <c r="C23" s="69">
        <v>0.16666666666666666</v>
      </c>
      <c r="D23" s="69">
        <v>8.3333333333333329E-2</v>
      </c>
      <c r="E23" s="20" t="s">
        <v>276</v>
      </c>
      <c r="Q23" t="s">
        <v>217</v>
      </c>
      <c r="R23" s="69">
        <v>0.91666666666666663</v>
      </c>
      <c r="S23" s="69">
        <v>8.3333333333333329E-2</v>
      </c>
      <c r="T23" s="69">
        <v>0</v>
      </c>
      <c r="U23" s="20" t="s">
        <v>276</v>
      </c>
    </row>
    <row r="24" spans="1:21" x14ac:dyDescent="0.35">
      <c r="A24" t="s">
        <v>220</v>
      </c>
      <c r="B24" s="69">
        <v>0.75</v>
      </c>
      <c r="C24" s="69">
        <v>0.16666666666666666</v>
      </c>
      <c r="D24" s="69">
        <v>8.3333333333333329E-2</v>
      </c>
      <c r="E24" s="20" t="s">
        <v>276</v>
      </c>
      <c r="Q24" t="s">
        <v>220</v>
      </c>
      <c r="R24" s="69">
        <v>0.83333333333333337</v>
      </c>
      <c r="S24" s="69">
        <v>0.16666666666666666</v>
      </c>
      <c r="T24" s="69">
        <v>0</v>
      </c>
      <c r="U24" s="20" t="s">
        <v>276</v>
      </c>
    </row>
    <row r="25" spans="1:21" x14ac:dyDescent="0.35">
      <c r="A25" t="s">
        <v>282</v>
      </c>
      <c r="B25" s="69">
        <v>0.5</v>
      </c>
      <c r="C25" s="69">
        <v>0.25</v>
      </c>
      <c r="D25" s="69">
        <v>0.25</v>
      </c>
      <c r="E25" s="20" t="s">
        <v>278</v>
      </c>
      <c r="Q25" t="s">
        <v>282</v>
      </c>
      <c r="R25" s="69">
        <v>0.75</v>
      </c>
      <c r="S25" s="69">
        <v>0.25</v>
      </c>
      <c r="T25" s="69">
        <v>0</v>
      </c>
      <c r="U25" s="20" t="s">
        <v>276</v>
      </c>
    </row>
    <row r="26" spans="1:21" x14ac:dyDescent="0.35">
      <c r="A26" t="s">
        <v>283</v>
      </c>
      <c r="B26" s="69">
        <v>0.5</v>
      </c>
      <c r="C26" s="69">
        <v>0.16666666666666666</v>
      </c>
      <c r="D26" s="69">
        <v>0.33333333333333331</v>
      </c>
      <c r="E26" s="20" t="s">
        <v>278</v>
      </c>
      <c r="Q26" t="s">
        <v>283</v>
      </c>
      <c r="R26" s="69">
        <v>0.83333333333333337</v>
      </c>
      <c r="S26" s="69">
        <v>8.3333333333333329E-2</v>
      </c>
      <c r="T26" s="69">
        <v>8.3333333333333329E-2</v>
      </c>
      <c r="U26" s="20" t="s">
        <v>276</v>
      </c>
    </row>
    <row r="33" spans="1:30" ht="23.5" x14ac:dyDescent="0.55000000000000004">
      <c r="A33" s="91" t="s">
        <v>286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</row>
    <row r="35" spans="1:30" x14ac:dyDescent="0.35">
      <c r="A35" s="89" t="s">
        <v>274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73"/>
      <c r="Q35" s="89" t="s">
        <v>275</v>
      </c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</row>
    <row r="36" spans="1:30" x14ac:dyDescent="0.3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35">
      <c r="A37" t="s">
        <v>171</v>
      </c>
      <c r="B37" s="69">
        <v>1</v>
      </c>
      <c r="C37" s="69">
        <v>0</v>
      </c>
      <c r="D37" s="69">
        <v>0</v>
      </c>
      <c r="E37" s="20" t="s">
        <v>276</v>
      </c>
      <c r="Q37" t="s">
        <v>171</v>
      </c>
      <c r="R37" s="69">
        <v>0.25</v>
      </c>
      <c r="S37" s="69">
        <v>8.3333333333333329E-2</v>
      </c>
      <c r="T37" s="69">
        <v>0.66666666666666663</v>
      </c>
      <c r="U37" s="20" t="s">
        <v>277</v>
      </c>
    </row>
    <row r="38" spans="1:30" x14ac:dyDescent="0.35">
      <c r="A38" t="s">
        <v>172</v>
      </c>
      <c r="B38" s="69">
        <v>1</v>
      </c>
      <c r="C38" s="69">
        <v>0</v>
      </c>
      <c r="D38" s="69">
        <v>0</v>
      </c>
      <c r="E38" s="20" t="s">
        <v>276</v>
      </c>
      <c r="Q38" t="s">
        <v>172</v>
      </c>
      <c r="R38" s="69">
        <v>0.16666666666666666</v>
      </c>
      <c r="S38" s="69">
        <v>0.16666666666666666</v>
      </c>
      <c r="T38" s="69">
        <v>0.66666666666666663</v>
      </c>
      <c r="U38" s="20" t="s">
        <v>277</v>
      </c>
    </row>
    <row r="39" spans="1:30" x14ac:dyDescent="0.35">
      <c r="A39" t="s">
        <v>173</v>
      </c>
      <c r="B39" s="69">
        <v>1</v>
      </c>
      <c r="C39" s="69">
        <v>0</v>
      </c>
      <c r="D39" s="69">
        <v>0</v>
      </c>
      <c r="E39" s="20" t="s">
        <v>276</v>
      </c>
      <c r="Q39" t="s">
        <v>173</v>
      </c>
      <c r="R39" s="69">
        <v>0.16666666666666666</v>
      </c>
      <c r="S39" s="69">
        <v>8.3333333333333329E-2</v>
      </c>
      <c r="T39" s="69">
        <v>0.75</v>
      </c>
      <c r="U39" s="20" t="s">
        <v>277</v>
      </c>
    </row>
    <row r="40" spans="1:30" x14ac:dyDescent="0.35">
      <c r="A40" t="s">
        <v>174</v>
      </c>
      <c r="B40" s="69">
        <v>1</v>
      </c>
      <c r="C40" s="69">
        <v>0</v>
      </c>
      <c r="D40" s="69">
        <v>0</v>
      </c>
      <c r="E40" s="20" t="s">
        <v>276</v>
      </c>
      <c r="Q40" t="s">
        <v>174</v>
      </c>
      <c r="R40" s="69">
        <v>0.5</v>
      </c>
      <c r="S40" s="69">
        <v>0</v>
      </c>
      <c r="T40" s="69">
        <v>0.5</v>
      </c>
      <c r="U40" s="20" t="s">
        <v>284</v>
      </c>
    </row>
    <row r="41" spans="1:30" x14ac:dyDescent="0.35">
      <c r="A41" t="s">
        <v>175</v>
      </c>
      <c r="B41" s="69">
        <v>0.66666666666666663</v>
      </c>
      <c r="C41" s="69">
        <v>8.3333333333333329E-2</v>
      </c>
      <c r="D41" s="69">
        <v>0.25</v>
      </c>
      <c r="E41" s="20" t="s">
        <v>276</v>
      </c>
      <c r="Q41" t="s">
        <v>175</v>
      </c>
      <c r="R41" s="69">
        <v>0.41666666666666669</v>
      </c>
      <c r="S41" s="69">
        <v>8.3333333333333329E-2</v>
      </c>
      <c r="T41" s="69">
        <v>0.5</v>
      </c>
      <c r="U41" s="20" t="s">
        <v>281</v>
      </c>
    </row>
    <row r="42" spans="1:30" x14ac:dyDescent="0.35">
      <c r="A42" t="s">
        <v>176</v>
      </c>
      <c r="B42" s="69">
        <v>0.75</v>
      </c>
      <c r="C42" s="69">
        <v>0.25</v>
      </c>
      <c r="D42" s="69">
        <v>0</v>
      </c>
      <c r="E42" s="20" t="s">
        <v>276</v>
      </c>
      <c r="Q42" t="s">
        <v>176</v>
      </c>
      <c r="R42" s="69">
        <v>0.25</v>
      </c>
      <c r="S42" s="69">
        <v>8.3333333333333329E-2</v>
      </c>
      <c r="T42" s="69">
        <v>0.66666666666666663</v>
      </c>
      <c r="U42" s="20" t="s">
        <v>277</v>
      </c>
    </row>
    <row r="43" spans="1:30" x14ac:dyDescent="0.35">
      <c r="A43" t="s">
        <v>177</v>
      </c>
      <c r="B43" s="69">
        <v>0.91666666666666663</v>
      </c>
      <c r="C43" s="69">
        <v>8.3333333333333329E-2</v>
      </c>
      <c r="D43" s="69">
        <v>0</v>
      </c>
      <c r="E43" s="20" t="s">
        <v>276</v>
      </c>
      <c r="Q43" t="s">
        <v>177</v>
      </c>
      <c r="R43" s="69">
        <v>0.33333333333333331</v>
      </c>
      <c r="S43" s="69">
        <v>0.25</v>
      </c>
      <c r="T43" s="69">
        <v>0.41666666666666669</v>
      </c>
      <c r="U43" s="20" t="s">
        <v>278</v>
      </c>
    </row>
    <row r="44" spans="1:30" x14ac:dyDescent="0.35">
      <c r="A44" t="s">
        <v>178</v>
      </c>
      <c r="B44" s="69">
        <v>1</v>
      </c>
      <c r="C44" s="69">
        <v>0</v>
      </c>
      <c r="D44" s="69">
        <v>0</v>
      </c>
      <c r="E44" s="20" t="s">
        <v>276</v>
      </c>
      <c r="Q44" t="s">
        <v>178</v>
      </c>
      <c r="R44" s="69">
        <v>0.33333333333333331</v>
      </c>
      <c r="S44" s="69">
        <v>0</v>
      </c>
      <c r="T44" s="69">
        <v>0.66666666666666663</v>
      </c>
      <c r="U44" s="20" t="s">
        <v>277</v>
      </c>
    </row>
    <row r="45" spans="1:30" x14ac:dyDescent="0.35">
      <c r="A45" t="s">
        <v>179</v>
      </c>
      <c r="B45" s="69">
        <v>0.58333333333333337</v>
      </c>
      <c r="C45" s="69">
        <v>0.16666666666666666</v>
      </c>
      <c r="D45" s="69">
        <v>0.25</v>
      </c>
      <c r="E45" s="20" t="s">
        <v>276</v>
      </c>
      <c r="Q45" t="s">
        <v>179</v>
      </c>
      <c r="R45" s="69">
        <v>0.16666666666666666</v>
      </c>
      <c r="S45" s="69">
        <v>0.33333333333333331</v>
      </c>
      <c r="T45" s="69">
        <v>0.5</v>
      </c>
      <c r="U45" s="20" t="s">
        <v>281</v>
      </c>
    </row>
    <row r="46" spans="1:30" x14ac:dyDescent="0.35">
      <c r="A46" t="s">
        <v>213</v>
      </c>
      <c r="B46" s="69">
        <v>1</v>
      </c>
      <c r="C46" s="69">
        <v>0</v>
      </c>
      <c r="D46" s="69">
        <v>0</v>
      </c>
      <c r="E46" s="20" t="s">
        <v>276</v>
      </c>
      <c r="Q46" t="s">
        <v>213</v>
      </c>
      <c r="R46" s="69">
        <v>0.5</v>
      </c>
      <c r="S46" s="69">
        <v>0</v>
      </c>
      <c r="T46" s="69">
        <v>0.5</v>
      </c>
      <c r="U46" s="20" t="s">
        <v>284</v>
      </c>
    </row>
    <row r="47" spans="1:30" x14ac:dyDescent="0.35">
      <c r="A47" t="s">
        <v>214</v>
      </c>
      <c r="B47" s="69">
        <v>1</v>
      </c>
      <c r="C47" s="69">
        <v>0</v>
      </c>
      <c r="D47" s="69">
        <v>0</v>
      </c>
      <c r="E47" s="20" t="s">
        <v>276</v>
      </c>
      <c r="Q47" t="s">
        <v>214</v>
      </c>
      <c r="R47" s="69">
        <v>0.5</v>
      </c>
      <c r="S47" s="69">
        <v>0</v>
      </c>
      <c r="T47" s="69">
        <v>0.5</v>
      </c>
      <c r="U47" s="20" t="s">
        <v>284</v>
      </c>
    </row>
    <row r="53" spans="1:21" x14ac:dyDescent="0.3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35">
      <c r="A54" t="s">
        <v>263</v>
      </c>
      <c r="B54" s="69">
        <v>0.41666666666666669</v>
      </c>
      <c r="C54" s="69">
        <v>8.3333333333333329E-2</v>
      </c>
      <c r="D54" s="69">
        <v>0.5</v>
      </c>
      <c r="E54" s="20" t="s">
        <v>281</v>
      </c>
      <c r="Q54" t="s">
        <v>263</v>
      </c>
      <c r="R54" s="69">
        <v>0.25</v>
      </c>
      <c r="S54" s="69">
        <v>0.16666666666666666</v>
      </c>
      <c r="T54" s="69">
        <v>0.58333333333333337</v>
      </c>
      <c r="U54" s="20" t="s">
        <v>277</v>
      </c>
    </row>
    <row r="55" spans="1:21" x14ac:dyDescent="0.35">
      <c r="A55" t="s">
        <v>217</v>
      </c>
      <c r="B55" s="69">
        <v>0.83333333333333337</v>
      </c>
      <c r="C55" s="69">
        <v>8.3333333333333329E-2</v>
      </c>
      <c r="D55" s="69">
        <v>8.3333333333333329E-2</v>
      </c>
      <c r="E55" s="20" t="s">
        <v>276</v>
      </c>
      <c r="Q55" t="s">
        <v>217</v>
      </c>
      <c r="R55" s="69">
        <v>0.25</v>
      </c>
      <c r="S55" s="69">
        <v>0.16666666666666666</v>
      </c>
      <c r="T55" s="69">
        <v>0.58333333333333337</v>
      </c>
      <c r="U55" s="20" t="s">
        <v>277</v>
      </c>
    </row>
    <row r="56" spans="1:21" x14ac:dyDescent="0.35">
      <c r="A56" t="s">
        <v>220</v>
      </c>
      <c r="B56" s="69">
        <v>0.16666666666666666</v>
      </c>
      <c r="C56" s="69">
        <v>0.33333333333333331</v>
      </c>
      <c r="D56" s="69">
        <v>0.5</v>
      </c>
      <c r="E56" s="20" t="s">
        <v>281</v>
      </c>
      <c r="Q56" t="s">
        <v>220</v>
      </c>
      <c r="R56" s="69">
        <v>0.33333333333333331</v>
      </c>
      <c r="S56" s="69">
        <v>0.25</v>
      </c>
      <c r="T56" s="69">
        <v>0.41666666666666669</v>
      </c>
      <c r="U56" s="20" t="s">
        <v>278</v>
      </c>
    </row>
    <row r="57" spans="1:21" x14ac:dyDescent="0.35">
      <c r="A57" t="s">
        <v>282</v>
      </c>
      <c r="B57" s="69">
        <v>8.3333333333333329E-2</v>
      </c>
      <c r="C57" s="69">
        <v>0.58333333333333337</v>
      </c>
      <c r="D57" s="69">
        <v>0.33333333333333331</v>
      </c>
      <c r="E57" s="20" t="s">
        <v>285</v>
      </c>
      <c r="Q57" t="s">
        <v>282</v>
      </c>
      <c r="R57" s="69">
        <v>0.41666666666666669</v>
      </c>
      <c r="S57" s="69">
        <v>8.3333333333333329E-2</v>
      </c>
      <c r="T57" s="69">
        <v>0.5</v>
      </c>
      <c r="U57" s="20" t="s">
        <v>281</v>
      </c>
    </row>
    <row r="58" spans="1:21" x14ac:dyDescent="0.35">
      <c r="A58" t="s">
        <v>283</v>
      </c>
      <c r="B58" s="69">
        <v>0.33333333333333331</v>
      </c>
      <c r="C58" s="69">
        <v>0.41666666666666669</v>
      </c>
      <c r="D58" s="69">
        <v>0.25</v>
      </c>
      <c r="E58" s="20" t="s">
        <v>278</v>
      </c>
      <c r="Q58" t="s">
        <v>283</v>
      </c>
      <c r="R58" s="69">
        <v>0.33333333333333331</v>
      </c>
      <c r="S58" s="69">
        <v>0.16666666666666666</v>
      </c>
      <c r="T58" s="69">
        <v>0.5</v>
      </c>
      <c r="U58" s="20" t="s">
        <v>281</v>
      </c>
    </row>
    <row r="65" spans="1:30" ht="23.5" x14ac:dyDescent="0.55000000000000004">
      <c r="A65" s="91" t="s">
        <v>287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</row>
    <row r="67" spans="1:30" x14ac:dyDescent="0.35">
      <c r="A67" s="89" t="s">
        <v>274</v>
      </c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73"/>
      <c r="Q67" s="89" t="s">
        <v>275</v>
      </c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</row>
    <row r="68" spans="1:30" x14ac:dyDescent="0.3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35">
      <c r="A69" s="63" t="s">
        <v>171</v>
      </c>
      <c r="B69" s="69">
        <v>1</v>
      </c>
      <c r="C69" s="69">
        <v>0</v>
      </c>
      <c r="D69" s="69">
        <v>0</v>
      </c>
      <c r="E69" s="20" t="s">
        <v>276</v>
      </c>
      <c r="Q69" s="63" t="s">
        <v>171</v>
      </c>
      <c r="R69" s="69">
        <v>0.58333333333333337</v>
      </c>
      <c r="S69" s="69">
        <v>0.16666666666666666</v>
      </c>
      <c r="T69" s="69">
        <v>0.25</v>
      </c>
      <c r="U69" s="20" t="s">
        <v>276</v>
      </c>
    </row>
    <row r="70" spans="1:30" x14ac:dyDescent="0.35">
      <c r="A70" s="63" t="s">
        <v>172</v>
      </c>
      <c r="B70" s="69">
        <v>0.83333333333333337</v>
      </c>
      <c r="C70" s="69">
        <v>0.16666666666666666</v>
      </c>
      <c r="D70" s="69">
        <v>0</v>
      </c>
      <c r="E70" s="20" t="s">
        <v>276</v>
      </c>
      <c r="Q70" s="63" t="s">
        <v>172</v>
      </c>
      <c r="R70" s="69">
        <v>0.33333333333333331</v>
      </c>
      <c r="S70" s="69">
        <v>0.25</v>
      </c>
      <c r="T70" s="69">
        <v>0.41666666666666669</v>
      </c>
      <c r="U70" s="20" t="s">
        <v>278</v>
      </c>
    </row>
    <row r="71" spans="1:30" x14ac:dyDescent="0.35">
      <c r="A71" s="63" t="s">
        <v>173</v>
      </c>
      <c r="B71" s="69">
        <v>1</v>
      </c>
      <c r="C71" s="69">
        <v>0</v>
      </c>
      <c r="D71" s="69">
        <v>0</v>
      </c>
      <c r="E71" s="20" t="s">
        <v>276</v>
      </c>
      <c r="Q71" s="63" t="s">
        <v>173</v>
      </c>
      <c r="R71" s="69">
        <v>0.33333333333333331</v>
      </c>
      <c r="S71" s="69">
        <v>0.16666666666666666</v>
      </c>
      <c r="T71" s="69">
        <v>0.5</v>
      </c>
      <c r="U71" s="20" t="s">
        <v>281</v>
      </c>
    </row>
    <row r="72" spans="1:30" x14ac:dyDescent="0.35">
      <c r="A72" s="63" t="s">
        <v>176</v>
      </c>
      <c r="B72" s="69">
        <v>1</v>
      </c>
      <c r="C72" s="69">
        <v>0</v>
      </c>
      <c r="D72" s="69">
        <v>0</v>
      </c>
      <c r="E72" s="20" t="s">
        <v>276</v>
      </c>
      <c r="Q72" s="63" t="s">
        <v>176</v>
      </c>
      <c r="R72" s="69">
        <v>0.75</v>
      </c>
      <c r="S72" s="69">
        <v>8.3333333333333329E-2</v>
      </c>
      <c r="T72" s="69">
        <v>0.16666666666666666</v>
      </c>
      <c r="U72" s="20" t="s">
        <v>276</v>
      </c>
    </row>
    <row r="73" spans="1:30" x14ac:dyDescent="0.35">
      <c r="A73" s="63" t="s">
        <v>177</v>
      </c>
      <c r="B73" s="69">
        <v>0.25</v>
      </c>
      <c r="C73" s="69">
        <v>0.5</v>
      </c>
      <c r="D73" s="69">
        <v>0.25</v>
      </c>
      <c r="E73" s="20" t="s">
        <v>278</v>
      </c>
      <c r="Q73" s="63" t="s">
        <v>177</v>
      </c>
      <c r="R73" s="69">
        <v>0.5</v>
      </c>
      <c r="S73" s="69">
        <v>0.25</v>
      </c>
      <c r="T73" s="69">
        <v>0.25</v>
      </c>
      <c r="U73" s="20" t="s">
        <v>278</v>
      </c>
    </row>
    <row r="74" spans="1:30" x14ac:dyDescent="0.35">
      <c r="A74" s="63" t="s">
        <v>178</v>
      </c>
      <c r="B74" s="69">
        <v>0.58333333333333337</v>
      </c>
      <c r="C74" s="69">
        <v>0.41666666666666669</v>
      </c>
      <c r="D74" s="69">
        <v>0</v>
      </c>
      <c r="E74" s="20" t="s">
        <v>276</v>
      </c>
      <c r="Q74" s="63" t="s">
        <v>178</v>
      </c>
      <c r="R74" s="69">
        <v>0.66666666666666663</v>
      </c>
      <c r="S74" s="69">
        <v>0</v>
      </c>
      <c r="T74" s="69">
        <v>0.33333333333333331</v>
      </c>
      <c r="U74" s="20" t="s">
        <v>276</v>
      </c>
    </row>
    <row r="75" spans="1:30" x14ac:dyDescent="0.35">
      <c r="A75" s="63" t="s">
        <v>179</v>
      </c>
      <c r="B75" s="69">
        <v>0.66666666666666663</v>
      </c>
      <c r="C75" s="69">
        <v>0.25</v>
      </c>
      <c r="D75" s="69">
        <v>8.3333333333333329E-2</v>
      </c>
      <c r="E75" s="20" t="s">
        <v>276</v>
      </c>
      <c r="Q75" s="63" t="s">
        <v>179</v>
      </c>
      <c r="R75" s="69">
        <v>0.5</v>
      </c>
      <c r="S75" s="69">
        <v>0.25</v>
      </c>
      <c r="T75" s="69">
        <v>0.25</v>
      </c>
      <c r="U75" s="20" t="s">
        <v>278</v>
      </c>
    </row>
    <row r="76" spans="1:30" x14ac:dyDescent="0.35">
      <c r="A76" s="63" t="s">
        <v>174</v>
      </c>
      <c r="B76" s="69">
        <v>1</v>
      </c>
      <c r="C76" s="69">
        <v>0</v>
      </c>
      <c r="D76" s="69">
        <v>0</v>
      </c>
      <c r="E76" s="20" t="s">
        <v>276</v>
      </c>
      <c r="Q76" s="63" t="s">
        <v>174</v>
      </c>
      <c r="R76" s="69">
        <v>0.58333333333333337</v>
      </c>
      <c r="S76" s="69">
        <v>8.3333333333333329E-2</v>
      </c>
      <c r="T76" s="69">
        <v>0.33333333333333331</v>
      </c>
      <c r="U76" s="20" t="s">
        <v>276</v>
      </c>
    </row>
    <row r="77" spans="1:30" x14ac:dyDescent="0.35">
      <c r="A77" s="63" t="s">
        <v>175</v>
      </c>
      <c r="B77" s="69">
        <v>0</v>
      </c>
      <c r="C77" s="69">
        <v>0.16666666666666666</v>
      </c>
      <c r="D77" s="69">
        <v>0.83333333333333337</v>
      </c>
      <c r="E77" s="20" t="s">
        <v>277</v>
      </c>
      <c r="Q77" s="63" t="s">
        <v>175</v>
      </c>
      <c r="R77" s="69">
        <v>8.3333333333333329E-2</v>
      </c>
      <c r="S77" s="69">
        <v>0.16666666666666666</v>
      </c>
      <c r="T77" s="69">
        <v>0.75</v>
      </c>
      <c r="U77" s="20" t="s">
        <v>277</v>
      </c>
    </row>
    <row r="78" spans="1:30" x14ac:dyDescent="0.35">
      <c r="A78" s="63" t="s">
        <v>213</v>
      </c>
      <c r="B78" s="69">
        <v>1</v>
      </c>
      <c r="C78" s="69">
        <v>0</v>
      </c>
      <c r="D78" s="69">
        <v>0</v>
      </c>
      <c r="E78" s="20" t="s">
        <v>276</v>
      </c>
      <c r="Q78" s="63" t="s">
        <v>213</v>
      </c>
      <c r="R78" s="69">
        <v>0.75</v>
      </c>
      <c r="S78" s="69">
        <v>8.3333333333333329E-2</v>
      </c>
      <c r="T78" s="69">
        <v>0.16666666666666666</v>
      </c>
      <c r="U78" s="20" t="s">
        <v>276</v>
      </c>
    </row>
    <row r="79" spans="1:30" x14ac:dyDescent="0.35">
      <c r="A79" s="63" t="s">
        <v>214</v>
      </c>
      <c r="B79" s="69">
        <v>1</v>
      </c>
      <c r="C79" s="69">
        <v>0</v>
      </c>
      <c r="D79" s="69">
        <v>0</v>
      </c>
      <c r="E79" s="20" t="s">
        <v>276</v>
      </c>
      <c r="Q79" s="63" t="s">
        <v>214</v>
      </c>
      <c r="R79" s="69">
        <v>0.75</v>
      </c>
      <c r="S79" s="69">
        <v>8.3333333333333329E-2</v>
      </c>
      <c r="T79" s="69">
        <v>0.16666666666666666</v>
      </c>
      <c r="U79" s="20" t="s">
        <v>276</v>
      </c>
    </row>
    <row r="85" spans="1:21" x14ac:dyDescent="0.3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35">
      <c r="A86" t="s">
        <v>263</v>
      </c>
      <c r="B86" s="69">
        <v>0</v>
      </c>
      <c r="C86" s="69">
        <v>0</v>
      </c>
      <c r="D86" s="69">
        <v>1</v>
      </c>
      <c r="E86" s="20" t="s">
        <v>277</v>
      </c>
      <c r="Q86" t="s">
        <v>263</v>
      </c>
      <c r="R86" s="69">
        <v>8.3333333333333329E-2</v>
      </c>
      <c r="S86" s="69">
        <v>8.3333333333333329E-2</v>
      </c>
      <c r="T86" s="69">
        <v>0.83333333333333337</v>
      </c>
      <c r="U86" s="20" t="s">
        <v>277</v>
      </c>
    </row>
    <row r="87" spans="1:21" x14ac:dyDescent="0.35">
      <c r="A87" t="s">
        <v>217</v>
      </c>
      <c r="B87" s="69">
        <v>1</v>
      </c>
      <c r="C87" s="69">
        <v>0</v>
      </c>
      <c r="D87" s="69">
        <v>0</v>
      </c>
      <c r="E87" s="20" t="s">
        <v>276</v>
      </c>
      <c r="Q87" t="s">
        <v>217</v>
      </c>
      <c r="R87" s="69">
        <v>0.91666666666666663</v>
      </c>
      <c r="S87" s="69">
        <v>8.3333333333333329E-2</v>
      </c>
      <c r="T87" s="69">
        <v>0</v>
      </c>
      <c r="U87" s="20" t="s">
        <v>276</v>
      </c>
    </row>
    <row r="88" spans="1:21" x14ac:dyDescent="0.35">
      <c r="A88" t="s">
        <v>220</v>
      </c>
      <c r="B88" s="69">
        <v>0</v>
      </c>
      <c r="C88" s="69">
        <v>0</v>
      </c>
      <c r="D88" s="69">
        <v>1</v>
      </c>
      <c r="E88" s="20" t="s">
        <v>277</v>
      </c>
      <c r="Q88" t="s">
        <v>220</v>
      </c>
      <c r="R88" s="69">
        <v>0.41666666666666669</v>
      </c>
      <c r="S88" s="69">
        <v>0.16666666666666666</v>
      </c>
      <c r="T88" s="69">
        <v>0.41666666666666669</v>
      </c>
      <c r="U88" s="20" t="s">
        <v>278</v>
      </c>
    </row>
    <row r="89" spans="1:21" x14ac:dyDescent="0.35">
      <c r="A89" t="s">
        <v>282</v>
      </c>
      <c r="B89" s="69">
        <v>0</v>
      </c>
      <c r="C89" s="69">
        <v>0.41666666666666669</v>
      </c>
      <c r="D89" s="69">
        <v>0.58333333333333337</v>
      </c>
      <c r="E89" s="20" t="s">
        <v>277</v>
      </c>
      <c r="Q89" t="s">
        <v>282</v>
      </c>
      <c r="R89" s="69">
        <v>0.5</v>
      </c>
      <c r="S89" s="69">
        <v>0.41666666666666669</v>
      </c>
      <c r="T89" s="69">
        <v>8.3333333333333329E-2</v>
      </c>
      <c r="U89" s="20" t="s">
        <v>278</v>
      </c>
    </row>
    <row r="90" spans="1:21" x14ac:dyDescent="0.35">
      <c r="A90" t="s">
        <v>283</v>
      </c>
      <c r="B90" s="69">
        <v>0</v>
      </c>
      <c r="C90" s="69">
        <v>0.16666666666666666</v>
      </c>
      <c r="D90" s="69">
        <v>0.83333333333333337</v>
      </c>
      <c r="E90" s="20" t="s">
        <v>277</v>
      </c>
      <c r="Q90" t="s">
        <v>283</v>
      </c>
      <c r="R90" s="69">
        <v>0.33333333333333331</v>
      </c>
      <c r="S90" s="69">
        <v>0.25</v>
      </c>
      <c r="T90" s="69">
        <v>0.41666666666666669</v>
      </c>
      <c r="U90" s="20" t="s">
        <v>278</v>
      </c>
    </row>
    <row r="97" spans="1:30" ht="23.5" x14ac:dyDescent="0.55000000000000004">
      <c r="A97" s="90" t="s">
        <v>288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</row>
    <row r="99" spans="1:30" x14ac:dyDescent="0.35">
      <c r="A99" s="89" t="s">
        <v>274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73"/>
      <c r="Q99" s="89" t="s">
        <v>275</v>
      </c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</row>
    <row r="100" spans="1:30" x14ac:dyDescent="0.3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35">
      <c r="A101" s="63" t="s">
        <v>171</v>
      </c>
      <c r="B101" s="69">
        <v>1</v>
      </c>
      <c r="C101" s="69">
        <v>0</v>
      </c>
      <c r="D101" s="69">
        <v>0</v>
      </c>
      <c r="E101" s="20" t="s">
        <v>276</v>
      </c>
      <c r="Q101" s="63" t="s">
        <v>171</v>
      </c>
      <c r="R101" s="69">
        <v>0.75</v>
      </c>
      <c r="S101" s="69">
        <v>0</v>
      </c>
      <c r="T101" s="69">
        <v>0.25</v>
      </c>
      <c r="U101" s="20" t="s">
        <v>276</v>
      </c>
    </row>
    <row r="102" spans="1:30" x14ac:dyDescent="0.35">
      <c r="A102" s="63" t="s">
        <v>172</v>
      </c>
      <c r="B102" s="69">
        <v>0.75</v>
      </c>
      <c r="C102" s="69">
        <v>0.16666666666666666</v>
      </c>
      <c r="D102" s="69">
        <v>8.3333333333333329E-2</v>
      </c>
      <c r="E102" s="20" t="s">
        <v>276</v>
      </c>
      <c r="Q102" s="63" t="s">
        <v>172</v>
      </c>
      <c r="R102" s="69">
        <v>0.5</v>
      </c>
      <c r="S102" s="69">
        <v>8.3333333333333329E-2</v>
      </c>
      <c r="T102" s="69">
        <v>0.41666666666666669</v>
      </c>
      <c r="U102" s="20" t="s">
        <v>278</v>
      </c>
    </row>
    <row r="103" spans="1:30" x14ac:dyDescent="0.35">
      <c r="A103" s="63" t="s">
        <v>173</v>
      </c>
      <c r="B103" s="69">
        <v>1</v>
      </c>
      <c r="C103" s="69">
        <v>0</v>
      </c>
      <c r="D103" s="69">
        <v>0</v>
      </c>
      <c r="E103" s="20" t="s">
        <v>276</v>
      </c>
      <c r="Q103" s="63" t="s">
        <v>173</v>
      </c>
      <c r="R103" s="69">
        <v>0.41666666666666669</v>
      </c>
      <c r="S103" s="69">
        <v>8.3333333333333329E-2</v>
      </c>
      <c r="T103" s="69">
        <v>0.5</v>
      </c>
      <c r="U103" s="20" t="s">
        <v>281</v>
      </c>
    </row>
    <row r="104" spans="1:30" x14ac:dyDescent="0.35">
      <c r="A104" s="63" t="s">
        <v>176</v>
      </c>
      <c r="B104" s="69">
        <v>1</v>
      </c>
      <c r="C104" s="69">
        <v>0</v>
      </c>
      <c r="D104" s="69">
        <v>0</v>
      </c>
      <c r="E104" s="20" t="s">
        <v>276</v>
      </c>
      <c r="Q104" s="63" t="s">
        <v>176</v>
      </c>
      <c r="R104" s="69">
        <v>0.91666666666666663</v>
      </c>
      <c r="S104" s="69">
        <v>0</v>
      </c>
      <c r="T104" s="69">
        <v>8.3333333333333329E-2</v>
      </c>
      <c r="U104" s="20" t="s">
        <v>276</v>
      </c>
    </row>
    <row r="105" spans="1:30" x14ac:dyDescent="0.35">
      <c r="A105" s="63" t="s">
        <v>177</v>
      </c>
      <c r="B105" s="69">
        <v>0.16666666666666666</v>
      </c>
      <c r="C105" s="69">
        <v>0.41666666666666669</v>
      </c>
      <c r="D105" s="69">
        <v>0.41666666666666669</v>
      </c>
      <c r="E105" s="20" t="s">
        <v>278</v>
      </c>
      <c r="Q105" s="63" t="s">
        <v>177</v>
      </c>
      <c r="R105" s="69">
        <v>0.5</v>
      </c>
      <c r="S105" s="69">
        <v>0.16666666666666666</v>
      </c>
      <c r="T105" s="69">
        <v>0.33333333333333331</v>
      </c>
      <c r="U105" s="20" t="s">
        <v>278</v>
      </c>
    </row>
    <row r="106" spans="1:30" x14ac:dyDescent="0.35">
      <c r="A106" s="63" t="s">
        <v>178</v>
      </c>
      <c r="B106" s="69">
        <v>0.41666666666666669</v>
      </c>
      <c r="C106" s="69">
        <v>0.58333333333333337</v>
      </c>
      <c r="D106" s="69">
        <v>0</v>
      </c>
      <c r="E106" s="20" t="s">
        <v>285</v>
      </c>
      <c r="Q106" s="63" t="s">
        <v>178</v>
      </c>
      <c r="R106" s="69">
        <v>0.41666666666666669</v>
      </c>
      <c r="S106" s="69">
        <v>0.25</v>
      </c>
      <c r="T106" s="69">
        <v>0.33333333333333331</v>
      </c>
      <c r="U106" s="20" t="s">
        <v>278</v>
      </c>
    </row>
    <row r="107" spans="1:30" x14ac:dyDescent="0.35">
      <c r="A107" s="63" t="s">
        <v>179</v>
      </c>
      <c r="B107" s="69">
        <v>0.5</v>
      </c>
      <c r="C107" s="69">
        <v>0.16666666666666666</v>
      </c>
      <c r="D107" s="69">
        <v>0.33333333333333331</v>
      </c>
      <c r="E107" s="20" t="s">
        <v>278</v>
      </c>
      <c r="Q107" s="63" t="s">
        <v>179</v>
      </c>
      <c r="R107" s="69">
        <v>0.58333333333333337</v>
      </c>
      <c r="S107" s="69">
        <v>0.33333333333333331</v>
      </c>
      <c r="T107" s="69">
        <v>8.3333333333333329E-2</v>
      </c>
      <c r="U107" s="20" t="s">
        <v>276</v>
      </c>
    </row>
    <row r="108" spans="1:30" x14ac:dyDescent="0.35">
      <c r="A108" s="63" t="s">
        <v>174</v>
      </c>
      <c r="B108" s="69">
        <v>1</v>
      </c>
      <c r="C108" s="69">
        <v>0</v>
      </c>
      <c r="D108" s="69">
        <v>0</v>
      </c>
      <c r="E108" s="20" t="s">
        <v>276</v>
      </c>
      <c r="Q108" s="63" t="s">
        <v>174</v>
      </c>
      <c r="R108" s="69">
        <v>0.66666666666666663</v>
      </c>
      <c r="S108" s="69">
        <v>0</v>
      </c>
      <c r="T108" s="69">
        <v>0.33333333333333331</v>
      </c>
      <c r="U108" s="20" t="s">
        <v>276</v>
      </c>
    </row>
    <row r="109" spans="1:30" x14ac:dyDescent="0.35">
      <c r="A109" s="63" t="s">
        <v>175</v>
      </c>
      <c r="B109" s="69">
        <v>0</v>
      </c>
      <c r="C109" s="69">
        <v>0</v>
      </c>
      <c r="D109" s="69">
        <v>1</v>
      </c>
      <c r="E109" s="20" t="s">
        <v>277</v>
      </c>
      <c r="Q109" s="63" t="s">
        <v>175</v>
      </c>
      <c r="R109" s="69">
        <v>0</v>
      </c>
      <c r="S109" s="69">
        <v>0</v>
      </c>
      <c r="T109" s="69">
        <v>1</v>
      </c>
      <c r="U109" s="20" t="s">
        <v>277</v>
      </c>
    </row>
    <row r="110" spans="1:30" x14ac:dyDescent="0.35">
      <c r="A110" s="63" t="s">
        <v>213</v>
      </c>
      <c r="B110" s="69">
        <v>1</v>
      </c>
      <c r="C110" s="69">
        <v>0</v>
      </c>
      <c r="D110" s="69">
        <v>0</v>
      </c>
      <c r="E110" s="20" t="s">
        <v>276</v>
      </c>
      <c r="Q110" s="63" t="s">
        <v>213</v>
      </c>
      <c r="R110" s="69">
        <v>0.91666666666666663</v>
      </c>
      <c r="S110" s="69">
        <v>0</v>
      </c>
      <c r="T110" s="69">
        <v>8.3333333333333329E-2</v>
      </c>
      <c r="U110" s="20" t="s">
        <v>276</v>
      </c>
    </row>
    <row r="111" spans="1:30" x14ac:dyDescent="0.35">
      <c r="A111" s="63" t="s">
        <v>214</v>
      </c>
      <c r="B111" s="69">
        <v>1</v>
      </c>
      <c r="C111" s="69">
        <v>0</v>
      </c>
      <c r="D111" s="69">
        <v>0</v>
      </c>
      <c r="E111" s="20" t="s">
        <v>276</v>
      </c>
      <c r="Q111" s="63" t="s">
        <v>214</v>
      </c>
      <c r="R111" s="69">
        <v>0.91666666666666663</v>
      </c>
      <c r="S111" s="69">
        <v>0</v>
      </c>
      <c r="T111" s="69">
        <v>8.3333333333333329E-2</v>
      </c>
      <c r="U111" s="20" t="s">
        <v>276</v>
      </c>
    </row>
    <row r="117" spans="1:21" x14ac:dyDescent="0.3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35">
      <c r="A118" t="s">
        <v>263</v>
      </c>
      <c r="B118" s="69">
        <v>0.33333333333333331</v>
      </c>
      <c r="C118" s="69">
        <v>0.16666666666666666</v>
      </c>
      <c r="D118" s="69">
        <v>0.5</v>
      </c>
      <c r="E118" s="20" t="s">
        <v>281</v>
      </c>
      <c r="Q118" t="s">
        <v>263</v>
      </c>
      <c r="R118" s="69">
        <v>0.66666666666666663</v>
      </c>
      <c r="S118" s="69">
        <v>8.3333333333333329E-2</v>
      </c>
      <c r="T118" s="69">
        <v>0.25</v>
      </c>
      <c r="U118" s="20" t="s">
        <v>276</v>
      </c>
    </row>
    <row r="119" spans="1:21" x14ac:dyDescent="0.35">
      <c r="A119" t="s">
        <v>217</v>
      </c>
      <c r="B119" s="69">
        <v>0.25</v>
      </c>
      <c r="C119" s="69">
        <v>0.33333333333333331</v>
      </c>
      <c r="D119" s="69">
        <v>0.41666666666666669</v>
      </c>
      <c r="E119" s="20" t="s">
        <v>278</v>
      </c>
      <c r="Q119" t="s">
        <v>217</v>
      </c>
      <c r="R119" s="69">
        <v>0.5</v>
      </c>
      <c r="S119" s="69">
        <v>0.33333333333333331</v>
      </c>
      <c r="T119" s="69">
        <v>0.16666666666666666</v>
      </c>
      <c r="U119" s="20" t="s">
        <v>278</v>
      </c>
    </row>
    <row r="120" spans="1:21" x14ac:dyDescent="0.35">
      <c r="A120" t="s">
        <v>220</v>
      </c>
      <c r="B120" s="69">
        <v>0.58333333333333337</v>
      </c>
      <c r="C120" s="69">
        <v>0.25</v>
      </c>
      <c r="D120" s="69">
        <v>0.16666666666666666</v>
      </c>
      <c r="E120" s="20" t="s">
        <v>276</v>
      </c>
      <c r="Q120" t="s">
        <v>220</v>
      </c>
      <c r="R120" s="69">
        <v>0.75</v>
      </c>
      <c r="S120" s="69">
        <v>0.16666666666666666</v>
      </c>
      <c r="T120" s="69">
        <v>8.3333333333333329E-2</v>
      </c>
      <c r="U120" s="20" t="s">
        <v>276</v>
      </c>
    </row>
    <row r="121" spans="1:21" x14ac:dyDescent="0.35">
      <c r="A121" t="s">
        <v>282</v>
      </c>
      <c r="B121" s="69">
        <v>0.5</v>
      </c>
      <c r="C121" s="69">
        <v>0.25</v>
      </c>
      <c r="D121" s="69">
        <v>0.25</v>
      </c>
      <c r="E121" s="20" t="s">
        <v>278</v>
      </c>
      <c r="Q121" t="s">
        <v>282</v>
      </c>
      <c r="R121" s="69">
        <v>0.66666666666666663</v>
      </c>
      <c r="S121" s="69">
        <v>0</v>
      </c>
      <c r="T121" s="69">
        <v>0.33333333333333331</v>
      </c>
      <c r="U121" s="20" t="s">
        <v>276</v>
      </c>
    </row>
    <row r="122" spans="1:21" x14ac:dyDescent="0.35">
      <c r="A122" t="s">
        <v>283</v>
      </c>
      <c r="B122" s="69">
        <v>0.16666666666666666</v>
      </c>
      <c r="C122" s="69">
        <v>0.33333333333333331</v>
      </c>
      <c r="D122" s="69">
        <v>0.5</v>
      </c>
      <c r="E122" s="20" t="s">
        <v>281</v>
      </c>
      <c r="Q122" t="s">
        <v>283</v>
      </c>
      <c r="R122" s="69">
        <v>0.33333333333333331</v>
      </c>
      <c r="S122" s="69">
        <v>0.16666666666666666</v>
      </c>
      <c r="T122" s="69">
        <v>0.5</v>
      </c>
      <c r="U122" s="20" t="s">
        <v>281</v>
      </c>
    </row>
    <row r="129" spans="1:30" ht="23.5" x14ac:dyDescent="0.55000000000000004">
      <c r="A129" s="90" t="s">
        <v>289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</row>
    <row r="131" spans="1:30" x14ac:dyDescent="0.35">
      <c r="A131" s="89" t="s">
        <v>274</v>
      </c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73"/>
      <c r="Q131" s="89" t="s">
        <v>275</v>
      </c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</row>
    <row r="132" spans="1:30" x14ac:dyDescent="0.3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35">
      <c r="A133" s="63" t="s">
        <v>171</v>
      </c>
      <c r="B133" s="69">
        <v>1</v>
      </c>
      <c r="C133" s="69">
        <v>0</v>
      </c>
      <c r="D133" s="69">
        <v>0</v>
      </c>
      <c r="E133" s="20" t="s">
        <v>276</v>
      </c>
      <c r="Q133" s="63" t="s">
        <v>171</v>
      </c>
      <c r="R133" s="69">
        <v>0.66666666666666663</v>
      </c>
      <c r="S133" s="69">
        <v>0</v>
      </c>
      <c r="T133" s="69">
        <v>0.33333333333333331</v>
      </c>
      <c r="U133" s="20" t="s">
        <v>276</v>
      </c>
    </row>
    <row r="134" spans="1:30" x14ac:dyDescent="0.35">
      <c r="A134" s="63" t="s">
        <v>172</v>
      </c>
      <c r="B134" s="69">
        <v>0.75</v>
      </c>
      <c r="C134" s="69">
        <v>0.25</v>
      </c>
      <c r="D134" s="69">
        <v>0</v>
      </c>
      <c r="E134" s="20" t="s">
        <v>276</v>
      </c>
      <c r="Q134" s="63" t="s">
        <v>172</v>
      </c>
      <c r="R134" s="69">
        <v>0.33333333333333331</v>
      </c>
      <c r="S134" s="69">
        <v>0.5</v>
      </c>
      <c r="T134" s="69">
        <v>0.16666666666666666</v>
      </c>
      <c r="U134" s="20" t="s">
        <v>278</v>
      </c>
    </row>
    <row r="135" spans="1:30" x14ac:dyDescent="0.35">
      <c r="A135" s="63" t="s">
        <v>173</v>
      </c>
      <c r="B135" s="69">
        <v>1</v>
      </c>
      <c r="C135" s="69">
        <v>0</v>
      </c>
      <c r="D135" s="69">
        <v>0</v>
      </c>
      <c r="E135" s="20" t="s">
        <v>276</v>
      </c>
      <c r="Q135" s="63" t="s">
        <v>173</v>
      </c>
      <c r="R135" s="69">
        <v>0.75</v>
      </c>
      <c r="S135" s="69">
        <v>0</v>
      </c>
      <c r="T135" s="69">
        <v>0.25</v>
      </c>
      <c r="U135" s="20" t="s">
        <v>276</v>
      </c>
    </row>
    <row r="136" spans="1:30" x14ac:dyDescent="0.35">
      <c r="A136" s="63" t="s">
        <v>176</v>
      </c>
      <c r="B136" s="69">
        <v>1</v>
      </c>
      <c r="C136" s="69">
        <v>0</v>
      </c>
      <c r="D136" s="69">
        <v>0</v>
      </c>
      <c r="E136" s="20" t="s">
        <v>276</v>
      </c>
      <c r="Q136" s="63" t="s">
        <v>176</v>
      </c>
      <c r="R136" s="69">
        <v>0.91666666666666663</v>
      </c>
      <c r="S136" s="69">
        <v>0</v>
      </c>
      <c r="T136" s="69">
        <v>8.3333333333333329E-2</v>
      </c>
      <c r="U136" s="20" t="s">
        <v>276</v>
      </c>
    </row>
    <row r="137" spans="1:30" x14ac:dyDescent="0.35">
      <c r="A137" s="63" t="s">
        <v>177</v>
      </c>
      <c r="B137" s="69">
        <v>0.66666666666666663</v>
      </c>
      <c r="C137" s="69">
        <v>0.25</v>
      </c>
      <c r="D137" s="69">
        <v>8.3333333333333329E-2</v>
      </c>
      <c r="E137" s="20" t="s">
        <v>276</v>
      </c>
      <c r="Q137" s="63" t="s">
        <v>177</v>
      </c>
      <c r="R137" s="69">
        <v>0.75</v>
      </c>
      <c r="S137" s="69">
        <v>8.3333333333333329E-2</v>
      </c>
      <c r="T137" s="69">
        <v>0.16666666666666666</v>
      </c>
      <c r="U137" s="20" t="s">
        <v>276</v>
      </c>
    </row>
    <row r="138" spans="1:30" x14ac:dyDescent="0.35">
      <c r="A138" s="63" t="s">
        <v>178</v>
      </c>
      <c r="B138" s="69">
        <v>0.41666666666666669</v>
      </c>
      <c r="C138" s="69">
        <v>0.16666666666666666</v>
      </c>
      <c r="D138" s="69">
        <v>0.41666666666666669</v>
      </c>
      <c r="E138" s="20" t="s">
        <v>278</v>
      </c>
      <c r="Q138" s="63" t="s">
        <v>178</v>
      </c>
      <c r="R138" s="69">
        <v>0.41666666666666669</v>
      </c>
      <c r="S138" s="69">
        <v>0</v>
      </c>
      <c r="T138" s="69">
        <v>0.58333333333333337</v>
      </c>
      <c r="U138" s="20" t="s">
        <v>277</v>
      </c>
    </row>
    <row r="139" spans="1:30" x14ac:dyDescent="0.35">
      <c r="A139" s="63" t="s">
        <v>179</v>
      </c>
      <c r="B139" s="69">
        <v>0.75</v>
      </c>
      <c r="C139" s="69">
        <v>0.25</v>
      </c>
      <c r="D139" s="69">
        <v>0</v>
      </c>
      <c r="E139" s="20" t="s">
        <v>276</v>
      </c>
      <c r="Q139" s="63" t="s">
        <v>179</v>
      </c>
      <c r="R139" s="69">
        <v>0.83333333333333337</v>
      </c>
      <c r="S139" s="69">
        <v>8.3333333333333329E-2</v>
      </c>
      <c r="T139" s="69">
        <v>8.3333333333333329E-2</v>
      </c>
      <c r="U139" s="20" t="s">
        <v>276</v>
      </c>
    </row>
    <row r="140" spans="1:30" x14ac:dyDescent="0.35">
      <c r="A140" s="63" t="s">
        <v>174</v>
      </c>
      <c r="B140" s="69">
        <v>1</v>
      </c>
      <c r="C140" s="69">
        <v>0</v>
      </c>
      <c r="D140" s="69">
        <v>0</v>
      </c>
      <c r="E140" s="20" t="s">
        <v>276</v>
      </c>
      <c r="Q140" s="63" t="s">
        <v>174</v>
      </c>
      <c r="R140" s="69">
        <v>0.66666666666666663</v>
      </c>
      <c r="S140" s="69">
        <v>0</v>
      </c>
      <c r="T140" s="69">
        <v>0.33333333333333331</v>
      </c>
      <c r="U140" s="20" t="s">
        <v>276</v>
      </c>
    </row>
    <row r="141" spans="1:30" x14ac:dyDescent="0.35">
      <c r="A141" s="63" t="s">
        <v>175</v>
      </c>
      <c r="B141" s="69">
        <v>0.75</v>
      </c>
      <c r="C141" s="69">
        <v>0.25</v>
      </c>
      <c r="D141" s="69">
        <v>0</v>
      </c>
      <c r="E141" s="20" t="s">
        <v>276</v>
      </c>
      <c r="Q141" s="63" t="s">
        <v>175</v>
      </c>
      <c r="R141" s="69">
        <v>0.58333333333333337</v>
      </c>
      <c r="S141" s="69">
        <v>0.33333333333333331</v>
      </c>
      <c r="T141" s="69">
        <v>8.3333333333333329E-2</v>
      </c>
      <c r="U141" s="20" t="s">
        <v>276</v>
      </c>
    </row>
    <row r="142" spans="1:30" x14ac:dyDescent="0.35">
      <c r="A142" s="63" t="s">
        <v>213</v>
      </c>
      <c r="B142" s="69">
        <v>1</v>
      </c>
      <c r="C142" s="69">
        <v>0</v>
      </c>
      <c r="D142" s="69">
        <v>0</v>
      </c>
      <c r="E142" s="20" t="s">
        <v>276</v>
      </c>
      <c r="Q142" s="63" t="s">
        <v>213</v>
      </c>
      <c r="R142" s="69">
        <v>0.91666666666666663</v>
      </c>
      <c r="S142" s="69">
        <v>0</v>
      </c>
      <c r="T142" s="69">
        <v>8.3333333333333329E-2</v>
      </c>
      <c r="U142" s="20" t="s">
        <v>276</v>
      </c>
    </row>
    <row r="143" spans="1:30" x14ac:dyDescent="0.35">
      <c r="A143" s="63" t="s">
        <v>214</v>
      </c>
      <c r="B143" s="69">
        <v>1</v>
      </c>
      <c r="C143" s="69">
        <v>0</v>
      </c>
      <c r="D143" s="69">
        <v>0</v>
      </c>
      <c r="E143" s="20" t="s">
        <v>276</v>
      </c>
      <c r="Q143" s="63" t="s">
        <v>214</v>
      </c>
      <c r="R143" s="69">
        <v>0.91666666666666663</v>
      </c>
      <c r="S143" s="69">
        <v>0</v>
      </c>
      <c r="T143" s="69">
        <v>8.3333333333333329E-2</v>
      </c>
      <c r="U143" s="20" t="s">
        <v>276</v>
      </c>
    </row>
    <row r="149" spans="1:21" x14ac:dyDescent="0.3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35">
      <c r="A150" t="s">
        <v>263</v>
      </c>
      <c r="B150" s="69">
        <v>1</v>
      </c>
      <c r="C150" s="69">
        <v>0</v>
      </c>
      <c r="D150" s="69">
        <v>0</v>
      </c>
      <c r="E150" s="20" t="s">
        <v>276</v>
      </c>
      <c r="Q150" t="s">
        <v>263</v>
      </c>
      <c r="R150" s="69">
        <v>0.41666666666666669</v>
      </c>
      <c r="S150" s="69">
        <v>0.58333333333333337</v>
      </c>
      <c r="T150" s="69">
        <v>0</v>
      </c>
      <c r="U150" s="20" t="s">
        <v>285</v>
      </c>
    </row>
    <row r="151" spans="1:21" x14ac:dyDescent="0.35">
      <c r="A151" t="s">
        <v>217</v>
      </c>
      <c r="B151" s="69">
        <v>0.83333333333333337</v>
      </c>
      <c r="C151" s="69">
        <v>0.16666666666666666</v>
      </c>
      <c r="D151" s="69">
        <v>0</v>
      </c>
      <c r="E151" s="20" t="s">
        <v>276</v>
      </c>
      <c r="Q151" t="s">
        <v>217</v>
      </c>
      <c r="R151" s="69">
        <v>0.75</v>
      </c>
      <c r="S151" s="69">
        <v>0.25</v>
      </c>
      <c r="T151" s="69">
        <v>0</v>
      </c>
      <c r="U151" s="20" t="s">
        <v>276</v>
      </c>
    </row>
    <row r="152" spans="1:21" x14ac:dyDescent="0.35">
      <c r="A152" t="s">
        <v>220</v>
      </c>
      <c r="B152" s="69">
        <v>0.25</v>
      </c>
      <c r="C152" s="69">
        <v>0.41666666666666669</v>
      </c>
      <c r="D152" s="69">
        <v>0.33333333333333331</v>
      </c>
      <c r="E152" s="20" t="s">
        <v>278</v>
      </c>
      <c r="Q152" t="s">
        <v>220</v>
      </c>
      <c r="R152" s="69">
        <v>0.91666666666666663</v>
      </c>
      <c r="S152" s="69">
        <v>8.3333333333333329E-2</v>
      </c>
      <c r="T152" s="69">
        <v>0</v>
      </c>
      <c r="U152" s="20" t="s">
        <v>276</v>
      </c>
    </row>
    <row r="153" spans="1:21" x14ac:dyDescent="0.35">
      <c r="A153" t="s">
        <v>282</v>
      </c>
      <c r="B153" s="69">
        <v>0.16666666666666666</v>
      </c>
      <c r="C153" s="69">
        <v>0.83333333333333337</v>
      </c>
      <c r="D153" s="69">
        <v>0</v>
      </c>
      <c r="E153" s="20" t="s">
        <v>285</v>
      </c>
      <c r="Q153" t="s">
        <v>282</v>
      </c>
      <c r="R153" s="69">
        <v>1</v>
      </c>
      <c r="S153" s="69">
        <v>0</v>
      </c>
      <c r="T153" s="69">
        <v>0</v>
      </c>
      <c r="U153" s="20" t="s">
        <v>276</v>
      </c>
    </row>
    <row r="154" spans="1:21" x14ac:dyDescent="0.35">
      <c r="A154" t="s">
        <v>283</v>
      </c>
      <c r="B154" s="69">
        <v>0.25</v>
      </c>
      <c r="C154" s="69">
        <v>0.33333333333333331</v>
      </c>
      <c r="D154" s="69">
        <v>0.41666666666666669</v>
      </c>
      <c r="E154" s="20" t="s">
        <v>278</v>
      </c>
      <c r="Q154" t="s">
        <v>283</v>
      </c>
      <c r="R154" s="69">
        <v>0.91666666666666663</v>
      </c>
      <c r="S154" s="69">
        <v>8.3333333333333329E-2</v>
      </c>
      <c r="T154" s="69">
        <v>0</v>
      </c>
      <c r="U154" s="20" t="s">
        <v>276</v>
      </c>
    </row>
  </sheetData>
  <mergeCells count="15">
    <mergeCell ref="A1:AD1"/>
    <mergeCell ref="A33:AD33"/>
    <mergeCell ref="A35:N35"/>
    <mergeCell ref="Q35:AD35"/>
    <mergeCell ref="A65:AD65"/>
    <mergeCell ref="A3:N3"/>
    <mergeCell ref="Q3:AD3"/>
    <mergeCell ref="A131:N131"/>
    <mergeCell ref="Q131:AD131"/>
    <mergeCell ref="A67:N67"/>
    <mergeCell ref="Q67:AD67"/>
    <mergeCell ref="A97:AD97"/>
    <mergeCell ref="A99:N99"/>
    <mergeCell ref="Q99:AD99"/>
    <mergeCell ref="A129:AD1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220"/>
  <sheetViews>
    <sheetView topLeftCell="AN194" zoomScale="73" zoomScaleNormal="73" workbookViewId="0">
      <selection activeCell="AS228" sqref="AS228"/>
    </sheetView>
  </sheetViews>
  <sheetFormatPr defaultRowHeight="14.5" x14ac:dyDescent="0.35"/>
  <cols>
    <col min="1" max="1" width="23" bestFit="1" customWidth="1"/>
    <col min="2" max="13" width="9.1796875" customWidth="1"/>
    <col min="15" max="15" width="9.7265625" bestFit="1" customWidth="1"/>
    <col min="16" max="16" width="11.54296875" bestFit="1" customWidth="1"/>
    <col min="17" max="17" width="10.81640625" bestFit="1" customWidth="1"/>
    <col min="18" max="18" width="9.7265625" bestFit="1" customWidth="1"/>
    <col min="20" max="20" width="0.1796875" customWidth="1"/>
    <col min="45" max="45" width="20.54296875" bestFit="1" customWidth="1"/>
    <col min="59" max="59" width="9.81640625" bestFit="1" customWidth="1"/>
  </cols>
  <sheetData>
    <row r="1" spans="1:82" x14ac:dyDescent="0.3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35">
      <c r="O2" s="19">
        <v>410730</v>
      </c>
      <c r="P2" s="19">
        <v>-35.590000000000003</v>
      </c>
      <c r="Q2" s="19">
        <v>148.82</v>
      </c>
      <c r="R2" s="56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35">
      <c r="O3" s="19">
        <v>215004</v>
      </c>
      <c r="P3" s="19">
        <v>-35.15</v>
      </c>
      <c r="Q3" s="19">
        <v>150.03</v>
      </c>
      <c r="R3" s="56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35">
      <c r="O4" s="19" t="s">
        <v>133</v>
      </c>
      <c r="P4" s="19">
        <v>-27.6</v>
      </c>
      <c r="Q4" s="19">
        <v>152.69</v>
      </c>
      <c r="R4" s="56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35">
      <c r="O5" s="19" t="s">
        <v>134</v>
      </c>
      <c r="P5" s="19">
        <v>-26.3</v>
      </c>
      <c r="Q5" s="19">
        <v>152.04</v>
      </c>
      <c r="R5" s="56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35">
      <c r="O6" s="19">
        <v>405219</v>
      </c>
      <c r="P6" s="19">
        <v>-37.33</v>
      </c>
      <c r="Q6" s="19">
        <v>146.13</v>
      </c>
      <c r="R6" s="56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35">
      <c r="O7" s="19">
        <v>403214</v>
      </c>
      <c r="P7" s="19">
        <v>-36.58</v>
      </c>
      <c r="Q7" s="19">
        <v>146.82</v>
      </c>
      <c r="R7" s="56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35">
      <c r="O8" s="19">
        <v>314207</v>
      </c>
      <c r="P8" s="19">
        <v>-41.25</v>
      </c>
      <c r="Q8" s="19">
        <v>146.09</v>
      </c>
      <c r="R8" s="56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35">
      <c r="O9" s="19" t="s">
        <v>140</v>
      </c>
      <c r="P9" s="19">
        <v>-35.1</v>
      </c>
      <c r="Q9" s="19">
        <v>138.66999999999999</v>
      </c>
      <c r="R9" s="56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35">
      <c r="O10" s="19">
        <v>613002</v>
      </c>
      <c r="P10" s="19">
        <v>-33.090000000000003</v>
      </c>
      <c r="Q10" s="19">
        <v>116.04</v>
      </c>
      <c r="R10" s="56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35">
      <c r="Y13" t="s">
        <v>205</v>
      </c>
    </row>
    <row r="14" spans="1:82" x14ac:dyDescent="0.3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35">
      <c r="A15" t="s">
        <v>171</v>
      </c>
      <c r="B15" s="48" t="s">
        <v>168</v>
      </c>
      <c r="C15" s="48" t="s">
        <v>168</v>
      </c>
      <c r="D15" s="48" t="s">
        <v>168</v>
      </c>
      <c r="E15" s="48" t="s">
        <v>168</v>
      </c>
      <c r="F15" s="48" t="s">
        <v>168</v>
      </c>
      <c r="G15" s="48" t="s">
        <v>168</v>
      </c>
      <c r="H15" s="48" t="s">
        <v>168</v>
      </c>
      <c r="I15" s="48" t="s">
        <v>168</v>
      </c>
      <c r="J15" s="48" t="s">
        <v>168</v>
      </c>
      <c r="K15" s="48" t="s">
        <v>168</v>
      </c>
      <c r="L15" s="48" t="s">
        <v>168</v>
      </c>
      <c r="M15" s="48" t="s">
        <v>168</v>
      </c>
      <c r="O15" s="48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35">
      <c r="A16" t="s">
        <v>172</v>
      </c>
      <c r="B16" s="49" t="s">
        <v>168</v>
      </c>
      <c r="C16" s="49" t="s">
        <v>168</v>
      </c>
      <c r="D16" s="49" t="s">
        <v>168</v>
      </c>
      <c r="E16" s="49" t="s">
        <v>168</v>
      </c>
      <c r="F16" s="49" t="s">
        <v>168</v>
      </c>
      <c r="G16" s="49" t="s">
        <v>168</v>
      </c>
      <c r="H16" s="50" t="s">
        <v>169</v>
      </c>
      <c r="I16" s="49" t="s">
        <v>168</v>
      </c>
      <c r="J16" s="49" t="s">
        <v>168</v>
      </c>
      <c r="K16" s="49" t="s">
        <v>168</v>
      </c>
      <c r="L16" s="49" t="s">
        <v>168</v>
      </c>
      <c r="M16" s="49" t="s">
        <v>168</v>
      </c>
      <c r="O16" s="49" t="s">
        <v>168</v>
      </c>
      <c r="AS16" t="s">
        <v>215</v>
      </c>
      <c r="AT16" s="47" t="s">
        <v>170</v>
      </c>
      <c r="AU16" s="54" t="s">
        <v>169</v>
      </c>
      <c r="AV16" s="54" t="s">
        <v>169</v>
      </c>
      <c r="AW16" s="54" t="s">
        <v>169</v>
      </c>
      <c r="AX16" s="47" t="s">
        <v>170</v>
      </c>
      <c r="AY16" s="47" t="s">
        <v>170</v>
      </c>
      <c r="AZ16" s="47" t="s">
        <v>170</v>
      </c>
      <c r="BA16" s="47" t="s">
        <v>170</v>
      </c>
      <c r="BB16" s="47" t="s">
        <v>170</v>
      </c>
      <c r="BC16" s="47" t="s">
        <v>170</v>
      </c>
      <c r="BD16" s="47" t="s">
        <v>170</v>
      </c>
      <c r="BE16" s="47" t="s">
        <v>170</v>
      </c>
      <c r="BG16" s="47" t="s">
        <v>170</v>
      </c>
    </row>
    <row r="17" spans="1:59" x14ac:dyDescent="0.35">
      <c r="A17" t="s">
        <v>173</v>
      </c>
      <c r="B17" s="49" t="s">
        <v>168</v>
      </c>
      <c r="C17" s="49" t="s">
        <v>168</v>
      </c>
      <c r="D17" s="49" t="s">
        <v>168</v>
      </c>
      <c r="E17" s="49" t="s">
        <v>168</v>
      </c>
      <c r="F17" s="49" t="s">
        <v>168</v>
      </c>
      <c r="G17" s="49" t="s">
        <v>168</v>
      </c>
      <c r="H17" s="49" t="s">
        <v>168</v>
      </c>
      <c r="I17" s="49" t="s">
        <v>168</v>
      </c>
      <c r="J17" s="49" t="s">
        <v>168</v>
      </c>
      <c r="K17" s="49" t="s">
        <v>168</v>
      </c>
      <c r="L17" s="49" t="s">
        <v>168</v>
      </c>
      <c r="M17" s="49" t="s">
        <v>168</v>
      </c>
      <c r="O17" s="49" t="s">
        <v>168</v>
      </c>
      <c r="AS17" t="s">
        <v>216</v>
      </c>
      <c r="AT17" s="54" t="s">
        <v>169</v>
      </c>
      <c r="AU17" s="54" t="s">
        <v>169</v>
      </c>
      <c r="AV17" s="47" t="s">
        <v>170</v>
      </c>
      <c r="AW17" s="54" t="s">
        <v>169</v>
      </c>
      <c r="AX17" s="54" t="s">
        <v>169</v>
      </c>
      <c r="AY17" s="54" t="s">
        <v>169</v>
      </c>
      <c r="AZ17" s="47" t="s">
        <v>170</v>
      </c>
      <c r="BA17" s="54" t="s">
        <v>169</v>
      </c>
      <c r="BB17" s="54" t="s">
        <v>169</v>
      </c>
      <c r="BC17" s="47" t="s">
        <v>170</v>
      </c>
      <c r="BD17" s="47" t="s">
        <v>170</v>
      </c>
      <c r="BE17" s="47" t="s">
        <v>170</v>
      </c>
      <c r="BG17" s="54" t="s">
        <v>169</v>
      </c>
    </row>
    <row r="18" spans="1:59" x14ac:dyDescent="0.35">
      <c r="A18" t="s">
        <v>174</v>
      </c>
      <c r="B18" s="49" t="s">
        <v>168</v>
      </c>
      <c r="C18" s="49" t="s">
        <v>168</v>
      </c>
      <c r="D18" s="49" t="s">
        <v>168</v>
      </c>
      <c r="E18" s="49" t="s">
        <v>168</v>
      </c>
      <c r="F18" s="49" t="s">
        <v>168</v>
      </c>
      <c r="G18" s="49" t="s">
        <v>168</v>
      </c>
      <c r="H18" s="49" t="s">
        <v>168</v>
      </c>
      <c r="I18" s="49" t="s">
        <v>168</v>
      </c>
      <c r="J18" s="49" t="s">
        <v>168</v>
      </c>
      <c r="K18" s="49" t="s">
        <v>168</v>
      </c>
      <c r="L18" s="49" t="s">
        <v>168</v>
      </c>
      <c r="M18" s="49" t="s">
        <v>168</v>
      </c>
      <c r="O18" s="49" t="s">
        <v>168</v>
      </c>
      <c r="AS18" t="s">
        <v>217</v>
      </c>
      <c r="AT18" s="49" t="s">
        <v>168</v>
      </c>
      <c r="AU18" s="49" t="s">
        <v>168</v>
      </c>
      <c r="AV18" s="49" t="s">
        <v>168</v>
      </c>
      <c r="AW18" s="49" t="s">
        <v>168</v>
      </c>
      <c r="AX18" s="49" t="s">
        <v>168</v>
      </c>
      <c r="AY18" s="49" t="s">
        <v>168</v>
      </c>
      <c r="AZ18" s="49" t="s">
        <v>168</v>
      </c>
      <c r="BA18" s="49" t="s">
        <v>168</v>
      </c>
      <c r="BB18" s="49" t="s">
        <v>168</v>
      </c>
      <c r="BC18" s="49" t="s">
        <v>168</v>
      </c>
      <c r="BD18" s="49" t="s">
        <v>168</v>
      </c>
      <c r="BE18" s="49" t="s">
        <v>168</v>
      </c>
      <c r="BG18" s="49" t="s">
        <v>168</v>
      </c>
    </row>
    <row r="19" spans="1:59" x14ac:dyDescent="0.35">
      <c r="A19" t="s">
        <v>175</v>
      </c>
      <c r="B19" s="47" t="s">
        <v>170</v>
      </c>
      <c r="C19" s="47" t="s">
        <v>170</v>
      </c>
      <c r="D19" s="47" t="s">
        <v>170</v>
      </c>
      <c r="E19" s="47" t="s">
        <v>170</v>
      </c>
      <c r="F19" s="47" t="s">
        <v>170</v>
      </c>
      <c r="G19" s="47" t="s">
        <v>170</v>
      </c>
      <c r="H19" s="47" t="s">
        <v>170</v>
      </c>
      <c r="I19" s="47" t="s">
        <v>170</v>
      </c>
      <c r="J19" s="50" t="s">
        <v>169</v>
      </c>
      <c r="K19" s="47" t="s">
        <v>170</v>
      </c>
      <c r="L19" s="50" t="s">
        <v>169</v>
      </c>
      <c r="M19" s="47" t="s">
        <v>170</v>
      </c>
      <c r="O19" s="47" t="s">
        <v>170</v>
      </c>
      <c r="AS19" t="s">
        <v>218</v>
      </c>
      <c r="AT19" s="49" t="s">
        <v>168</v>
      </c>
      <c r="AU19" s="54" t="s">
        <v>169</v>
      </c>
      <c r="AV19" s="47" t="s">
        <v>170</v>
      </c>
      <c r="AW19" s="54" t="s">
        <v>169</v>
      </c>
      <c r="AX19" s="54" t="s">
        <v>169</v>
      </c>
      <c r="AY19" s="54" t="s">
        <v>169</v>
      </c>
      <c r="AZ19" s="49" t="s">
        <v>168</v>
      </c>
      <c r="BA19" s="54" t="s">
        <v>169</v>
      </c>
      <c r="BB19" s="47" t="s">
        <v>170</v>
      </c>
      <c r="BC19" s="54" t="s">
        <v>169</v>
      </c>
      <c r="BD19" s="47" t="s">
        <v>170</v>
      </c>
      <c r="BE19" s="47" t="s">
        <v>170</v>
      </c>
      <c r="BG19" s="51" t="s">
        <v>192</v>
      </c>
    </row>
    <row r="20" spans="1:59" x14ac:dyDescent="0.35">
      <c r="A20" t="s">
        <v>176</v>
      </c>
      <c r="B20" s="49" t="s">
        <v>168</v>
      </c>
      <c r="C20" s="49" t="s">
        <v>168</v>
      </c>
      <c r="D20" s="49" t="s">
        <v>168</v>
      </c>
      <c r="E20" s="49" t="s">
        <v>168</v>
      </c>
      <c r="F20" s="49" t="s">
        <v>168</v>
      </c>
      <c r="G20" s="49" t="s">
        <v>168</v>
      </c>
      <c r="H20" s="49" t="s">
        <v>168</v>
      </c>
      <c r="I20" s="49" t="s">
        <v>168</v>
      </c>
      <c r="J20" s="49" t="s">
        <v>168</v>
      </c>
      <c r="K20" s="49" t="s">
        <v>168</v>
      </c>
      <c r="L20" s="49" t="s">
        <v>168</v>
      </c>
      <c r="M20" s="49" t="s">
        <v>168</v>
      </c>
      <c r="O20" s="49" t="s">
        <v>168</v>
      </c>
      <c r="AS20" t="s">
        <v>219</v>
      </c>
      <c r="AT20" s="47" t="s">
        <v>170</v>
      </c>
      <c r="AU20" s="54" t="s">
        <v>169</v>
      </c>
      <c r="AV20" s="47" t="s">
        <v>170</v>
      </c>
      <c r="AW20" s="47" t="s">
        <v>170</v>
      </c>
      <c r="AX20" s="47" t="s">
        <v>170</v>
      </c>
      <c r="AY20" s="54" t="s">
        <v>169</v>
      </c>
      <c r="AZ20" s="54" t="s">
        <v>169</v>
      </c>
      <c r="BA20" s="47" t="s">
        <v>170</v>
      </c>
      <c r="BB20" s="47" t="s">
        <v>170</v>
      </c>
      <c r="BC20" s="47" t="s">
        <v>170</v>
      </c>
      <c r="BD20" s="47" t="s">
        <v>170</v>
      </c>
      <c r="BE20" s="47" t="s">
        <v>170</v>
      </c>
      <c r="BG20" s="47" t="s">
        <v>170</v>
      </c>
    </row>
    <row r="21" spans="1:59" x14ac:dyDescent="0.35">
      <c r="A21" t="s">
        <v>177</v>
      </c>
      <c r="B21" s="47" t="s">
        <v>170</v>
      </c>
      <c r="C21" s="50" t="s">
        <v>169</v>
      </c>
      <c r="D21" s="50" t="s">
        <v>169</v>
      </c>
      <c r="E21" s="50" t="s">
        <v>169</v>
      </c>
      <c r="F21" s="50" t="s">
        <v>169</v>
      </c>
      <c r="G21" s="47" t="s">
        <v>170</v>
      </c>
      <c r="H21" s="47" t="s">
        <v>170</v>
      </c>
      <c r="I21" s="49" t="s">
        <v>168</v>
      </c>
      <c r="J21" s="49" t="s">
        <v>168</v>
      </c>
      <c r="K21" s="47" t="s">
        <v>170</v>
      </c>
      <c r="L21" s="49" t="s">
        <v>168</v>
      </c>
      <c r="M21" s="50" t="s">
        <v>169</v>
      </c>
      <c r="O21" s="51" t="s">
        <v>192</v>
      </c>
      <c r="AS21" t="s">
        <v>220</v>
      </c>
      <c r="AT21" s="47" t="s">
        <v>170</v>
      </c>
      <c r="AU21" s="47" t="s">
        <v>170</v>
      </c>
      <c r="AV21" s="47" t="s">
        <v>170</v>
      </c>
      <c r="AW21" s="47" t="s">
        <v>170</v>
      </c>
      <c r="AX21" s="47" t="s">
        <v>170</v>
      </c>
      <c r="AY21" s="47" t="s">
        <v>170</v>
      </c>
      <c r="AZ21" s="47" t="s">
        <v>170</v>
      </c>
      <c r="BA21" s="54" t="s">
        <v>169</v>
      </c>
      <c r="BB21" s="47" t="s">
        <v>170</v>
      </c>
      <c r="BC21" s="47" t="s">
        <v>170</v>
      </c>
      <c r="BD21" s="47" t="s">
        <v>170</v>
      </c>
      <c r="BE21" s="47" t="s">
        <v>170</v>
      </c>
      <c r="BG21" s="47" t="s">
        <v>170</v>
      </c>
    </row>
    <row r="22" spans="1:59" x14ac:dyDescent="0.35">
      <c r="A22" t="s">
        <v>178</v>
      </c>
      <c r="B22" s="49" t="s">
        <v>168</v>
      </c>
      <c r="C22" s="47" t="s">
        <v>170</v>
      </c>
      <c r="D22" s="49" t="s">
        <v>168</v>
      </c>
      <c r="E22" s="49" t="s">
        <v>168</v>
      </c>
      <c r="F22" s="49" t="s">
        <v>168</v>
      </c>
      <c r="G22" s="50" t="s">
        <v>169</v>
      </c>
      <c r="H22" s="49" t="s">
        <v>168</v>
      </c>
      <c r="I22" s="49" t="s">
        <v>168</v>
      </c>
      <c r="J22" s="49" t="s">
        <v>168</v>
      </c>
      <c r="K22" s="49" t="s">
        <v>168</v>
      </c>
      <c r="L22" s="50" t="s">
        <v>169</v>
      </c>
      <c r="M22" s="50" t="s">
        <v>169</v>
      </c>
      <c r="O22" s="49" t="s">
        <v>168</v>
      </c>
      <c r="AS22" t="s">
        <v>221</v>
      </c>
      <c r="AT22" s="47" t="s">
        <v>170</v>
      </c>
      <c r="AU22" s="47" t="s">
        <v>170</v>
      </c>
      <c r="AV22" s="54" t="s">
        <v>169</v>
      </c>
      <c r="AW22" s="47" t="s">
        <v>170</v>
      </c>
      <c r="AX22" s="54" t="s">
        <v>169</v>
      </c>
      <c r="AY22" s="54" t="s">
        <v>169</v>
      </c>
      <c r="AZ22" s="47" t="s">
        <v>170</v>
      </c>
      <c r="BA22" s="49" t="s">
        <v>168</v>
      </c>
      <c r="BB22" s="54" t="s">
        <v>169</v>
      </c>
      <c r="BC22" s="47" t="s">
        <v>170</v>
      </c>
      <c r="BD22" s="47" t="s">
        <v>170</v>
      </c>
      <c r="BE22" s="47" t="s">
        <v>170</v>
      </c>
      <c r="BG22" s="47" t="s">
        <v>170</v>
      </c>
    </row>
    <row r="23" spans="1:59" x14ac:dyDescent="0.35">
      <c r="A23" t="s">
        <v>179</v>
      </c>
      <c r="B23" s="49" t="s">
        <v>168</v>
      </c>
      <c r="C23" s="50" t="s">
        <v>169</v>
      </c>
      <c r="D23" s="49" t="s">
        <v>168</v>
      </c>
      <c r="E23" s="49" t="s">
        <v>168</v>
      </c>
      <c r="F23" s="47" t="s">
        <v>170</v>
      </c>
      <c r="G23" s="49" t="s">
        <v>168</v>
      </c>
      <c r="H23" s="50" t="s">
        <v>169</v>
      </c>
      <c r="I23" s="49" t="s">
        <v>168</v>
      </c>
      <c r="J23" s="49" t="s">
        <v>168</v>
      </c>
      <c r="K23" s="50" t="s">
        <v>169</v>
      </c>
      <c r="L23" s="49" t="s">
        <v>168</v>
      </c>
      <c r="M23" s="49" t="s">
        <v>168</v>
      </c>
      <c r="O23" s="49" t="s">
        <v>168</v>
      </c>
    </row>
    <row r="24" spans="1:59" x14ac:dyDescent="0.35">
      <c r="A24" t="s">
        <v>213</v>
      </c>
      <c r="B24" s="49" t="s">
        <v>168</v>
      </c>
      <c r="C24" s="49" t="s">
        <v>168</v>
      </c>
      <c r="D24" s="49" t="s">
        <v>168</v>
      </c>
      <c r="E24" s="49" t="s">
        <v>168</v>
      </c>
      <c r="F24" s="49" t="s">
        <v>168</v>
      </c>
      <c r="G24" s="49" t="s">
        <v>168</v>
      </c>
      <c r="H24" s="49" t="s">
        <v>168</v>
      </c>
      <c r="I24" s="49" t="s">
        <v>168</v>
      </c>
      <c r="J24" s="49" t="s">
        <v>168</v>
      </c>
      <c r="K24" s="49" t="s">
        <v>168</v>
      </c>
      <c r="L24" s="49" t="s">
        <v>168</v>
      </c>
      <c r="M24" s="49" t="s">
        <v>168</v>
      </c>
      <c r="O24" s="49" t="s">
        <v>168</v>
      </c>
    </row>
    <row r="25" spans="1:59" x14ac:dyDescent="0.35">
      <c r="A25" t="s">
        <v>214</v>
      </c>
      <c r="B25" s="49" t="s">
        <v>168</v>
      </c>
      <c r="C25" s="49" t="s">
        <v>168</v>
      </c>
      <c r="D25" s="49" t="s">
        <v>168</v>
      </c>
      <c r="E25" s="49" t="s">
        <v>168</v>
      </c>
      <c r="F25" s="49" t="s">
        <v>168</v>
      </c>
      <c r="G25" s="49" t="s">
        <v>168</v>
      </c>
      <c r="H25" s="49" t="s">
        <v>168</v>
      </c>
      <c r="I25" s="49" t="s">
        <v>168</v>
      </c>
      <c r="J25" s="49" t="s">
        <v>168</v>
      </c>
      <c r="K25" s="49" t="s">
        <v>168</v>
      </c>
      <c r="L25" s="49" t="s">
        <v>168</v>
      </c>
      <c r="M25" s="49" t="s">
        <v>168</v>
      </c>
      <c r="O25" s="49" t="s">
        <v>168</v>
      </c>
    </row>
    <row r="33" spans="1:87" x14ac:dyDescent="0.3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3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35">
      <c r="A40" t="s">
        <v>171</v>
      </c>
      <c r="B40" s="49" t="s">
        <v>168</v>
      </c>
      <c r="C40" s="49" t="s">
        <v>168</v>
      </c>
      <c r="D40" s="49" t="s">
        <v>168</v>
      </c>
      <c r="E40" s="49" t="s">
        <v>168</v>
      </c>
      <c r="F40" s="49" t="s">
        <v>168</v>
      </c>
      <c r="G40" s="49" t="s">
        <v>168</v>
      </c>
      <c r="H40" s="49" t="s">
        <v>168</v>
      </c>
      <c r="I40" s="49" t="s">
        <v>168</v>
      </c>
      <c r="J40" s="49" t="s">
        <v>168</v>
      </c>
      <c r="K40" s="49" t="s">
        <v>168</v>
      </c>
      <c r="L40" s="49" t="s">
        <v>168</v>
      </c>
      <c r="M40" s="49" t="s">
        <v>168</v>
      </c>
      <c r="O40" s="48" t="s">
        <v>168</v>
      </c>
    </row>
    <row r="41" spans="1:87" x14ac:dyDescent="0.35">
      <c r="A41" t="s">
        <v>172</v>
      </c>
      <c r="B41" s="49" t="s">
        <v>168</v>
      </c>
      <c r="C41" s="49" t="s">
        <v>168</v>
      </c>
      <c r="D41" s="50" t="s">
        <v>169</v>
      </c>
      <c r="E41" s="49" t="s">
        <v>168</v>
      </c>
      <c r="F41" s="49" t="s">
        <v>168</v>
      </c>
      <c r="G41" s="49" t="s">
        <v>168</v>
      </c>
      <c r="H41" s="49" t="s">
        <v>168</v>
      </c>
      <c r="I41" s="49" t="s">
        <v>168</v>
      </c>
      <c r="J41" s="47" t="s">
        <v>170</v>
      </c>
      <c r="K41" s="50" t="s">
        <v>169</v>
      </c>
      <c r="L41" s="49" t="s">
        <v>168</v>
      </c>
      <c r="M41" s="49" t="s">
        <v>168</v>
      </c>
      <c r="O41" s="49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35">
      <c r="A42" t="s">
        <v>173</v>
      </c>
      <c r="B42" s="49" t="s">
        <v>168</v>
      </c>
      <c r="C42" s="49" t="s">
        <v>168</v>
      </c>
      <c r="D42" s="49" t="s">
        <v>168</v>
      </c>
      <c r="E42" s="49" t="s">
        <v>168</v>
      </c>
      <c r="F42" s="49" t="s">
        <v>168</v>
      </c>
      <c r="G42" s="49" t="s">
        <v>168</v>
      </c>
      <c r="H42" s="49" t="s">
        <v>168</v>
      </c>
      <c r="I42" s="49" t="s">
        <v>168</v>
      </c>
      <c r="J42" s="49" t="s">
        <v>168</v>
      </c>
      <c r="K42" s="49" t="s">
        <v>168</v>
      </c>
      <c r="L42" s="49" t="s">
        <v>168</v>
      </c>
      <c r="M42" s="49" t="s">
        <v>168</v>
      </c>
      <c r="O42" s="49" t="s">
        <v>168</v>
      </c>
      <c r="AS42" t="s">
        <v>215</v>
      </c>
      <c r="AT42" s="49" t="s">
        <v>168</v>
      </c>
      <c r="AU42" s="49" t="s">
        <v>168</v>
      </c>
      <c r="AV42" s="49" t="s">
        <v>168</v>
      </c>
      <c r="AW42" s="54" t="s">
        <v>169</v>
      </c>
      <c r="AX42" s="47" t="s">
        <v>170</v>
      </c>
      <c r="AY42" s="47" t="s">
        <v>170</v>
      </c>
      <c r="AZ42" s="47" t="s">
        <v>170</v>
      </c>
      <c r="BA42" s="47" t="s">
        <v>170</v>
      </c>
      <c r="BB42" s="47" t="s">
        <v>170</v>
      </c>
      <c r="BC42" s="47" t="s">
        <v>170</v>
      </c>
      <c r="BD42" s="47" t="s">
        <v>170</v>
      </c>
      <c r="BE42" s="54" t="s">
        <v>169</v>
      </c>
      <c r="BG42" s="47" t="s">
        <v>170</v>
      </c>
    </row>
    <row r="43" spans="1:87" x14ac:dyDescent="0.35">
      <c r="A43" t="s">
        <v>174</v>
      </c>
      <c r="B43" s="49" t="s">
        <v>168</v>
      </c>
      <c r="C43" s="49" t="s">
        <v>168</v>
      </c>
      <c r="D43" s="49" t="s">
        <v>168</v>
      </c>
      <c r="E43" s="49" t="s">
        <v>168</v>
      </c>
      <c r="F43" s="49" t="s">
        <v>168</v>
      </c>
      <c r="G43" s="49" t="s">
        <v>168</v>
      </c>
      <c r="H43" s="49" t="s">
        <v>168</v>
      </c>
      <c r="I43" s="49" t="s">
        <v>168</v>
      </c>
      <c r="J43" s="49" t="s">
        <v>168</v>
      </c>
      <c r="K43" s="49" t="s">
        <v>168</v>
      </c>
      <c r="L43" s="49" t="s">
        <v>168</v>
      </c>
      <c r="M43" s="49" t="s">
        <v>168</v>
      </c>
      <c r="O43" s="49" t="s">
        <v>168</v>
      </c>
      <c r="AS43" t="s">
        <v>216</v>
      </c>
      <c r="AT43" s="49" t="s">
        <v>168</v>
      </c>
      <c r="AU43" s="49" t="s">
        <v>168</v>
      </c>
      <c r="AV43" s="49" t="s">
        <v>168</v>
      </c>
      <c r="AW43" s="47" t="s">
        <v>170</v>
      </c>
      <c r="AX43" s="47" t="s">
        <v>170</v>
      </c>
      <c r="AY43" s="47" t="s">
        <v>170</v>
      </c>
      <c r="AZ43" s="47" t="s">
        <v>170</v>
      </c>
      <c r="BA43" s="47" t="s">
        <v>170</v>
      </c>
      <c r="BB43" s="47" t="s">
        <v>170</v>
      </c>
      <c r="BC43" s="47" t="s">
        <v>170</v>
      </c>
      <c r="BD43" s="54" t="s">
        <v>169</v>
      </c>
      <c r="BE43" s="49" t="s">
        <v>168</v>
      </c>
      <c r="BG43" s="47" t="s">
        <v>170</v>
      </c>
    </row>
    <row r="44" spans="1:87" x14ac:dyDescent="0.35">
      <c r="A44" t="s">
        <v>175</v>
      </c>
      <c r="B44" s="47" t="s">
        <v>170</v>
      </c>
      <c r="C44" s="47" t="s">
        <v>170</v>
      </c>
      <c r="D44" s="47" t="s">
        <v>170</v>
      </c>
      <c r="E44" s="47" t="s">
        <v>170</v>
      </c>
      <c r="F44" s="47" t="s">
        <v>170</v>
      </c>
      <c r="G44" s="47" t="s">
        <v>170</v>
      </c>
      <c r="H44" s="47" t="s">
        <v>170</v>
      </c>
      <c r="I44" s="47" t="s">
        <v>170</v>
      </c>
      <c r="J44" s="47" t="s">
        <v>170</v>
      </c>
      <c r="K44" s="47" t="s">
        <v>170</v>
      </c>
      <c r="L44" s="47" t="s">
        <v>170</v>
      </c>
      <c r="M44" s="47" t="s">
        <v>170</v>
      </c>
      <c r="O44" s="47" t="s">
        <v>170</v>
      </c>
      <c r="AS44" t="s">
        <v>217</v>
      </c>
      <c r="AT44" s="54" t="s">
        <v>169</v>
      </c>
      <c r="AU44" s="49" t="s">
        <v>168</v>
      </c>
      <c r="AV44" s="49" t="s">
        <v>168</v>
      </c>
      <c r="AW44" s="47" t="s">
        <v>170</v>
      </c>
      <c r="AX44" s="47" t="s">
        <v>170</v>
      </c>
      <c r="AY44" s="47" t="s">
        <v>170</v>
      </c>
      <c r="AZ44" s="47" t="s">
        <v>170</v>
      </c>
      <c r="BA44" s="47" t="s">
        <v>170</v>
      </c>
      <c r="BB44" s="54" t="s">
        <v>169</v>
      </c>
      <c r="BC44" s="54" t="s">
        <v>169</v>
      </c>
      <c r="BD44" s="49" t="s">
        <v>168</v>
      </c>
      <c r="BE44" s="54" t="s">
        <v>169</v>
      </c>
      <c r="BG44" s="51" t="s">
        <v>192</v>
      </c>
    </row>
    <row r="45" spans="1:87" x14ac:dyDescent="0.35">
      <c r="A45" t="s">
        <v>176</v>
      </c>
      <c r="B45" s="49" t="s">
        <v>168</v>
      </c>
      <c r="C45" s="49" t="s">
        <v>168</v>
      </c>
      <c r="D45" s="49" t="s">
        <v>168</v>
      </c>
      <c r="E45" s="49" t="s">
        <v>168</v>
      </c>
      <c r="F45" s="49" t="s">
        <v>168</v>
      </c>
      <c r="G45" s="49" t="s">
        <v>168</v>
      </c>
      <c r="H45" s="49" t="s">
        <v>168</v>
      </c>
      <c r="I45" s="49" t="s">
        <v>168</v>
      </c>
      <c r="J45" s="49" t="s">
        <v>168</v>
      </c>
      <c r="K45" s="49" t="s">
        <v>168</v>
      </c>
      <c r="L45" s="49" t="s">
        <v>168</v>
      </c>
      <c r="M45" s="49" t="s">
        <v>168</v>
      </c>
      <c r="O45" s="49" t="s">
        <v>168</v>
      </c>
      <c r="AS45" t="s">
        <v>218</v>
      </c>
      <c r="AT45" s="54" t="s">
        <v>169</v>
      </c>
      <c r="AU45" s="49" t="s">
        <v>168</v>
      </c>
      <c r="AV45" s="49" t="s">
        <v>168</v>
      </c>
      <c r="AW45" s="54" t="s">
        <v>169</v>
      </c>
      <c r="AX45" s="49" t="s">
        <v>168</v>
      </c>
      <c r="AY45" s="47" t="s">
        <v>170</v>
      </c>
      <c r="AZ45" s="54" t="s">
        <v>169</v>
      </c>
      <c r="BA45" s="47" t="s">
        <v>170</v>
      </c>
      <c r="BB45" s="49" t="s">
        <v>168</v>
      </c>
      <c r="BC45" s="54" t="s">
        <v>169</v>
      </c>
      <c r="BD45" s="54" t="s">
        <v>169</v>
      </c>
      <c r="BE45" s="47" t="s">
        <v>170</v>
      </c>
      <c r="BG45" s="53" t="s">
        <v>195</v>
      </c>
    </row>
    <row r="46" spans="1:87" x14ac:dyDescent="0.35">
      <c r="A46" t="s">
        <v>177</v>
      </c>
      <c r="B46" s="49" t="s">
        <v>168</v>
      </c>
      <c r="C46" s="50" t="s">
        <v>169</v>
      </c>
      <c r="D46" s="47" t="s">
        <v>170</v>
      </c>
      <c r="E46" s="47" t="s">
        <v>170</v>
      </c>
      <c r="F46" s="50" t="s">
        <v>169</v>
      </c>
      <c r="G46" s="47" t="s">
        <v>170</v>
      </c>
      <c r="H46" s="49" t="s">
        <v>168</v>
      </c>
      <c r="I46" s="50" t="s">
        <v>169</v>
      </c>
      <c r="J46" s="49" t="s">
        <v>168</v>
      </c>
      <c r="K46" s="47" t="s">
        <v>170</v>
      </c>
      <c r="L46" s="47" t="s">
        <v>170</v>
      </c>
      <c r="M46" s="50" t="s">
        <v>169</v>
      </c>
      <c r="O46" s="51" t="s">
        <v>192</v>
      </c>
      <c r="AS46" t="s">
        <v>219</v>
      </c>
      <c r="AT46" s="49" t="s">
        <v>168</v>
      </c>
      <c r="AU46" s="54" t="s">
        <v>169</v>
      </c>
      <c r="AV46" s="49" t="s">
        <v>168</v>
      </c>
      <c r="AW46" s="49" t="s">
        <v>168</v>
      </c>
      <c r="AX46" s="49" t="s">
        <v>168</v>
      </c>
      <c r="AY46" s="54" t="s">
        <v>169</v>
      </c>
      <c r="AZ46" s="49" t="s">
        <v>168</v>
      </c>
      <c r="BA46" s="47" t="s">
        <v>170</v>
      </c>
      <c r="BB46" s="49" t="s">
        <v>168</v>
      </c>
      <c r="BC46" s="49" t="s">
        <v>168</v>
      </c>
      <c r="BD46" s="47" t="s">
        <v>170</v>
      </c>
      <c r="BE46" s="47" t="s">
        <v>170</v>
      </c>
      <c r="BG46" s="49" t="s">
        <v>168</v>
      </c>
    </row>
    <row r="47" spans="1:87" x14ac:dyDescent="0.35">
      <c r="A47" t="s">
        <v>178</v>
      </c>
      <c r="B47" s="50" t="s">
        <v>169</v>
      </c>
      <c r="C47" s="47" t="s">
        <v>170</v>
      </c>
      <c r="D47" s="50" t="s">
        <v>169</v>
      </c>
      <c r="E47" s="49" t="s">
        <v>168</v>
      </c>
      <c r="F47" s="49" t="s">
        <v>168</v>
      </c>
      <c r="G47" s="47" t="s">
        <v>170</v>
      </c>
      <c r="H47" s="49" t="s">
        <v>168</v>
      </c>
      <c r="I47" s="49" t="s">
        <v>168</v>
      </c>
      <c r="J47" s="49" t="s">
        <v>168</v>
      </c>
      <c r="K47" s="50" t="s">
        <v>169</v>
      </c>
      <c r="L47" s="47" t="s">
        <v>170</v>
      </c>
      <c r="M47" s="50" t="s">
        <v>169</v>
      </c>
      <c r="O47" s="53" t="s">
        <v>195</v>
      </c>
      <c r="AS47" t="s">
        <v>220</v>
      </c>
      <c r="AT47" s="54" t="s">
        <v>169</v>
      </c>
      <c r="AU47" s="47" t="s">
        <v>170</v>
      </c>
      <c r="AV47" s="49" t="s">
        <v>168</v>
      </c>
      <c r="AW47" s="49" t="s">
        <v>168</v>
      </c>
      <c r="AX47" s="49" t="s">
        <v>168</v>
      </c>
      <c r="AY47" s="49" t="s">
        <v>168</v>
      </c>
      <c r="AZ47" s="49" t="s">
        <v>168</v>
      </c>
      <c r="BA47" s="54" t="s">
        <v>169</v>
      </c>
      <c r="BB47" s="49" t="s">
        <v>168</v>
      </c>
      <c r="BC47" s="49" t="s">
        <v>168</v>
      </c>
      <c r="BD47" s="47" t="s">
        <v>170</v>
      </c>
      <c r="BE47" s="47" t="s">
        <v>170</v>
      </c>
      <c r="BG47" s="49" t="s">
        <v>168</v>
      </c>
    </row>
    <row r="48" spans="1:87" x14ac:dyDescent="0.35">
      <c r="A48" t="s">
        <v>179</v>
      </c>
      <c r="B48" s="49" t="s">
        <v>168</v>
      </c>
      <c r="C48" s="49" t="s">
        <v>168</v>
      </c>
      <c r="D48" s="50" t="s">
        <v>169</v>
      </c>
      <c r="E48" s="47" t="s">
        <v>170</v>
      </c>
      <c r="F48" s="47" t="s">
        <v>170</v>
      </c>
      <c r="G48" s="47" t="s">
        <v>170</v>
      </c>
      <c r="H48" s="50" t="s">
        <v>169</v>
      </c>
      <c r="I48" s="50" t="s">
        <v>169</v>
      </c>
      <c r="J48" s="49" t="s">
        <v>168</v>
      </c>
      <c r="K48" s="49" t="s">
        <v>168</v>
      </c>
      <c r="L48" s="49" t="s">
        <v>168</v>
      </c>
      <c r="M48" s="49" t="s">
        <v>168</v>
      </c>
      <c r="O48" s="53" t="s">
        <v>195</v>
      </c>
      <c r="AS48" t="s">
        <v>221</v>
      </c>
      <c r="AT48" s="49" t="s">
        <v>168</v>
      </c>
      <c r="AU48" s="47" t="s">
        <v>170</v>
      </c>
      <c r="AV48" s="54" t="s">
        <v>169</v>
      </c>
      <c r="AW48" s="47" t="s">
        <v>170</v>
      </c>
      <c r="AX48" s="54" t="s">
        <v>169</v>
      </c>
      <c r="AY48" s="47" t="s">
        <v>170</v>
      </c>
      <c r="AZ48" s="54" t="s">
        <v>169</v>
      </c>
      <c r="BA48" s="47" t="s">
        <v>170</v>
      </c>
      <c r="BB48" s="49" t="s">
        <v>168</v>
      </c>
      <c r="BC48" s="54" t="s">
        <v>169</v>
      </c>
      <c r="BD48" s="47" t="s">
        <v>170</v>
      </c>
      <c r="BE48" s="47" t="s">
        <v>170</v>
      </c>
      <c r="BG48" s="51" t="s">
        <v>192</v>
      </c>
    </row>
    <row r="49" spans="1:133" x14ac:dyDescent="0.35">
      <c r="A49" t="s">
        <v>213</v>
      </c>
      <c r="B49" s="49" t="s">
        <v>168</v>
      </c>
      <c r="C49" s="49" t="s">
        <v>168</v>
      </c>
      <c r="D49" s="49" t="s">
        <v>168</v>
      </c>
      <c r="E49" s="49" t="s">
        <v>168</v>
      </c>
      <c r="F49" s="49" t="s">
        <v>168</v>
      </c>
      <c r="G49" s="49" t="s">
        <v>168</v>
      </c>
      <c r="H49" s="49" t="s">
        <v>168</v>
      </c>
      <c r="I49" s="49" t="s">
        <v>168</v>
      </c>
      <c r="J49" s="49" t="s">
        <v>168</v>
      </c>
      <c r="K49" s="49" t="s">
        <v>168</v>
      </c>
      <c r="L49" s="49" t="s">
        <v>168</v>
      </c>
      <c r="M49" s="49" t="s">
        <v>168</v>
      </c>
      <c r="O49" s="48" t="s">
        <v>168</v>
      </c>
    </row>
    <row r="50" spans="1:133" x14ac:dyDescent="0.35">
      <c r="A50" t="s">
        <v>214</v>
      </c>
      <c r="B50" s="49" t="s">
        <v>168</v>
      </c>
      <c r="C50" s="49" t="s">
        <v>168</v>
      </c>
      <c r="D50" s="49" t="s">
        <v>168</v>
      </c>
      <c r="E50" s="49" t="s">
        <v>168</v>
      </c>
      <c r="F50" s="49" t="s">
        <v>168</v>
      </c>
      <c r="G50" s="49" t="s">
        <v>168</v>
      </c>
      <c r="H50" s="49" t="s">
        <v>168</v>
      </c>
      <c r="I50" s="49" t="s">
        <v>168</v>
      </c>
      <c r="J50" s="49" t="s">
        <v>168</v>
      </c>
      <c r="K50" s="49" t="s">
        <v>168</v>
      </c>
      <c r="L50" s="49" t="s">
        <v>168</v>
      </c>
      <c r="M50" s="49" t="s">
        <v>168</v>
      </c>
      <c r="O50" s="49" t="s">
        <v>168</v>
      </c>
      <c r="X50" t="s">
        <v>203</v>
      </c>
    </row>
    <row r="55" spans="1:133" x14ac:dyDescent="0.35"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</row>
    <row r="56" spans="1:133" x14ac:dyDescent="0.35"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</row>
    <row r="57" spans="1:133" x14ac:dyDescent="0.35"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</row>
    <row r="58" spans="1:133" x14ac:dyDescent="0.35"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</row>
    <row r="59" spans="1:133" x14ac:dyDescent="0.35"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</row>
    <row r="60" spans="1:133" x14ac:dyDescent="0.35"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</row>
    <row r="61" spans="1:133" x14ac:dyDescent="0.35"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</row>
    <row r="62" spans="1:133" x14ac:dyDescent="0.3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</row>
    <row r="63" spans="1:133" x14ac:dyDescent="0.3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9" t="s">
        <v>168</v>
      </c>
      <c r="AU63" s="49" t="s">
        <v>168</v>
      </c>
      <c r="AV63" s="49" t="s">
        <v>168</v>
      </c>
      <c r="AW63" s="54" t="s">
        <v>169</v>
      </c>
      <c r="AX63" s="47" t="s">
        <v>170</v>
      </c>
      <c r="AY63" s="47" t="s">
        <v>170</v>
      </c>
      <c r="AZ63" s="47" t="s">
        <v>170</v>
      </c>
      <c r="BA63" s="47" t="s">
        <v>170</v>
      </c>
      <c r="BB63" s="47" t="s">
        <v>170</v>
      </c>
      <c r="BC63" s="47" t="s">
        <v>170</v>
      </c>
      <c r="BD63" s="49" t="s">
        <v>168</v>
      </c>
      <c r="BE63" s="49" t="s">
        <v>168</v>
      </c>
      <c r="BG63" s="51" t="s">
        <v>192</v>
      </c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</row>
    <row r="64" spans="1:133" x14ac:dyDescent="0.35">
      <c r="A64" t="s">
        <v>171</v>
      </c>
      <c r="B64" s="49" t="s">
        <v>168</v>
      </c>
      <c r="C64" s="49" t="s">
        <v>168</v>
      </c>
      <c r="D64" s="49" t="s">
        <v>168</v>
      </c>
      <c r="E64" s="49" t="s">
        <v>168</v>
      </c>
      <c r="F64" s="49" t="s">
        <v>168</v>
      </c>
      <c r="G64" s="49" t="s">
        <v>168</v>
      </c>
      <c r="H64" s="49" t="s">
        <v>168</v>
      </c>
      <c r="I64" s="49" t="s">
        <v>168</v>
      </c>
      <c r="J64" s="49" t="s">
        <v>168</v>
      </c>
      <c r="K64" s="49" t="s">
        <v>168</v>
      </c>
      <c r="L64" s="49" t="s">
        <v>168</v>
      </c>
      <c r="M64" s="49" t="s">
        <v>168</v>
      </c>
      <c r="O64" s="48" t="s">
        <v>168</v>
      </c>
      <c r="AS64" t="s">
        <v>216</v>
      </c>
      <c r="AT64" s="49" t="s">
        <v>168</v>
      </c>
      <c r="AU64" s="49" t="s">
        <v>168</v>
      </c>
      <c r="AV64" s="54" t="s">
        <v>169</v>
      </c>
      <c r="AW64" s="54" t="s">
        <v>169</v>
      </c>
      <c r="AX64" s="47" t="s">
        <v>170</v>
      </c>
      <c r="AY64" s="47" t="s">
        <v>170</v>
      </c>
      <c r="AZ64" s="47" t="s">
        <v>170</v>
      </c>
      <c r="BA64" s="47" t="s">
        <v>170</v>
      </c>
      <c r="BB64" s="47" t="s">
        <v>170</v>
      </c>
      <c r="BC64" s="54" t="s">
        <v>169</v>
      </c>
      <c r="BD64" s="49" t="s">
        <v>168</v>
      </c>
      <c r="BE64" s="54" t="s">
        <v>169</v>
      </c>
      <c r="BG64" s="51" t="s">
        <v>192</v>
      </c>
      <c r="DC64" s="65"/>
      <c r="DD64" s="65"/>
      <c r="DE64" s="65"/>
      <c r="DF64" s="65"/>
      <c r="DG64" s="65"/>
      <c r="DH64" s="65"/>
      <c r="DI64" s="65"/>
      <c r="DJ64" s="65"/>
      <c r="DK64" s="65"/>
      <c r="DL64" s="65"/>
      <c r="DM64" s="65"/>
      <c r="DN64" s="65"/>
      <c r="DO64" s="65"/>
      <c r="DQ64" s="65"/>
      <c r="DR64" s="6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</row>
    <row r="65" spans="1:133" x14ac:dyDescent="0.35">
      <c r="A65" t="s">
        <v>172</v>
      </c>
      <c r="B65" s="54" t="s">
        <v>169</v>
      </c>
      <c r="C65" s="49" t="s">
        <v>168</v>
      </c>
      <c r="D65" s="49" t="s">
        <v>168</v>
      </c>
      <c r="E65" s="49" t="s">
        <v>168</v>
      </c>
      <c r="F65" s="49" t="s">
        <v>168</v>
      </c>
      <c r="G65" s="49" t="s">
        <v>168</v>
      </c>
      <c r="H65" s="54" t="s">
        <v>169</v>
      </c>
      <c r="I65" s="49" t="s">
        <v>168</v>
      </c>
      <c r="J65" s="49" t="s">
        <v>168</v>
      </c>
      <c r="K65" s="54" t="s">
        <v>169</v>
      </c>
      <c r="L65" s="49" t="s">
        <v>168</v>
      </c>
      <c r="M65" s="54" t="s">
        <v>169</v>
      </c>
      <c r="O65" s="49" t="s">
        <v>168</v>
      </c>
      <c r="AS65" t="s">
        <v>217</v>
      </c>
      <c r="AT65" s="49" t="s">
        <v>168</v>
      </c>
      <c r="AU65" s="49" t="s">
        <v>168</v>
      </c>
      <c r="AV65" s="49" t="s">
        <v>168</v>
      </c>
      <c r="AW65" s="49" t="s">
        <v>168</v>
      </c>
      <c r="AX65" s="54" t="s">
        <v>169</v>
      </c>
      <c r="AY65" s="54" t="s">
        <v>169</v>
      </c>
      <c r="AZ65" s="54" t="s">
        <v>169</v>
      </c>
      <c r="BA65" s="54" t="s">
        <v>169</v>
      </c>
      <c r="BB65" s="49" t="s">
        <v>168</v>
      </c>
      <c r="BC65" s="49" t="s">
        <v>168</v>
      </c>
      <c r="BD65" s="54" t="s">
        <v>169</v>
      </c>
      <c r="BE65" s="49" t="s">
        <v>168</v>
      </c>
      <c r="BG65" s="53" t="s">
        <v>195</v>
      </c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</row>
    <row r="66" spans="1:133" x14ac:dyDescent="0.35">
      <c r="A66" t="s">
        <v>173</v>
      </c>
      <c r="B66" s="49" t="s">
        <v>168</v>
      </c>
      <c r="C66" s="49" t="s">
        <v>168</v>
      </c>
      <c r="D66" s="49" t="s">
        <v>168</v>
      </c>
      <c r="E66" s="49" t="s">
        <v>168</v>
      </c>
      <c r="F66" s="49" t="s">
        <v>168</v>
      </c>
      <c r="G66" s="49" t="s">
        <v>168</v>
      </c>
      <c r="H66" s="49" t="s">
        <v>168</v>
      </c>
      <c r="I66" s="49" t="s">
        <v>168</v>
      </c>
      <c r="J66" s="49" t="s">
        <v>168</v>
      </c>
      <c r="K66" s="49" t="s">
        <v>168</v>
      </c>
      <c r="L66" s="49" t="s">
        <v>168</v>
      </c>
      <c r="M66" s="49" t="s">
        <v>168</v>
      </c>
      <c r="O66" s="49" t="s">
        <v>168</v>
      </c>
      <c r="AS66" t="s">
        <v>218</v>
      </c>
      <c r="AT66" s="49" t="s">
        <v>168</v>
      </c>
      <c r="AU66" s="49" t="s">
        <v>168</v>
      </c>
      <c r="AV66" s="49" t="s">
        <v>168</v>
      </c>
      <c r="AW66" s="49" t="s">
        <v>168</v>
      </c>
      <c r="AX66" s="54" t="s">
        <v>169</v>
      </c>
      <c r="AY66" s="49" t="s">
        <v>168</v>
      </c>
      <c r="AZ66" s="54" t="s">
        <v>169</v>
      </c>
      <c r="BA66" s="54" t="s">
        <v>169</v>
      </c>
      <c r="BB66" s="47" t="s">
        <v>170</v>
      </c>
      <c r="BC66" s="49" t="s">
        <v>168</v>
      </c>
      <c r="BD66" s="49" t="s">
        <v>168</v>
      </c>
      <c r="BE66" s="49" t="s">
        <v>168</v>
      </c>
      <c r="BG66" s="53" t="s">
        <v>195</v>
      </c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Q66" s="65"/>
      <c r="DR66" s="6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</row>
    <row r="67" spans="1:133" x14ac:dyDescent="0.35">
      <c r="A67" t="s">
        <v>174</v>
      </c>
      <c r="B67" s="49" t="s">
        <v>168</v>
      </c>
      <c r="C67" s="49" t="s">
        <v>168</v>
      </c>
      <c r="D67" s="49" t="s">
        <v>168</v>
      </c>
      <c r="E67" s="49" t="s">
        <v>168</v>
      </c>
      <c r="F67" s="49" t="s">
        <v>168</v>
      </c>
      <c r="G67" s="49" t="s">
        <v>168</v>
      </c>
      <c r="H67" s="49" t="s">
        <v>168</v>
      </c>
      <c r="I67" s="49" t="s">
        <v>168</v>
      </c>
      <c r="J67" s="49" t="s">
        <v>168</v>
      </c>
      <c r="K67" s="49" t="s">
        <v>168</v>
      </c>
      <c r="L67" s="49" t="s">
        <v>168</v>
      </c>
      <c r="M67" s="49" t="s">
        <v>168</v>
      </c>
      <c r="O67" s="49" t="s">
        <v>168</v>
      </c>
      <c r="AS67" t="s">
        <v>219</v>
      </c>
      <c r="AT67" s="49" t="s">
        <v>168</v>
      </c>
      <c r="AU67" s="49" t="s">
        <v>168</v>
      </c>
      <c r="AV67" s="49" t="s">
        <v>168</v>
      </c>
      <c r="AW67" s="49" t="s">
        <v>168</v>
      </c>
      <c r="AX67" s="49" t="s">
        <v>168</v>
      </c>
      <c r="AY67" s="49" t="s">
        <v>168</v>
      </c>
      <c r="AZ67" s="49" t="s">
        <v>168</v>
      </c>
      <c r="BA67" s="49" t="s">
        <v>168</v>
      </c>
      <c r="BB67" s="47" t="s">
        <v>170</v>
      </c>
      <c r="BC67" s="49" t="s">
        <v>168</v>
      </c>
      <c r="BD67" s="49" t="s">
        <v>168</v>
      </c>
      <c r="BE67" s="49" t="s">
        <v>168</v>
      </c>
      <c r="BG67" s="49" t="s">
        <v>168</v>
      </c>
      <c r="DC67" s="65"/>
      <c r="DD67" s="65"/>
      <c r="DE67" s="65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</row>
    <row r="68" spans="1:133" x14ac:dyDescent="0.35">
      <c r="A68" t="s">
        <v>175</v>
      </c>
      <c r="B68" s="54" t="s">
        <v>169</v>
      </c>
      <c r="C68" s="49" t="s">
        <v>168</v>
      </c>
      <c r="D68" s="54" t="s">
        <v>169</v>
      </c>
      <c r="E68" s="49" t="s">
        <v>168</v>
      </c>
      <c r="F68" s="49" t="s">
        <v>168</v>
      </c>
      <c r="G68" s="49" t="s">
        <v>168</v>
      </c>
      <c r="H68" s="49" t="s">
        <v>168</v>
      </c>
      <c r="I68" s="49" t="s">
        <v>168</v>
      </c>
      <c r="J68" s="54" t="s">
        <v>169</v>
      </c>
      <c r="K68" s="54" t="s">
        <v>169</v>
      </c>
      <c r="L68" s="49" t="s">
        <v>168</v>
      </c>
      <c r="M68" s="49" t="s">
        <v>168</v>
      </c>
      <c r="O68" s="49" t="s">
        <v>168</v>
      </c>
      <c r="AS68" t="s">
        <v>220</v>
      </c>
      <c r="AT68" s="49" t="s">
        <v>168</v>
      </c>
      <c r="AU68" s="54" t="s">
        <v>169</v>
      </c>
      <c r="AV68" s="49" t="s">
        <v>168</v>
      </c>
      <c r="AW68" s="54" t="s">
        <v>169</v>
      </c>
      <c r="AX68" s="49" t="s">
        <v>168</v>
      </c>
      <c r="AY68" s="49" t="s">
        <v>168</v>
      </c>
      <c r="AZ68" s="49" t="s">
        <v>168</v>
      </c>
      <c r="BA68" s="49" t="s">
        <v>168</v>
      </c>
      <c r="BB68" s="47" t="s">
        <v>170</v>
      </c>
      <c r="BC68" s="49" t="s">
        <v>168</v>
      </c>
      <c r="BD68" s="54" t="s">
        <v>169</v>
      </c>
      <c r="BE68" s="49" t="s">
        <v>168</v>
      </c>
      <c r="BG68" s="49" t="s">
        <v>168</v>
      </c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</row>
    <row r="69" spans="1:133" x14ac:dyDescent="0.35">
      <c r="A69" t="s">
        <v>176</v>
      </c>
      <c r="B69" s="49" t="s">
        <v>168</v>
      </c>
      <c r="C69" s="49" t="s">
        <v>168</v>
      </c>
      <c r="D69" s="49" t="s">
        <v>168</v>
      </c>
      <c r="E69" s="49" t="s">
        <v>168</v>
      </c>
      <c r="F69" s="49" t="s">
        <v>168</v>
      </c>
      <c r="G69" s="49" t="s">
        <v>168</v>
      </c>
      <c r="H69" s="49" t="s">
        <v>168</v>
      </c>
      <c r="I69" s="49" t="s">
        <v>168</v>
      </c>
      <c r="J69" s="49" t="s">
        <v>168</v>
      </c>
      <c r="K69" s="49" t="s">
        <v>168</v>
      </c>
      <c r="L69" s="49" t="s">
        <v>168</v>
      </c>
      <c r="M69" s="49" t="s">
        <v>168</v>
      </c>
      <c r="O69" s="49" t="s">
        <v>168</v>
      </c>
      <c r="AS69" t="s">
        <v>221</v>
      </c>
      <c r="AT69" s="49" t="s">
        <v>168</v>
      </c>
      <c r="AU69" s="54" t="s">
        <v>169</v>
      </c>
      <c r="AV69" s="54" t="s">
        <v>169</v>
      </c>
      <c r="AW69" s="47" t="s">
        <v>170</v>
      </c>
      <c r="AX69" s="47" t="s">
        <v>170</v>
      </c>
      <c r="AY69" s="54" t="s">
        <v>169</v>
      </c>
      <c r="AZ69" s="49" t="s">
        <v>168</v>
      </c>
      <c r="BA69" s="49" t="s">
        <v>168</v>
      </c>
      <c r="BB69" s="49" t="s">
        <v>168</v>
      </c>
      <c r="BC69" s="49" t="s">
        <v>168</v>
      </c>
      <c r="BD69" s="49" t="s">
        <v>168</v>
      </c>
      <c r="BE69" s="49" t="s">
        <v>168</v>
      </c>
      <c r="BG69" s="49" t="s">
        <v>168</v>
      </c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</row>
    <row r="70" spans="1:133" x14ac:dyDescent="0.35">
      <c r="A70" t="s">
        <v>177</v>
      </c>
      <c r="B70" s="54" t="s">
        <v>169</v>
      </c>
      <c r="C70" s="49" t="s">
        <v>168</v>
      </c>
      <c r="D70" s="49" t="s">
        <v>168</v>
      </c>
      <c r="E70" s="47" t="s">
        <v>170</v>
      </c>
      <c r="F70" s="54" t="s">
        <v>169</v>
      </c>
      <c r="G70" s="54" t="s">
        <v>169</v>
      </c>
      <c r="H70" s="49" t="s">
        <v>168</v>
      </c>
      <c r="I70" s="49" t="s">
        <v>168</v>
      </c>
      <c r="J70" s="49" t="s">
        <v>168</v>
      </c>
      <c r="K70" s="49" t="s">
        <v>168</v>
      </c>
      <c r="L70" s="49" t="s">
        <v>168</v>
      </c>
      <c r="M70" s="49" t="s">
        <v>168</v>
      </c>
      <c r="O70" s="49" t="s">
        <v>168</v>
      </c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</row>
    <row r="71" spans="1:133" x14ac:dyDescent="0.35">
      <c r="A71" t="s">
        <v>178</v>
      </c>
      <c r="B71" s="49" t="s">
        <v>168</v>
      </c>
      <c r="C71" s="49" t="s">
        <v>168</v>
      </c>
      <c r="D71" s="49" t="s">
        <v>168</v>
      </c>
      <c r="E71" s="49" t="s">
        <v>168</v>
      </c>
      <c r="F71" s="54" t="s">
        <v>169</v>
      </c>
      <c r="G71" s="49" t="s">
        <v>168</v>
      </c>
      <c r="H71" s="54" t="s">
        <v>169</v>
      </c>
      <c r="I71" s="49" t="s">
        <v>168</v>
      </c>
      <c r="J71" s="49" t="s">
        <v>168</v>
      </c>
      <c r="K71" s="49" t="s">
        <v>168</v>
      </c>
      <c r="L71" s="49" t="s">
        <v>168</v>
      </c>
      <c r="M71" s="49" t="s">
        <v>168</v>
      </c>
      <c r="O71" s="49" t="s">
        <v>168</v>
      </c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</row>
    <row r="72" spans="1:133" x14ac:dyDescent="0.35">
      <c r="A72" t="s">
        <v>179</v>
      </c>
      <c r="B72" s="49" t="s">
        <v>168</v>
      </c>
      <c r="C72" s="49" t="s">
        <v>168</v>
      </c>
      <c r="D72" s="49" t="s">
        <v>168</v>
      </c>
      <c r="E72" s="49" t="s">
        <v>168</v>
      </c>
      <c r="F72" s="54" t="s">
        <v>169</v>
      </c>
      <c r="G72" s="49" t="s">
        <v>168</v>
      </c>
      <c r="H72" s="49" t="s">
        <v>168</v>
      </c>
      <c r="I72" s="49" t="s">
        <v>168</v>
      </c>
      <c r="J72" s="54" t="s">
        <v>169</v>
      </c>
      <c r="K72" s="49" t="s">
        <v>168</v>
      </c>
      <c r="L72" s="49" t="s">
        <v>168</v>
      </c>
      <c r="M72" s="49" t="s">
        <v>168</v>
      </c>
      <c r="O72" s="49" t="s">
        <v>168</v>
      </c>
      <c r="DC72" s="65"/>
      <c r="DD72" s="65"/>
      <c r="DE72" s="65"/>
      <c r="DF72" s="65"/>
      <c r="DG72" s="65"/>
      <c r="DH72" s="65"/>
      <c r="DI72" s="65"/>
      <c r="DJ72" s="65"/>
      <c r="DK72" s="65"/>
      <c r="DL72" s="65"/>
      <c r="DM72" s="65"/>
      <c r="DN72" s="65"/>
      <c r="DO72" s="65"/>
      <c r="DQ72" s="65"/>
      <c r="DR72" s="65"/>
      <c r="DS72" s="65"/>
      <c r="DT72" s="65"/>
      <c r="DU72" s="65"/>
      <c r="DV72" s="65"/>
      <c r="DW72" s="65"/>
      <c r="DX72" s="65"/>
      <c r="DY72" s="65"/>
      <c r="DZ72" s="65"/>
      <c r="EA72" s="65"/>
      <c r="EB72" s="65"/>
      <c r="EC72" s="65"/>
    </row>
    <row r="73" spans="1:133" x14ac:dyDescent="0.35"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</row>
    <row r="74" spans="1:133" x14ac:dyDescent="0.35">
      <c r="DC74" s="65"/>
      <c r="DD74" s="65"/>
      <c r="DE74" s="65"/>
      <c r="DF74" s="65"/>
      <c r="DG74" s="65"/>
      <c r="DH74" s="65"/>
      <c r="DI74" s="65"/>
      <c r="DJ74" s="65"/>
      <c r="DK74" s="65"/>
      <c r="DL74" s="65"/>
      <c r="DM74" s="65"/>
      <c r="DN74" s="65"/>
      <c r="DO74" s="65"/>
      <c r="DQ74" s="65"/>
      <c r="DR74" s="65"/>
      <c r="DS74" s="65"/>
      <c r="DT74" s="65"/>
      <c r="DU74" s="65"/>
      <c r="DV74" s="65"/>
      <c r="DW74" s="65"/>
      <c r="DX74" s="65"/>
      <c r="DY74" s="65"/>
      <c r="DZ74" s="65"/>
      <c r="EA74" s="65"/>
      <c r="EB74" s="65"/>
      <c r="EC74" s="65"/>
    </row>
    <row r="75" spans="1:133" x14ac:dyDescent="0.35">
      <c r="DC75" s="65"/>
      <c r="DD75" s="65"/>
      <c r="DE75" s="65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Q75" s="65"/>
      <c r="DR75" s="65"/>
      <c r="DS75" s="65"/>
      <c r="DT75" s="65"/>
      <c r="DU75" s="65"/>
      <c r="DV75" s="65"/>
      <c r="DW75" s="65"/>
      <c r="DX75" s="65"/>
      <c r="DY75" s="65"/>
      <c r="DZ75" s="65"/>
      <c r="EA75" s="65"/>
      <c r="EB75" s="65"/>
      <c r="EC75" s="65"/>
    </row>
    <row r="76" spans="1:133" x14ac:dyDescent="0.35"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</row>
    <row r="77" spans="1:133" x14ac:dyDescent="0.35"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</row>
    <row r="78" spans="1:133" x14ac:dyDescent="0.35"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</row>
    <row r="79" spans="1:133" x14ac:dyDescent="0.35"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</row>
    <row r="85" spans="1:126" x14ac:dyDescent="0.3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35">
      <c r="A86" t="s">
        <v>171</v>
      </c>
      <c r="B86" s="49" t="s">
        <v>168</v>
      </c>
      <c r="C86" s="49" t="s">
        <v>168</v>
      </c>
      <c r="D86" s="49" t="s">
        <v>168</v>
      </c>
      <c r="E86" s="49" t="s">
        <v>168</v>
      </c>
      <c r="F86" s="49" t="s">
        <v>168</v>
      </c>
      <c r="G86" s="49" t="s">
        <v>168</v>
      </c>
      <c r="H86" s="49" t="s">
        <v>168</v>
      </c>
      <c r="I86" s="49" t="s">
        <v>168</v>
      </c>
      <c r="J86" s="49" t="s">
        <v>168</v>
      </c>
      <c r="K86" s="49" t="s">
        <v>168</v>
      </c>
      <c r="L86" s="49" t="s">
        <v>168</v>
      </c>
      <c r="M86" s="49" t="s">
        <v>168</v>
      </c>
      <c r="O86" s="48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5"/>
      <c r="DT86" s="65"/>
      <c r="DU86" s="65"/>
      <c r="DV86" s="65"/>
    </row>
    <row r="87" spans="1:126" x14ac:dyDescent="0.35">
      <c r="A87" t="s">
        <v>172</v>
      </c>
      <c r="B87" s="47" t="s">
        <v>170</v>
      </c>
      <c r="C87" s="49" t="s">
        <v>168</v>
      </c>
      <c r="D87" s="49" t="s">
        <v>168</v>
      </c>
      <c r="E87" s="49" t="s">
        <v>168</v>
      </c>
      <c r="F87" s="49" t="s">
        <v>168</v>
      </c>
      <c r="G87" s="49" t="s">
        <v>168</v>
      </c>
      <c r="H87" s="49" t="s">
        <v>168</v>
      </c>
      <c r="I87" s="54" t="s">
        <v>169</v>
      </c>
      <c r="J87" s="49" t="s">
        <v>168</v>
      </c>
      <c r="K87" s="49" t="s">
        <v>168</v>
      </c>
      <c r="L87" s="49" t="s">
        <v>168</v>
      </c>
      <c r="M87" s="49" t="s">
        <v>168</v>
      </c>
      <c r="O87" s="49" t="s">
        <v>168</v>
      </c>
      <c r="AS87" t="s">
        <v>215</v>
      </c>
      <c r="AT87" s="49" t="s">
        <v>168</v>
      </c>
      <c r="AU87" s="49" t="s">
        <v>168</v>
      </c>
      <c r="AV87" s="49" t="s">
        <v>168</v>
      </c>
      <c r="AW87" s="54" t="s">
        <v>169</v>
      </c>
      <c r="AX87" s="47" t="s">
        <v>170</v>
      </c>
      <c r="AY87" s="49" t="s">
        <v>168</v>
      </c>
      <c r="AZ87" s="54" t="s">
        <v>169</v>
      </c>
      <c r="BA87" s="54" t="s">
        <v>169</v>
      </c>
      <c r="BB87" s="54" t="s">
        <v>169</v>
      </c>
      <c r="BC87" s="49" t="s">
        <v>168</v>
      </c>
      <c r="BD87" s="54" t="s">
        <v>169</v>
      </c>
      <c r="BE87" s="49" t="s">
        <v>168</v>
      </c>
      <c r="BG87" s="53" t="s">
        <v>195</v>
      </c>
      <c r="DS87" s="65"/>
      <c r="DT87" s="72"/>
      <c r="DU87" s="72"/>
      <c r="DV87" s="72"/>
    </row>
    <row r="88" spans="1:126" x14ac:dyDescent="0.35">
      <c r="A88" t="s">
        <v>173</v>
      </c>
      <c r="B88" s="49" t="s">
        <v>168</v>
      </c>
      <c r="C88" s="49" t="s">
        <v>168</v>
      </c>
      <c r="D88" s="49" t="s">
        <v>168</v>
      </c>
      <c r="E88" s="49" t="s">
        <v>168</v>
      </c>
      <c r="F88" s="49" t="s">
        <v>168</v>
      </c>
      <c r="G88" s="49" t="s">
        <v>168</v>
      </c>
      <c r="H88" s="49" t="s">
        <v>168</v>
      </c>
      <c r="I88" s="49" t="s">
        <v>168</v>
      </c>
      <c r="J88" s="49" t="s">
        <v>168</v>
      </c>
      <c r="K88" s="49" t="s">
        <v>168</v>
      </c>
      <c r="L88" s="49" t="s">
        <v>168</v>
      </c>
      <c r="M88" s="49" t="s">
        <v>168</v>
      </c>
      <c r="O88" s="49" t="s">
        <v>168</v>
      </c>
      <c r="AS88" t="s">
        <v>216</v>
      </c>
      <c r="AT88" s="49" t="s">
        <v>168</v>
      </c>
      <c r="AU88" s="49" t="s">
        <v>168</v>
      </c>
      <c r="AV88" s="54" t="s">
        <v>169</v>
      </c>
      <c r="AW88" s="49" t="s">
        <v>168</v>
      </c>
      <c r="AX88" s="49" t="s">
        <v>168</v>
      </c>
      <c r="AY88" s="49" t="s">
        <v>168</v>
      </c>
      <c r="AZ88" s="49" t="s">
        <v>168</v>
      </c>
      <c r="BA88" s="54" t="s">
        <v>169</v>
      </c>
      <c r="BB88" s="49" t="s">
        <v>168</v>
      </c>
      <c r="BC88" s="49" t="s">
        <v>168</v>
      </c>
      <c r="BD88" s="47" t="s">
        <v>170</v>
      </c>
      <c r="BE88" s="47" t="s">
        <v>170</v>
      </c>
      <c r="BG88" s="49" t="s">
        <v>168</v>
      </c>
      <c r="DH88" s="65"/>
      <c r="DI88" s="65"/>
      <c r="DJ88" s="65"/>
      <c r="DS88" s="65"/>
      <c r="DT88" s="72"/>
      <c r="DU88" s="72"/>
      <c r="DV88" s="72"/>
    </row>
    <row r="89" spans="1:126" x14ac:dyDescent="0.35">
      <c r="A89" t="s">
        <v>174</v>
      </c>
      <c r="B89" s="49" t="s">
        <v>168</v>
      </c>
      <c r="C89" s="49" t="s">
        <v>168</v>
      </c>
      <c r="D89" s="49" t="s">
        <v>168</v>
      </c>
      <c r="E89" s="49" t="s">
        <v>168</v>
      </c>
      <c r="F89" s="49" t="s">
        <v>168</v>
      </c>
      <c r="G89" s="49" t="s">
        <v>168</v>
      </c>
      <c r="H89" s="49" t="s">
        <v>168</v>
      </c>
      <c r="I89" s="49" t="s">
        <v>168</v>
      </c>
      <c r="J89" s="49" t="s">
        <v>168</v>
      </c>
      <c r="K89" s="49" t="s">
        <v>168</v>
      </c>
      <c r="L89" s="49" t="s">
        <v>168</v>
      </c>
      <c r="M89" s="49" t="s">
        <v>168</v>
      </c>
      <c r="O89" s="49" t="s">
        <v>168</v>
      </c>
      <c r="AS89" t="s">
        <v>217</v>
      </c>
      <c r="AT89" s="49" t="s">
        <v>168</v>
      </c>
      <c r="AU89" s="49" t="s">
        <v>168</v>
      </c>
      <c r="AV89" s="49" t="s">
        <v>168</v>
      </c>
      <c r="AW89" s="49" t="s">
        <v>168</v>
      </c>
      <c r="AX89" s="49" t="s">
        <v>168</v>
      </c>
      <c r="AY89" s="49" t="s">
        <v>168</v>
      </c>
      <c r="AZ89" s="49" t="s">
        <v>168</v>
      </c>
      <c r="BA89" s="49" t="s">
        <v>168</v>
      </c>
      <c r="BB89" s="49" t="s">
        <v>168</v>
      </c>
      <c r="BC89" s="49" t="s">
        <v>168</v>
      </c>
      <c r="BD89" s="47" t="s">
        <v>170</v>
      </c>
      <c r="BE89" s="47" t="s">
        <v>170</v>
      </c>
      <c r="BG89" s="49" t="s">
        <v>168</v>
      </c>
      <c r="DH89" s="72"/>
      <c r="DI89" s="72"/>
      <c r="DJ89" s="72"/>
      <c r="DS89" s="65"/>
      <c r="DT89" s="72"/>
      <c r="DU89" s="72"/>
      <c r="DV89" s="72"/>
    </row>
    <row r="90" spans="1:126" x14ac:dyDescent="0.35">
      <c r="A90" t="s">
        <v>175</v>
      </c>
      <c r="B90" s="54" t="s">
        <v>169</v>
      </c>
      <c r="C90" s="54" t="s">
        <v>169</v>
      </c>
      <c r="D90" s="54" t="s">
        <v>169</v>
      </c>
      <c r="E90" s="49" t="s">
        <v>168</v>
      </c>
      <c r="F90" s="49" t="s">
        <v>168</v>
      </c>
      <c r="G90" s="49" t="s">
        <v>168</v>
      </c>
      <c r="H90" s="49" t="s">
        <v>168</v>
      </c>
      <c r="I90" s="49" t="s">
        <v>168</v>
      </c>
      <c r="J90" s="47" t="s">
        <v>170</v>
      </c>
      <c r="K90" s="54" t="s">
        <v>169</v>
      </c>
      <c r="L90" s="54" t="s">
        <v>169</v>
      </c>
      <c r="M90" s="49" t="s">
        <v>168</v>
      </c>
      <c r="O90" s="53" t="s">
        <v>195</v>
      </c>
      <c r="AS90" t="s">
        <v>218</v>
      </c>
      <c r="AT90" s="49" t="s">
        <v>168</v>
      </c>
      <c r="AU90" s="49" t="s">
        <v>168</v>
      </c>
      <c r="AV90" s="49" t="s">
        <v>168</v>
      </c>
      <c r="AW90" s="49" t="s">
        <v>168</v>
      </c>
      <c r="AX90" s="49" t="s">
        <v>168</v>
      </c>
      <c r="AY90" s="49" t="s">
        <v>168</v>
      </c>
      <c r="AZ90" s="49" t="s">
        <v>168</v>
      </c>
      <c r="BA90" s="49" t="s">
        <v>168</v>
      </c>
      <c r="BB90" s="54" t="s">
        <v>169</v>
      </c>
      <c r="BC90" s="49" t="s">
        <v>168</v>
      </c>
      <c r="BD90" s="47" t="s">
        <v>170</v>
      </c>
      <c r="BE90" s="47" t="s">
        <v>170</v>
      </c>
      <c r="BG90" s="49" t="s">
        <v>168</v>
      </c>
      <c r="DH90" s="72"/>
      <c r="DI90" s="72"/>
      <c r="DJ90" s="72"/>
      <c r="DS90" s="65"/>
      <c r="DT90" s="72"/>
      <c r="DU90" s="72"/>
      <c r="DV90" s="72"/>
    </row>
    <row r="91" spans="1:126" x14ac:dyDescent="0.35">
      <c r="A91" t="s">
        <v>176</v>
      </c>
      <c r="B91" s="49" t="s">
        <v>168</v>
      </c>
      <c r="C91" s="49" t="s">
        <v>168</v>
      </c>
      <c r="D91" s="49" t="s">
        <v>168</v>
      </c>
      <c r="E91" s="49" t="s">
        <v>168</v>
      </c>
      <c r="F91" s="49" t="s">
        <v>168</v>
      </c>
      <c r="G91" s="49" t="s">
        <v>168</v>
      </c>
      <c r="H91" s="49" t="s">
        <v>168</v>
      </c>
      <c r="I91" s="49" t="s">
        <v>168</v>
      </c>
      <c r="J91" s="49" t="s">
        <v>168</v>
      </c>
      <c r="K91" s="49" t="s">
        <v>168</v>
      </c>
      <c r="L91" s="49" t="s">
        <v>168</v>
      </c>
      <c r="M91" s="49" t="s">
        <v>168</v>
      </c>
      <c r="O91" s="49" t="s">
        <v>168</v>
      </c>
      <c r="AS91" t="s">
        <v>219</v>
      </c>
      <c r="AT91" s="49" t="s">
        <v>168</v>
      </c>
      <c r="AU91" s="54" t="s">
        <v>169</v>
      </c>
      <c r="AV91" s="49" t="s">
        <v>168</v>
      </c>
      <c r="AW91" s="54" t="s">
        <v>169</v>
      </c>
      <c r="AX91" s="49" t="s">
        <v>168</v>
      </c>
      <c r="AY91" s="49" t="s">
        <v>168</v>
      </c>
      <c r="AZ91" s="49" t="s">
        <v>168</v>
      </c>
      <c r="BA91" s="49" t="s">
        <v>168</v>
      </c>
      <c r="BB91" s="54" t="s">
        <v>169</v>
      </c>
      <c r="BC91" s="54" t="s">
        <v>169</v>
      </c>
      <c r="BD91" s="47" t="s">
        <v>170</v>
      </c>
      <c r="BE91" s="54" t="s">
        <v>169</v>
      </c>
      <c r="BG91" s="53" t="s">
        <v>195</v>
      </c>
      <c r="DH91" s="72"/>
      <c r="DI91" s="72"/>
      <c r="DJ91" s="72"/>
      <c r="DS91" s="65"/>
      <c r="DT91" s="72"/>
      <c r="DU91" s="72"/>
      <c r="DV91" s="72"/>
    </row>
    <row r="92" spans="1:126" x14ac:dyDescent="0.35">
      <c r="A92" t="s">
        <v>177</v>
      </c>
      <c r="B92" s="54" t="s">
        <v>169</v>
      </c>
      <c r="C92" s="49" t="s">
        <v>168</v>
      </c>
      <c r="D92" s="54" t="s">
        <v>169</v>
      </c>
      <c r="E92" s="47" t="s">
        <v>170</v>
      </c>
      <c r="F92" s="49" t="s">
        <v>168</v>
      </c>
      <c r="G92" s="47" t="s">
        <v>170</v>
      </c>
      <c r="H92" s="54" t="s">
        <v>169</v>
      </c>
      <c r="I92" s="49" t="s">
        <v>168</v>
      </c>
      <c r="J92" s="54" t="s">
        <v>169</v>
      </c>
      <c r="K92" s="49" t="s">
        <v>168</v>
      </c>
      <c r="L92" s="49" t="s">
        <v>168</v>
      </c>
      <c r="M92" s="47" t="s">
        <v>170</v>
      </c>
      <c r="O92" s="53" t="s">
        <v>195</v>
      </c>
      <c r="AS92" t="s">
        <v>220</v>
      </c>
      <c r="AT92" s="49" t="s">
        <v>168</v>
      </c>
      <c r="AU92" s="47" t="s">
        <v>170</v>
      </c>
      <c r="AV92" s="54" t="s">
        <v>169</v>
      </c>
      <c r="AW92" s="49" t="s">
        <v>168</v>
      </c>
      <c r="AX92" s="54" t="s">
        <v>169</v>
      </c>
      <c r="AY92" s="49" t="s">
        <v>168</v>
      </c>
      <c r="AZ92" s="49" t="s">
        <v>168</v>
      </c>
      <c r="BA92" s="49" t="s">
        <v>168</v>
      </c>
      <c r="BB92" s="54" t="s">
        <v>169</v>
      </c>
      <c r="BC92" s="54" t="s">
        <v>169</v>
      </c>
      <c r="BD92" s="54" t="s">
        <v>169</v>
      </c>
      <c r="BE92" s="54" t="s">
        <v>169</v>
      </c>
      <c r="BG92" s="53" t="s">
        <v>195</v>
      </c>
      <c r="DH92" s="72"/>
      <c r="DI92" s="72"/>
      <c r="DJ92" s="72"/>
      <c r="DS92" s="65"/>
      <c r="DT92" s="72"/>
      <c r="DU92" s="72"/>
      <c r="DV92" s="72"/>
    </row>
    <row r="93" spans="1:126" x14ac:dyDescent="0.35">
      <c r="A93" t="s">
        <v>178</v>
      </c>
      <c r="B93" s="47" t="s">
        <v>170</v>
      </c>
      <c r="C93" s="54" t="s">
        <v>169</v>
      </c>
      <c r="D93" s="49" t="s">
        <v>168</v>
      </c>
      <c r="E93" s="54" t="s">
        <v>169</v>
      </c>
      <c r="F93" s="49" t="s">
        <v>168</v>
      </c>
      <c r="G93" s="49" t="s">
        <v>168</v>
      </c>
      <c r="H93" s="49" t="s">
        <v>168</v>
      </c>
      <c r="I93" s="49" t="s">
        <v>168</v>
      </c>
      <c r="J93" s="49" t="s">
        <v>168</v>
      </c>
      <c r="K93" s="54" t="s">
        <v>169</v>
      </c>
      <c r="L93" s="54" t="s">
        <v>169</v>
      </c>
      <c r="M93" s="49" t="s">
        <v>168</v>
      </c>
      <c r="O93" s="49" t="s">
        <v>168</v>
      </c>
      <c r="AS93" t="s">
        <v>221</v>
      </c>
      <c r="AT93" s="47" t="s">
        <v>170</v>
      </c>
      <c r="AU93" s="47" t="s">
        <v>170</v>
      </c>
      <c r="AV93" s="47" t="s">
        <v>170</v>
      </c>
      <c r="AW93" s="54" t="s">
        <v>169</v>
      </c>
      <c r="AX93" s="47" t="s">
        <v>170</v>
      </c>
      <c r="AY93" s="54" t="s">
        <v>169</v>
      </c>
      <c r="AZ93" s="54" t="s">
        <v>169</v>
      </c>
      <c r="BA93" s="49" t="s">
        <v>168</v>
      </c>
      <c r="BB93" s="54" t="s">
        <v>169</v>
      </c>
      <c r="BC93" s="54" t="s">
        <v>169</v>
      </c>
      <c r="BD93" s="49" t="s">
        <v>168</v>
      </c>
      <c r="BE93" s="47" t="s">
        <v>170</v>
      </c>
      <c r="BG93" s="51" t="s">
        <v>192</v>
      </c>
      <c r="DH93" s="72"/>
      <c r="DI93" s="72"/>
      <c r="DJ93" s="72"/>
      <c r="DS93" s="65"/>
      <c r="DT93" s="72"/>
      <c r="DU93" s="72"/>
      <c r="DV93" s="72"/>
    </row>
    <row r="94" spans="1:126" x14ac:dyDescent="0.35">
      <c r="A94" t="s">
        <v>179</v>
      </c>
      <c r="B94" s="54" t="s">
        <v>169</v>
      </c>
      <c r="C94" s="49" t="s">
        <v>168</v>
      </c>
      <c r="D94" s="49" t="s">
        <v>168</v>
      </c>
      <c r="E94" s="49" t="s">
        <v>168</v>
      </c>
      <c r="F94" s="49" t="s">
        <v>168</v>
      </c>
      <c r="G94" s="47" t="s">
        <v>170</v>
      </c>
      <c r="H94" s="49" t="s">
        <v>168</v>
      </c>
      <c r="I94" s="49" t="s">
        <v>168</v>
      </c>
      <c r="J94" s="49" t="s">
        <v>168</v>
      </c>
      <c r="K94" s="49" t="s">
        <v>168</v>
      </c>
      <c r="L94" s="49" t="s">
        <v>168</v>
      </c>
      <c r="M94" s="49" t="s">
        <v>168</v>
      </c>
      <c r="O94" s="49" t="s">
        <v>168</v>
      </c>
      <c r="DH94" s="72"/>
      <c r="DI94" s="72"/>
      <c r="DJ94" s="72"/>
      <c r="DS94" s="65"/>
      <c r="DT94" s="65"/>
      <c r="DU94" s="65"/>
      <c r="DV94" s="65"/>
    </row>
    <row r="95" spans="1:126" x14ac:dyDescent="0.35">
      <c r="A95" t="s">
        <v>213</v>
      </c>
      <c r="B95" s="49" t="s">
        <v>168</v>
      </c>
      <c r="C95" s="49" t="s">
        <v>168</v>
      </c>
      <c r="D95" s="49" t="s">
        <v>168</v>
      </c>
      <c r="E95" s="49" t="s">
        <v>168</v>
      </c>
      <c r="F95" s="49" t="s">
        <v>168</v>
      </c>
      <c r="G95" s="49" t="s">
        <v>168</v>
      </c>
      <c r="H95" s="49" t="s">
        <v>168</v>
      </c>
      <c r="I95" s="49" t="s">
        <v>168</v>
      </c>
      <c r="J95" s="49" t="s">
        <v>168</v>
      </c>
      <c r="K95" s="49" t="s">
        <v>168</v>
      </c>
      <c r="L95" s="49" t="s">
        <v>168</v>
      </c>
      <c r="M95" s="49" t="s">
        <v>168</v>
      </c>
      <c r="O95" s="49" t="s">
        <v>168</v>
      </c>
      <c r="DH95" s="72"/>
      <c r="DI95" s="72"/>
      <c r="DJ95" s="72"/>
      <c r="DS95" s="65"/>
      <c r="DT95" s="65"/>
      <c r="DU95" s="65"/>
      <c r="DV95" s="65"/>
    </row>
    <row r="96" spans="1:126" x14ac:dyDescent="0.35">
      <c r="A96" t="s">
        <v>214</v>
      </c>
      <c r="B96" s="49" t="s">
        <v>168</v>
      </c>
      <c r="C96" s="49" t="s">
        <v>168</v>
      </c>
      <c r="D96" s="49" t="s">
        <v>168</v>
      </c>
      <c r="E96" s="49" t="s">
        <v>168</v>
      </c>
      <c r="F96" s="49" t="s">
        <v>168</v>
      </c>
      <c r="G96" s="49" t="s">
        <v>168</v>
      </c>
      <c r="H96" s="49" t="s">
        <v>168</v>
      </c>
      <c r="I96" s="49" t="s">
        <v>168</v>
      </c>
      <c r="J96" s="49" t="s">
        <v>168</v>
      </c>
      <c r="K96" s="49" t="s">
        <v>168</v>
      </c>
      <c r="L96" s="49" t="s">
        <v>168</v>
      </c>
      <c r="M96" s="49" t="s">
        <v>168</v>
      </c>
      <c r="O96" s="49" t="s">
        <v>168</v>
      </c>
      <c r="DH96" s="72"/>
      <c r="DI96" s="72"/>
      <c r="DJ96" s="72"/>
      <c r="DS96" s="65"/>
      <c r="DT96" s="65"/>
      <c r="DU96" s="65"/>
      <c r="DV96" s="65"/>
    </row>
    <row r="97" spans="1:126" x14ac:dyDescent="0.35">
      <c r="DH97" s="72"/>
      <c r="DI97" s="72"/>
      <c r="DJ97" s="72"/>
      <c r="DS97" s="65"/>
      <c r="DT97" s="65"/>
      <c r="DU97" s="65"/>
      <c r="DV97" s="65"/>
    </row>
    <row r="98" spans="1:126" x14ac:dyDescent="0.35">
      <c r="DH98" s="72"/>
      <c r="DI98" s="72"/>
      <c r="DJ98" s="72"/>
      <c r="DS98" s="65"/>
      <c r="DT98" s="65"/>
      <c r="DU98" s="65"/>
      <c r="DV98" s="65"/>
    </row>
    <row r="99" spans="1:126" x14ac:dyDescent="0.35">
      <c r="DH99" s="72"/>
      <c r="DI99" s="72"/>
      <c r="DJ99" s="72"/>
      <c r="DS99" s="65"/>
      <c r="DT99" s="72"/>
      <c r="DU99" s="72"/>
      <c r="DV99" s="72"/>
    </row>
    <row r="100" spans="1:126" x14ac:dyDescent="0.35">
      <c r="DH100" s="65"/>
      <c r="DI100" s="65"/>
      <c r="DJ100" s="65"/>
      <c r="DS100" s="65"/>
      <c r="DT100" s="72"/>
      <c r="DU100" s="72"/>
      <c r="DV100" s="72"/>
    </row>
    <row r="101" spans="1:126" x14ac:dyDescent="0.35">
      <c r="DH101" s="65"/>
      <c r="DI101" s="65"/>
      <c r="DJ101" s="65"/>
      <c r="DS101" s="65"/>
      <c r="DT101" s="72"/>
      <c r="DU101" s="72"/>
      <c r="DV101" s="72"/>
    </row>
    <row r="102" spans="1:126" x14ac:dyDescent="0.35">
      <c r="DH102" s="72"/>
      <c r="DI102" s="72"/>
      <c r="DJ102" s="72"/>
      <c r="DS102" s="65"/>
      <c r="DT102" s="72"/>
      <c r="DU102" s="72"/>
      <c r="DV102" s="72"/>
    </row>
    <row r="103" spans="1:126" x14ac:dyDescent="0.35">
      <c r="DH103" s="72"/>
      <c r="DI103" s="72"/>
      <c r="DJ103" s="72"/>
      <c r="DS103" s="65"/>
      <c r="DT103" s="72"/>
      <c r="DU103" s="72"/>
      <c r="DV103" s="72"/>
    </row>
    <row r="104" spans="1:126" x14ac:dyDescent="0.35">
      <c r="DH104" s="72"/>
      <c r="DI104" s="72"/>
      <c r="DJ104" s="72"/>
      <c r="DS104" s="65"/>
      <c r="DT104" s="72"/>
      <c r="DU104" s="72"/>
      <c r="DV104" s="72"/>
    </row>
    <row r="105" spans="1:126" x14ac:dyDescent="0.35">
      <c r="DH105" s="72"/>
      <c r="DI105" s="72"/>
      <c r="DJ105" s="72"/>
      <c r="DS105" s="65"/>
      <c r="DT105" s="72"/>
      <c r="DU105" s="72"/>
      <c r="DV105" s="72"/>
    </row>
    <row r="106" spans="1:126" x14ac:dyDescent="0.35">
      <c r="DH106" s="72"/>
      <c r="DI106" s="72"/>
      <c r="DJ106" s="72"/>
    </row>
    <row r="107" spans="1:126" x14ac:dyDescent="0.35">
      <c r="DH107" s="72"/>
      <c r="DI107" s="72"/>
      <c r="DJ107" s="72"/>
    </row>
    <row r="108" spans="1:126" x14ac:dyDescent="0.35">
      <c r="DH108" s="72"/>
      <c r="DI108" s="72"/>
      <c r="DJ108" s="72"/>
    </row>
    <row r="109" spans="1:126" x14ac:dyDescent="0.3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2"/>
      <c r="DI109" s="72"/>
      <c r="DJ109" s="72"/>
    </row>
    <row r="110" spans="1:126" x14ac:dyDescent="0.35">
      <c r="A110" t="s">
        <v>171</v>
      </c>
      <c r="B110" s="49" t="s">
        <v>168</v>
      </c>
      <c r="C110" s="49" t="s">
        <v>168</v>
      </c>
      <c r="D110" s="49" t="s">
        <v>168</v>
      </c>
      <c r="E110" s="49" t="s">
        <v>168</v>
      </c>
      <c r="F110" s="49" t="s">
        <v>168</v>
      </c>
      <c r="G110" s="49" t="s">
        <v>168</v>
      </c>
      <c r="H110" s="49" t="s">
        <v>168</v>
      </c>
      <c r="I110" s="49" t="s">
        <v>168</v>
      </c>
      <c r="J110" s="49" t="s">
        <v>168</v>
      </c>
      <c r="K110" s="49" t="s">
        <v>168</v>
      </c>
      <c r="L110" s="49" t="s">
        <v>168</v>
      </c>
      <c r="M110" s="49" t="s">
        <v>168</v>
      </c>
      <c r="O110" s="48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2"/>
      <c r="DI110" s="72"/>
      <c r="DJ110" s="72"/>
    </row>
    <row r="111" spans="1:126" x14ac:dyDescent="0.35">
      <c r="A111" t="s">
        <v>172</v>
      </c>
      <c r="B111" s="49" t="s">
        <v>168</v>
      </c>
      <c r="C111" s="49" t="s">
        <v>168</v>
      </c>
      <c r="D111" s="49" t="s">
        <v>168</v>
      </c>
      <c r="E111" s="49" t="s">
        <v>168</v>
      </c>
      <c r="F111" s="49" t="s">
        <v>169</v>
      </c>
      <c r="G111" s="49" t="s">
        <v>168</v>
      </c>
      <c r="H111" s="49" t="s">
        <v>168</v>
      </c>
      <c r="I111" s="49" t="s">
        <v>168</v>
      </c>
      <c r="J111" s="49" t="s">
        <v>168</v>
      </c>
      <c r="K111" s="49" t="s">
        <v>168</v>
      </c>
      <c r="L111" s="49" t="s">
        <v>168</v>
      </c>
      <c r="M111" s="49" t="s">
        <v>170</v>
      </c>
      <c r="O111" s="49" t="s">
        <v>168</v>
      </c>
      <c r="AS111" t="s">
        <v>215</v>
      </c>
      <c r="AT111" s="54" t="s">
        <v>169</v>
      </c>
      <c r="AU111" s="54" t="s">
        <v>169</v>
      </c>
      <c r="AV111" s="54" t="s">
        <v>169</v>
      </c>
      <c r="AW111" s="49" t="s">
        <v>168</v>
      </c>
      <c r="AX111" s="49" t="s">
        <v>168</v>
      </c>
      <c r="AY111" s="49" t="s">
        <v>168</v>
      </c>
      <c r="AZ111" s="47" t="s">
        <v>170</v>
      </c>
      <c r="BA111" s="47" t="s">
        <v>170</v>
      </c>
      <c r="BB111" s="47" t="s">
        <v>170</v>
      </c>
      <c r="BC111" s="47" t="s">
        <v>170</v>
      </c>
      <c r="BD111" s="47" t="s">
        <v>170</v>
      </c>
      <c r="BE111" s="47" t="s">
        <v>170</v>
      </c>
      <c r="BG111" s="51" t="s">
        <v>192</v>
      </c>
      <c r="DH111" s="72"/>
      <c r="DI111" s="72"/>
      <c r="DJ111" s="72"/>
    </row>
    <row r="112" spans="1:126" x14ac:dyDescent="0.35">
      <c r="A112" t="s">
        <v>173</v>
      </c>
      <c r="B112" s="49" t="s">
        <v>168</v>
      </c>
      <c r="C112" s="49" t="s">
        <v>168</v>
      </c>
      <c r="D112" s="49" t="s">
        <v>168</v>
      </c>
      <c r="E112" s="49" t="s">
        <v>168</v>
      </c>
      <c r="F112" s="49" t="s">
        <v>168</v>
      </c>
      <c r="G112" s="49" t="s">
        <v>168</v>
      </c>
      <c r="H112" s="49" t="s">
        <v>168</v>
      </c>
      <c r="I112" s="49" t="s">
        <v>168</v>
      </c>
      <c r="J112" s="49" t="s">
        <v>168</v>
      </c>
      <c r="K112" s="49" t="s">
        <v>168</v>
      </c>
      <c r="L112" s="49" t="s">
        <v>168</v>
      </c>
      <c r="M112" s="49" t="s">
        <v>168</v>
      </c>
      <c r="O112" s="49" t="s">
        <v>168</v>
      </c>
      <c r="AS112" t="s">
        <v>216</v>
      </c>
      <c r="AT112" s="49" t="s">
        <v>168</v>
      </c>
      <c r="AU112" s="49" t="s">
        <v>168</v>
      </c>
      <c r="AV112" s="49" t="s">
        <v>168</v>
      </c>
      <c r="AW112" s="49" t="s">
        <v>168</v>
      </c>
      <c r="AX112" s="49" t="s">
        <v>168</v>
      </c>
      <c r="AY112" s="49" t="s">
        <v>168</v>
      </c>
      <c r="AZ112" s="49" t="s">
        <v>168</v>
      </c>
      <c r="BA112" s="49" t="s">
        <v>168</v>
      </c>
      <c r="BB112" s="47" t="s">
        <v>170</v>
      </c>
      <c r="BC112" s="47" t="s">
        <v>170</v>
      </c>
      <c r="BD112" s="47" t="s">
        <v>170</v>
      </c>
      <c r="BE112" s="54" t="s">
        <v>169</v>
      </c>
      <c r="BG112" s="49" t="s">
        <v>168</v>
      </c>
      <c r="DH112" s="72"/>
      <c r="DI112" s="72"/>
      <c r="DJ112" s="72"/>
    </row>
    <row r="113" spans="1:59" x14ac:dyDescent="0.35">
      <c r="A113" t="s">
        <v>174</v>
      </c>
      <c r="B113" s="49" t="s">
        <v>168</v>
      </c>
      <c r="C113" s="49" t="s">
        <v>168</v>
      </c>
      <c r="D113" s="49" t="s">
        <v>168</v>
      </c>
      <c r="E113" s="49" t="s">
        <v>168</v>
      </c>
      <c r="F113" s="49" t="s">
        <v>168</v>
      </c>
      <c r="G113" s="49" t="s">
        <v>168</v>
      </c>
      <c r="H113" s="49" t="s">
        <v>168</v>
      </c>
      <c r="I113" s="49" t="s">
        <v>168</v>
      </c>
      <c r="J113" s="49" t="s">
        <v>168</v>
      </c>
      <c r="K113" s="49" t="s">
        <v>168</v>
      </c>
      <c r="L113" s="49" t="s">
        <v>168</v>
      </c>
      <c r="M113" s="49" t="s">
        <v>168</v>
      </c>
      <c r="O113" s="49" t="s">
        <v>168</v>
      </c>
      <c r="AS113" t="s">
        <v>217</v>
      </c>
      <c r="AT113" s="49" t="s">
        <v>168</v>
      </c>
      <c r="AU113" s="49" t="s">
        <v>168</v>
      </c>
      <c r="AV113" s="49" t="s">
        <v>168</v>
      </c>
      <c r="AW113" s="49" t="s">
        <v>168</v>
      </c>
      <c r="AX113" s="49" t="s">
        <v>168</v>
      </c>
      <c r="AY113" s="49" t="s">
        <v>168</v>
      </c>
      <c r="AZ113" s="49" t="s">
        <v>168</v>
      </c>
      <c r="BA113" s="49" t="s">
        <v>168</v>
      </c>
      <c r="BB113" s="49" t="s">
        <v>168</v>
      </c>
      <c r="BC113" s="49" t="s">
        <v>168</v>
      </c>
      <c r="BD113" s="49" t="s">
        <v>168</v>
      </c>
      <c r="BE113" s="49" t="s">
        <v>168</v>
      </c>
      <c r="BG113" s="49" t="s">
        <v>168</v>
      </c>
    </row>
    <row r="114" spans="1:59" x14ac:dyDescent="0.35">
      <c r="A114" t="s">
        <v>175</v>
      </c>
      <c r="B114" s="49" t="s">
        <v>168</v>
      </c>
      <c r="C114" s="49" t="s">
        <v>168</v>
      </c>
      <c r="D114" s="49" t="s">
        <v>168</v>
      </c>
      <c r="E114" s="49" t="s">
        <v>168</v>
      </c>
      <c r="F114" s="49" t="s">
        <v>168</v>
      </c>
      <c r="G114" s="49" t="s">
        <v>168</v>
      </c>
      <c r="H114" s="49" t="s">
        <v>168</v>
      </c>
      <c r="I114" s="54" t="s">
        <v>169</v>
      </c>
      <c r="J114" s="49" t="s">
        <v>168</v>
      </c>
      <c r="K114" s="49" t="s">
        <v>168</v>
      </c>
      <c r="L114" s="49" t="s">
        <v>168</v>
      </c>
      <c r="M114" s="49" t="s">
        <v>168</v>
      </c>
      <c r="O114" s="49" t="s">
        <v>168</v>
      </c>
      <c r="AS114" t="s">
        <v>218</v>
      </c>
      <c r="AT114" s="49" t="s">
        <v>168</v>
      </c>
      <c r="AU114" s="49" t="s">
        <v>168</v>
      </c>
      <c r="AV114" s="49" t="s">
        <v>168</v>
      </c>
      <c r="AW114" s="49" t="s">
        <v>168</v>
      </c>
      <c r="AX114" s="49" t="s">
        <v>168</v>
      </c>
      <c r="AY114" s="49" t="s">
        <v>168</v>
      </c>
      <c r="AZ114" s="49" t="s">
        <v>168</v>
      </c>
      <c r="BA114" s="54" t="s">
        <v>169</v>
      </c>
      <c r="BB114" s="54" t="s">
        <v>169</v>
      </c>
      <c r="BC114" s="54" t="s">
        <v>169</v>
      </c>
      <c r="BD114" s="49" t="s">
        <v>168</v>
      </c>
      <c r="BE114" s="49" t="s">
        <v>168</v>
      </c>
      <c r="BG114" s="49" t="s">
        <v>168</v>
      </c>
    </row>
    <row r="115" spans="1:59" x14ac:dyDescent="0.35">
      <c r="A115" t="s">
        <v>176</v>
      </c>
      <c r="B115" s="49" t="s">
        <v>168</v>
      </c>
      <c r="C115" s="49" t="s">
        <v>168</v>
      </c>
      <c r="D115" s="49" t="s">
        <v>168</v>
      </c>
      <c r="E115" s="49" t="s">
        <v>168</v>
      </c>
      <c r="F115" s="49" t="s">
        <v>168</v>
      </c>
      <c r="G115" s="49" t="s">
        <v>168</v>
      </c>
      <c r="H115" s="49" t="s">
        <v>168</v>
      </c>
      <c r="I115" s="49" t="s">
        <v>168</v>
      </c>
      <c r="J115" s="49" t="s">
        <v>168</v>
      </c>
      <c r="K115" s="49" t="s">
        <v>168</v>
      </c>
      <c r="L115" s="49" t="s">
        <v>168</v>
      </c>
      <c r="M115" s="49" t="s">
        <v>168</v>
      </c>
      <c r="O115" s="49" t="s">
        <v>168</v>
      </c>
      <c r="AS115" t="s">
        <v>219</v>
      </c>
      <c r="AT115" s="49" t="s">
        <v>168</v>
      </c>
      <c r="AU115" s="49" t="s">
        <v>168</v>
      </c>
      <c r="AV115" s="47" t="s">
        <v>170</v>
      </c>
      <c r="AW115" s="47" t="s">
        <v>170</v>
      </c>
      <c r="AX115" s="54" t="s">
        <v>169</v>
      </c>
      <c r="AY115" s="49" t="s">
        <v>168</v>
      </c>
      <c r="AZ115" s="47" t="s">
        <v>170</v>
      </c>
      <c r="BA115" s="47" t="s">
        <v>170</v>
      </c>
      <c r="BB115" s="47" t="s">
        <v>170</v>
      </c>
      <c r="BC115" s="47" t="s">
        <v>170</v>
      </c>
      <c r="BD115" s="49" t="s">
        <v>168</v>
      </c>
      <c r="BE115" s="49" t="s">
        <v>168</v>
      </c>
      <c r="BG115" s="51" t="s">
        <v>192</v>
      </c>
    </row>
    <row r="116" spans="1:59" x14ac:dyDescent="0.35">
      <c r="A116" t="s">
        <v>177</v>
      </c>
      <c r="B116" s="49" t="s">
        <v>168</v>
      </c>
      <c r="C116" s="49" t="s">
        <v>168</v>
      </c>
      <c r="D116" s="49" t="s">
        <v>168</v>
      </c>
      <c r="E116" s="49" t="s">
        <v>168</v>
      </c>
      <c r="F116" s="47" t="s">
        <v>170</v>
      </c>
      <c r="G116" s="47" t="s">
        <v>168</v>
      </c>
      <c r="H116" s="54" t="s">
        <v>169</v>
      </c>
      <c r="I116" s="47" t="s">
        <v>170</v>
      </c>
      <c r="J116" s="49" t="s">
        <v>168</v>
      </c>
      <c r="K116" s="47" t="s">
        <v>170</v>
      </c>
      <c r="L116" s="49" t="s">
        <v>168</v>
      </c>
      <c r="M116" s="49" t="s">
        <v>168</v>
      </c>
      <c r="O116" s="49" t="s">
        <v>168</v>
      </c>
      <c r="AS116" t="s">
        <v>220</v>
      </c>
      <c r="AT116" s="54" t="s">
        <v>169</v>
      </c>
      <c r="AU116" s="54" t="s">
        <v>169</v>
      </c>
      <c r="AV116" s="47" t="s">
        <v>170</v>
      </c>
      <c r="AW116" s="47" t="s">
        <v>170</v>
      </c>
      <c r="AX116" s="54" t="s">
        <v>169</v>
      </c>
      <c r="AY116" s="49" t="s">
        <v>168</v>
      </c>
      <c r="AZ116" s="47" t="s">
        <v>170</v>
      </c>
      <c r="BA116" s="54" t="s">
        <v>169</v>
      </c>
      <c r="BB116" s="47" t="s">
        <v>170</v>
      </c>
      <c r="BC116" s="47" t="s">
        <v>170</v>
      </c>
      <c r="BD116" s="49" t="s">
        <v>168</v>
      </c>
      <c r="BE116" s="47" t="s">
        <v>170</v>
      </c>
      <c r="BG116" s="51" t="s">
        <v>192</v>
      </c>
    </row>
    <row r="117" spans="1:59" x14ac:dyDescent="0.35">
      <c r="A117" t="s">
        <v>178</v>
      </c>
      <c r="B117" s="49" t="s">
        <v>168</v>
      </c>
      <c r="C117" s="49" t="s">
        <v>168</v>
      </c>
      <c r="D117" s="49" t="s">
        <v>168</v>
      </c>
      <c r="E117" s="49" t="s">
        <v>168</v>
      </c>
      <c r="F117" s="49" t="s">
        <v>168</v>
      </c>
      <c r="G117" s="49" t="s">
        <v>168</v>
      </c>
      <c r="H117" s="49" t="s">
        <v>168</v>
      </c>
      <c r="I117" s="49" t="s">
        <v>168</v>
      </c>
      <c r="J117" s="49" t="s">
        <v>168</v>
      </c>
      <c r="K117" s="49" t="s">
        <v>168</v>
      </c>
      <c r="L117" s="49" t="s">
        <v>168</v>
      </c>
      <c r="M117" s="49" t="s">
        <v>168</v>
      </c>
      <c r="O117" s="49" t="s">
        <v>168</v>
      </c>
      <c r="AS117" t="s">
        <v>221</v>
      </c>
      <c r="AT117" s="49" t="s">
        <v>168</v>
      </c>
      <c r="AU117" s="54" t="s">
        <v>169</v>
      </c>
      <c r="AV117" s="54" t="s">
        <v>169</v>
      </c>
      <c r="AW117" s="49" t="s">
        <v>168</v>
      </c>
      <c r="AX117" s="49" t="s">
        <v>168</v>
      </c>
      <c r="AY117" s="49" t="s">
        <v>168</v>
      </c>
      <c r="AZ117" s="54" t="s">
        <v>169</v>
      </c>
      <c r="BA117" s="49" t="s">
        <v>168</v>
      </c>
      <c r="BB117" s="54" t="s">
        <v>169</v>
      </c>
      <c r="BC117" s="47" t="s">
        <v>170</v>
      </c>
      <c r="BD117" s="49" t="s">
        <v>168</v>
      </c>
      <c r="BE117" s="54" t="s">
        <v>169</v>
      </c>
      <c r="BG117" s="53" t="s">
        <v>195</v>
      </c>
    </row>
    <row r="118" spans="1:59" x14ac:dyDescent="0.35">
      <c r="A118" t="s">
        <v>179</v>
      </c>
      <c r="B118" s="49" t="s">
        <v>168</v>
      </c>
      <c r="C118" s="49" t="s">
        <v>168</v>
      </c>
      <c r="D118" s="49" t="s">
        <v>168</v>
      </c>
      <c r="E118" s="49" t="s">
        <v>168</v>
      </c>
      <c r="F118" s="49" t="s">
        <v>168</v>
      </c>
      <c r="G118" s="49" t="s">
        <v>168</v>
      </c>
      <c r="H118" s="54" t="s">
        <v>169</v>
      </c>
      <c r="I118" s="54" t="s">
        <v>169</v>
      </c>
      <c r="J118" s="49" t="s">
        <v>168</v>
      </c>
      <c r="K118" s="54" t="s">
        <v>169</v>
      </c>
      <c r="L118" s="49" t="s">
        <v>168</v>
      </c>
      <c r="M118" s="49" t="s">
        <v>168</v>
      </c>
      <c r="O118" s="49" t="s">
        <v>168</v>
      </c>
    </row>
    <row r="119" spans="1:59" x14ac:dyDescent="0.35">
      <c r="A119" t="s">
        <v>213</v>
      </c>
      <c r="B119" s="49" t="s">
        <v>168</v>
      </c>
      <c r="C119" s="49" t="s">
        <v>168</v>
      </c>
      <c r="D119" s="49" t="s">
        <v>168</v>
      </c>
      <c r="E119" s="49" t="s">
        <v>168</v>
      </c>
      <c r="F119" s="49" t="s">
        <v>168</v>
      </c>
      <c r="G119" s="49" t="s">
        <v>168</v>
      </c>
      <c r="H119" s="49" t="s">
        <v>168</v>
      </c>
      <c r="I119" s="49" t="s">
        <v>168</v>
      </c>
      <c r="J119" s="49" t="s">
        <v>168</v>
      </c>
      <c r="K119" s="49" t="s">
        <v>168</v>
      </c>
      <c r="L119" s="49" t="s">
        <v>168</v>
      </c>
      <c r="M119" s="49" t="s">
        <v>168</v>
      </c>
      <c r="O119" s="49" t="s">
        <v>168</v>
      </c>
    </row>
    <row r="120" spans="1:59" x14ac:dyDescent="0.35">
      <c r="A120" t="s">
        <v>214</v>
      </c>
      <c r="B120" s="49" t="s">
        <v>168</v>
      </c>
      <c r="C120" s="49" t="s">
        <v>168</v>
      </c>
      <c r="D120" s="49" t="s">
        <v>168</v>
      </c>
      <c r="E120" s="49" t="s">
        <v>168</v>
      </c>
      <c r="F120" s="49" t="s">
        <v>168</v>
      </c>
      <c r="G120" s="49" t="s">
        <v>168</v>
      </c>
      <c r="H120" s="49" t="s">
        <v>168</v>
      </c>
      <c r="I120" s="49" t="s">
        <v>168</v>
      </c>
      <c r="J120" s="49" t="s">
        <v>168</v>
      </c>
      <c r="K120" s="49" t="s">
        <v>168</v>
      </c>
      <c r="L120" s="49" t="s">
        <v>168</v>
      </c>
      <c r="M120" s="49" t="s">
        <v>168</v>
      </c>
      <c r="O120" s="49" t="s">
        <v>168</v>
      </c>
    </row>
    <row r="133" spans="1:59" x14ac:dyDescent="0.3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35">
      <c r="A134" t="s">
        <v>171</v>
      </c>
      <c r="B134" s="49" t="s">
        <v>168</v>
      </c>
      <c r="C134" s="49" t="s">
        <v>168</v>
      </c>
      <c r="D134" s="49" t="s">
        <v>168</v>
      </c>
      <c r="E134" s="49" t="s">
        <v>168</v>
      </c>
      <c r="F134" s="49" t="s">
        <v>168</v>
      </c>
      <c r="G134" s="49" t="s">
        <v>168</v>
      </c>
      <c r="H134" s="49" t="s">
        <v>168</v>
      </c>
      <c r="I134" s="49" t="s">
        <v>168</v>
      </c>
      <c r="J134" s="49" t="s">
        <v>168</v>
      </c>
      <c r="K134" s="49" t="s">
        <v>168</v>
      </c>
      <c r="L134" s="49" t="s">
        <v>168</v>
      </c>
      <c r="M134" s="49" t="s">
        <v>168</v>
      </c>
      <c r="O134" s="48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35">
      <c r="A135" t="s">
        <v>172</v>
      </c>
      <c r="B135" s="49" t="s">
        <v>168</v>
      </c>
      <c r="C135" s="49" t="s">
        <v>168</v>
      </c>
      <c r="D135" s="49" t="s">
        <v>168</v>
      </c>
      <c r="E135" s="49" t="s">
        <v>168</v>
      </c>
      <c r="F135" s="49" t="s">
        <v>168</v>
      </c>
      <c r="G135" s="49" t="s">
        <v>168</v>
      </c>
      <c r="H135" s="49" t="s">
        <v>168</v>
      </c>
      <c r="I135" s="54" t="s">
        <v>169</v>
      </c>
      <c r="J135" s="49" t="s">
        <v>168</v>
      </c>
      <c r="K135" s="49" t="s">
        <v>168</v>
      </c>
      <c r="L135" s="49" t="s">
        <v>168</v>
      </c>
      <c r="M135" s="49" t="s">
        <v>168</v>
      </c>
      <c r="O135" s="49" t="s">
        <v>168</v>
      </c>
      <c r="AS135" t="s">
        <v>215</v>
      </c>
      <c r="AT135" s="47" t="s">
        <v>170</v>
      </c>
      <c r="AU135" s="47" t="s">
        <v>170</v>
      </c>
      <c r="AV135" s="47" t="s">
        <v>170</v>
      </c>
      <c r="AW135" s="49" t="s">
        <v>168</v>
      </c>
      <c r="AX135" s="49" t="s">
        <v>168</v>
      </c>
      <c r="AY135" s="49" t="s">
        <v>168</v>
      </c>
      <c r="AZ135" s="54" t="s">
        <v>169</v>
      </c>
      <c r="BA135" s="47" t="s">
        <v>170</v>
      </c>
      <c r="BB135" s="47" t="s">
        <v>170</v>
      </c>
      <c r="BC135" s="47" t="s">
        <v>170</v>
      </c>
      <c r="BD135" s="47" t="s">
        <v>170</v>
      </c>
      <c r="BE135" s="47" t="s">
        <v>170</v>
      </c>
      <c r="BG135" s="47" t="s">
        <v>170</v>
      </c>
    </row>
    <row r="136" spans="1:59" x14ac:dyDescent="0.35">
      <c r="A136" t="s">
        <v>173</v>
      </c>
      <c r="B136" s="49" t="s">
        <v>168</v>
      </c>
      <c r="C136" s="49" t="s">
        <v>168</v>
      </c>
      <c r="D136" s="49" t="s">
        <v>168</v>
      </c>
      <c r="E136" s="49" t="s">
        <v>168</v>
      </c>
      <c r="F136" s="49" t="s">
        <v>168</v>
      </c>
      <c r="G136" s="49" t="s">
        <v>168</v>
      </c>
      <c r="H136" s="49" t="s">
        <v>168</v>
      </c>
      <c r="I136" s="49" t="s">
        <v>168</v>
      </c>
      <c r="J136" s="49" t="s">
        <v>168</v>
      </c>
      <c r="K136" s="49" t="s">
        <v>168</v>
      </c>
      <c r="L136" s="49" t="s">
        <v>168</v>
      </c>
      <c r="M136" s="49" t="s">
        <v>168</v>
      </c>
      <c r="O136" s="49" t="s">
        <v>168</v>
      </c>
      <c r="AS136" t="s">
        <v>216</v>
      </c>
      <c r="AT136" s="49" t="s">
        <v>168</v>
      </c>
      <c r="AU136" s="49" t="s">
        <v>168</v>
      </c>
      <c r="AV136" s="49" t="s">
        <v>168</v>
      </c>
      <c r="AW136" s="49" t="s">
        <v>168</v>
      </c>
      <c r="AX136" s="49" t="s">
        <v>168</v>
      </c>
      <c r="AY136" s="49" t="s">
        <v>168</v>
      </c>
      <c r="AZ136" s="49" t="s">
        <v>168</v>
      </c>
      <c r="BA136" s="49" t="s">
        <v>168</v>
      </c>
      <c r="BB136" s="49" t="s">
        <v>168</v>
      </c>
      <c r="BC136" s="47" t="s">
        <v>170</v>
      </c>
      <c r="BD136" s="47" t="s">
        <v>170</v>
      </c>
      <c r="BE136" s="54" t="s">
        <v>169</v>
      </c>
      <c r="BG136" s="49" t="s">
        <v>168</v>
      </c>
    </row>
    <row r="137" spans="1:59" x14ac:dyDescent="0.35">
      <c r="A137" t="s">
        <v>174</v>
      </c>
      <c r="B137" s="49" t="s">
        <v>168</v>
      </c>
      <c r="C137" s="49" t="s">
        <v>168</v>
      </c>
      <c r="D137" s="49" t="s">
        <v>168</v>
      </c>
      <c r="E137" s="49" t="s">
        <v>168</v>
      </c>
      <c r="F137" s="49" t="s">
        <v>168</v>
      </c>
      <c r="G137" s="49" t="s">
        <v>168</v>
      </c>
      <c r="H137" s="49" t="s">
        <v>168</v>
      </c>
      <c r="I137" s="49" t="s">
        <v>168</v>
      </c>
      <c r="J137" s="49" t="s">
        <v>168</v>
      </c>
      <c r="K137" s="49" t="s">
        <v>168</v>
      </c>
      <c r="L137" s="49" t="s">
        <v>168</v>
      </c>
      <c r="M137" s="49" t="s">
        <v>168</v>
      </c>
      <c r="O137" s="49" t="s">
        <v>168</v>
      </c>
      <c r="AS137" t="s">
        <v>217</v>
      </c>
      <c r="AT137" s="49" t="s">
        <v>168</v>
      </c>
      <c r="AU137" s="54" t="s">
        <v>169</v>
      </c>
      <c r="AV137" s="54" t="s">
        <v>169</v>
      </c>
      <c r="AW137" s="49" t="s">
        <v>168</v>
      </c>
      <c r="AX137" s="49" t="s">
        <v>168</v>
      </c>
      <c r="AY137" s="49" t="s">
        <v>168</v>
      </c>
      <c r="AZ137" s="49" t="s">
        <v>168</v>
      </c>
      <c r="BA137" s="49" t="s">
        <v>168</v>
      </c>
      <c r="BB137" s="49" t="s">
        <v>168</v>
      </c>
      <c r="BC137" s="49" t="s">
        <v>168</v>
      </c>
      <c r="BD137" s="49" t="s">
        <v>168</v>
      </c>
      <c r="BE137" s="54" t="s">
        <v>169</v>
      </c>
      <c r="BG137" s="49" t="s">
        <v>168</v>
      </c>
    </row>
    <row r="138" spans="1:59" x14ac:dyDescent="0.35">
      <c r="A138" t="s">
        <v>175</v>
      </c>
      <c r="B138" s="49" t="s">
        <v>168</v>
      </c>
      <c r="C138" s="49" t="s">
        <v>168</v>
      </c>
      <c r="D138" s="54" t="s">
        <v>169</v>
      </c>
      <c r="E138" s="49" t="s">
        <v>168</v>
      </c>
      <c r="F138" s="49" t="s">
        <v>168</v>
      </c>
      <c r="G138" s="49" t="s">
        <v>168</v>
      </c>
      <c r="H138" s="49" t="s">
        <v>168</v>
      </c>
      <c r="I138" s="47" t="s">
        <v>170</v>
      </c>
      <c r="J138" s="47" t="s">
        <v>170</v>
      </c>
      <c r="K138" s="47" t="s">
        <v>170</v>
      </c>
      <c r="L138" s="49" t="s">
        <v>168</v>
      </c>
      <c r="M138" s="54" t="s">
        <v>169</v>
      </c>
      <c r="O138" s="49" t="s">
        <v>168</v>
      </c>
      <c r="AS138" t="s">
        <v>218</v>
      </c>
      <c r="AT138" s="47" t="s">
        <v>170</v>
      </c>
      <c r="AU138" s="47" t="s">
        <v>170</v>
      </c>
      <c r="AV138" s="47" t="s">
        <v>170</v>
      </c>
      <c r="AW138" s="49" t="s">
        <v>168</v>
      </c>
      <c r="AX138" s="54" t="s">
        <v>169</v>
      </c>
      <c r="AY138" s="54" t="s">
        <v>169</v>
      </c>
      <c r="AZ138" s="54" t="s">
        <v>169</v>
      </c>
      <c r="BA138" s="54" t="s">
        <v>169</v>
      </c>
      <c r="BB138" s="54" t="s">
        <v>169</v>
      </c>
      <c r="BC138" s="47" t="s">
        <v>170</v>
      </c>
      <c r="BD138" s="47" t="s">
        <v>170</v>
      </c>
      <c r="BE138" s="47" t="s">
        <v>170</v>
      </c>
      <c r="BG138" s="51" t="s">
        <v>192</v>
      </c>
    </row>
    <row r="139" spans="1:59" x14ac:dyDescent="0.35">
      <c r="A139" t="s">
        <v>176</v>
      </c>
      <c r="B139" s="49" t="s">
        <v>168</v>
      </c>
      <c r="C139" s="49" t="s">
        <v>168</v>
      </c>
      <c r="D139" s="49" t="s">
        <v>168</v>
      </c>
      <c r="E139" s="49" t="s">
        <v>168</v>
      </c>
      <c r="F139" s="49" t="s">
        <v>168</v>
      </c>
      <c r="G139" s="49" t="s">
        <v>168</v>
      </c>
      <c r="H139" s="49" t="s">
        <v>168</v>
      </c>
      <c r="I139" s="49" t="s">
        <v>168</v>
      </c>
      <c r="J139" s="49" t="s">
        <v>168</v>
      </c>
      <c r="K139" s="49" t="s">
        <v>168</v>
      </c>
      <c r="L139" s="49" t="s">
        <v>168</v>
      </c>
      <c r="M139" s="49" t="s">
        <v>168</v>
      </c>
      <c r="O139" s="49" t="s">
        <v>168</v>
      </c>
      <c r="AS139" t="s">
        <v>219</v>
      </c>
      <c r="AT139" s="47" t="s">
        <v>170</v>
      </c>
      <c r="AU139" s="47" t="s">
        <v>170</v>
      </c>
      <c r="AV139" s="47" t="s">
        <v>170</v>
      </c>
      <c r="AW139" s="47" t="s">
        <v>170</v>
      </c>
      <c r="AX139" s="54" t="s">
        <v>169</v>
      </c>
      <c r="AY139" s="54" t="s">
        <v>169</v>
      </c>
      <c r="AZ139" s="47" t="s">
        <v>170</v>
      </c>
      <c r="BA139" s="47" t="s">
        <v>170</v>
      </c>
      <c r="BB139" s="47" t="s">
        <v>170</v>
      </c>
      <c r="BC139" s="47" t="s">
        <v>170</v>
      </c>
      <c r="BD139" s="47" t="s">
        <v>170</v>
      </c>
      <c r="BE139" s="47" t="s">
        <v>170</v>
      </c>
      <c r="BG139" s="47" t="s">
        <v>170</v>
      </c>
    </row>
    <row r="140" spans="1:59" x14ac:dyDescent="0.35">
      <c r="A140" t="s">
        <v>177</v>
      </c>
      <c r="B140" s="49" t="s">
        <v>168</v>
      </c>
      <c r="C140" s="47" t="s">
        <v>170</v>
      </c>
      <c r="D140" s="49" t="s">
        <v>168</v>
      </c>
      <c r="E140" s="49" t="s">
        <v>168</v>
      </c>
      <c r="F140" s="54" t="s">
        <v>169</v>
      </c>
      <c r="G140" s="54" t="s">
        <v>169</v>
      </c>
      <c r="H140" s="54" t="s">
        <v>169</v>
      </c>
      <c r="I140" s="54" t="s">
        <v>169</v>
      </c>
      <c r="J140" s="49" t="s">
        <v>168</v>
      </c>
      <c r="K140" s="54" t="s">
        <v>169</v>
      </c>
      <c r="L140" s="49" t="s">
        <v>168</v>
      </c>
      <c r="M140" s="49" t="s">
        <v>168</v>
      </c>
      <c r="O140" s="53" t="s">
        <v>195</v>
      </c>
      <c r="AS140" t="s">
        <v>220</v>
      </c>
      <c r="AT140" s="47" t="s">
        <v>170</v>
      </c>
      <c r="AU140" s="47" t="s">
        <v>170</v>
      </c>
      <c r="AV140" s="47" t="s">
        <v>170</v>
      </c>
      <c r="AW140" s="47" t="s">
        <v>170</v>
      </c>
      <c r="AX140" s="47" t="s">
        <v>170</v>
      </c>
      <c r="AY140" s="47" t="s">
        <v>170</v>
      </c>
      <c r="AZ140" s="47" t="s">
        <v>170</v>
      </c>
      <c r="BA140" s="47" t="s">
        <v>170</v>
      </c>
      <c r="BB140" s="47" t="s">
        <v>170</v>
      </c>
      <c r="BC140" s="47" t="s">
        <v>170</v>
      </c>
      <c r="BD140" s="47" t="s">
        <v>170</v>
      </c>
      <c r="BE140" s="47" t="s">
        <v>170</v>
      </c>
      <c r="BG140" s="47" t="s">
        <v>170</v>
      </c>
    </row>
    <row r="141" spans="1:59" x14ac:dyDescent="0.35">
      <c r="A141" t="s">
        <v>178</v>
      </c>
      <c r="B141" s="49" t="s">
        <v>168</v>
      </c>
      <c r="C141" s="49" t="s">
        <v>168</v>
      </c>
      <c r="D141" s="49" t="s">
        <v>168</v>
      </c>
      <c r="E141" s="49" t="s">
        <v>168</v>
      </c>
      <c r="F141" s="54" t="s">
        <v>169</v>
      </c>
      <c r="G141" s="49" t="s">
        <v>168</v>
      </c>
      <c r="H141" s="49" t="s">
        <v>168</v>
      </c>
      <c r="I141" s="54" t="s">
        <v>169</v>
      </c>
      <c r="J141" s="49" t="s">
        <v>168</v>
      </c>
      <c r="K141" s="54" t="s">
        <v>169</v>
      </c>
      <c r="L141" s="49" t="s">
        <v>168</v>
      </c>
      <c r="M141" s="54" t="s">
        <v>169</v>
      </c>
      <c r="O141" s="53" t="s">
        <v>195</v>
      </c>
      <c r="AS141" t="s">
        <v>221</v>
      </c>
      <c r="AT141" s="54" t="s">
        <v>169</v>
      </c>
      <c r="AU141" s="47" t="s">
        <v>170</v>
      </c>
      <c r="AV141" s="47" t="s">
        <v>170</v>
      </c>
      <c r="AW141" s="54" t="s">
        <v>169</v>
      </c>
      <c r="AX141" s="47" t="s">
        <v>170</v>
      </c>
      <c r="AY141" s="54" t="s">
        <v>169</v>
      </c>
      <c r="AZ141" s="47" t="s">
        <v>170</v>
      </c>
      <c r="BA141" s="54" t="s">
        <v>169</v>
      </c>
      <c r="BB141" s="47" t="s">
        <v>170</v>
      </c>
      <c r="BC141" s="54" t="s">
        <v>169</v>
      </c>
      <c r="BD141" s="54" t="s">
        <v>169</v>
      </c>
      <c r="BE141" s="47" t="s">
        <v>170</v>
      </c>
      <c r="BG141" s="51" t="s">
        <v>192</v>
      </c>
    </row>
    <row r="142" spans="1:59" x14ac:dyDescent="0.35">
      <c r="A142" t="s">
        <v>179</v>
      </c>
      <c r="B142" s="49" t="s">
        <v>168</v>
      </c>
      <c r="C142" s="54" t="s">
        <v>169</v>
      </c>
      <c r="D142" s="49" t="s">
        <v>168</v>
      </c>
      <c r="E142" s="49" t="s">
        <v>168</v>
      </c>
      <c r="F142" s="49" t="s">
        <v>168</v>
      </c>
      <c r="G142" s="49" t="s">
        <v>168</v>
      </c>
      <c r="H142" s="47" t="s">
        <v>170</v>
      </c>
      <c r="I142" s="54" t="s">
        <v>169</v>
      </c>
      <c r="J142" s="49" t="s">
        <v>168</v>
      </c>
      <c r="K142" s="49" t="s">
        <v>168</v>
      </c>
      <c r="L142" s="49" t="s">
        <v>168</v>
      </c>
      <c r="M142" s="49" t="s">
        <v>168</v>
      </c>
      <c r="O142" s="49" t="s">
        <v>168</v>
      </c>
    </row>
    <row r="143" spans="1:59" x14ac:dyDescent="0.35">
      <c r="A143" t="s">
        <v>213</v>
      </c>
      <c r="B143" s="49" t="s">
        <v>168</v>
      </c>
      <c r="C143" s="49" t="s">
        <v>168</v>
      </c>
      <c r="D143" s="49" t="s">
        <v>168</v>
      </c>
      <c r="E143" s="49" t="s">
        <v>168</v>
      </c>
      <c r="F143" s="49" t="s">
        <v>168</v>
      </c>
      <c r="G143" s="49" t="s">
        <v>168</v>
      </c>
      <c r="H143" s="49" t="s">
        <v>168</v>
      </c>
      <c r="I143" s="49" t="s">
        <v>168</v>
      </c>
      <c r="J143" s="49" t="s">
        <v>168</v>
      </c>
      <c r="K143" s="49" t="s">
        <v>168</v>
      </c>
      <c r="L143" s="49" t="s">
        <v>168</v>
      </c>
      <c r="M143" s="49" t="s">
        <v>168</v>
      </c>
      <c r="O143" s="49" t="s">
        <v>168</v>
      </c>
    </row>
    <row r="144" spans="1:59" x14ac:dyDescent="0.35">
      <c r="A144" t="s">
        <v>214</v>
      </c>
      <c r="B144" s="49" t="s">
        <v>168</v>
      </c>
      <c r="C144" s="49" t="s">
        <v>168</v>
      </c>
      <c r="D144" s="49" t="s">
        <v>168</v>
      </c>
      <c r="E144" s="49" t="s">
        <v>168</v>
      </c>
      <c r="F144" s="49" t="s">
        <v>168</v>
      </c>
      <c r="G144" s="49" t="s">
        <v>168</v>
      </c>
      <c r="H144" s="49" t="s">
        <v>168</v>
      </c>
      <c r="I144" s="49" t="s">
        <v>168</v>
      </c>
      <c r="J144" s="49" t="s">
        <v>168</v>
      </c>
      <c r="K144" s="49" t="s">
        <v>168</v>
      </c>
      <c r="L144" s="49" t="s">
        <v>168</v>
      </c>
      <c r="M144" s="49" t="s">
        <v>168</v>
      </c>
      <c r="O144" s="49" t="s">
        <v>168</v>
      </c>
    </row>
    <row r="159" spans="1:25" x14ac:dyDescent="0.3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35">
      <c r="A160" t="s">
        <v>171</v>
      </c>
      <c r="B160" s="49" t="s">
        <v>168</v>
      </c>
      <c r="C160" s="49" t="s">
        <v>168</v>
      </c>
      <c r="D160" s="49" t="s">
        <v>168</v>
      </c>
      <c r="E160" s="49" t="s">
        <v>168</v>
      </c>
      <c r="F160" s="49" t="s">
        <v>168</v>
      </c>
      <c r="G160" s="49" t="s">
        <v>168</v>
      </c>
      <c r="H160" s="49" t="s">
        <v>168</v>
      </c>
      <c r="I160" s="49" t="s">
        <v>168</v>
      </c>
      <c r="J160" s="49" t="s">
        <v>168</v>
      </c>
      <c r="K160" s="49" t="s">
        <v>168</v>
      </c>
      <c r="L160" s="49" t="s">
        <v>168</v>
      </c>
      <c r="M160" s="49" t="s">
        <v>168</v>
      </c>
      <c r="O160" s="48" t="s">
        <v>168</v>
      </c>
    </row>
    <row r="161" spans="1:59" x14ac:dyDescent="0.35">
      <c r="A161" t="s">
        <v>172</v>
      </c>
      <c r="B161" s="49" t="s">
        <v>168</v>
      </c>
      <c r="C161" s="49" t="s">
        <v>168</v>
      </c>
      <c r="D161" s="49" t="s">
        <v>168</v>
      </c>
      <c r="E161" s="54" t="s">
        <v>169</v>
      </c>
      <c r="F161" s="49" t="s">
        <v>168</v>
      </c>
      <c r="G161" s="47" t="s">
        <v>170</v>
      </c>
      <c r="H161" s="49" t="s">
        <v>168</v>
      </c>
      <c r="I161" s="49" t="s">
        <v>168</v>
      </c>
      <c r="J161" s="49" t="s">
        <v>168</v>
      </c>
      <c r="K161" s="49" t="s">
        <v>168</v>
      </c>
      <c r="L161" s="49" t="s">
        <v>168</v>
      </c>
      <c r="M161" s="49" t="s">
        <v>168</v>
      </c>
      <c r="O161" s="49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35">
      <c r="A162" t="s">
        <v>173</v>
      </c>
      <c r="B162" s="49" t="s">
        <v>168</v>
      </c>
      <c r="C162" s="49" t="s">
        <v>168</v>
      </c>
      <c r="D162" s="49" t="s">
        <v>168</v>
      </c>
      <c r="E162" s="49" t="s">
        <v>168</v>
      </c>
      <c r="F162" s="49" t="s">
        <v>168</v>
      </c>
      <c r="G162" s="49" t="s">
        <v>168</v>
      </c>
      <c r="H162" s="49" t="s">
        <v>168</v>
      </c>
      <c r="I162" s="49" t="s">
        <v>168</v>
      </c>
      <c r="J162" s="49" t="s">
        <v>168</v>
      </c>
      <c r="K162" s="49" t="s">
        <v>168</v>
      </c>
      <c r="L162" s="49" t="s">
        <v>168</v>
      </c>
      <c r="M162" s="49" t="s">
        <v>168</v>
      </c>
      <c r="O162" s="49" t="s">
        <v>168</v>
      </c>
      <c r="AS162" t="s">
        <v>215</v>
      </c>
      <c r="AT162" s="47" t="s">
        <v>170</v>
      </c>
      <c r="AU162" s="54" t="s">
        <v>169</v>
      </c>
      <c r="AV162" s="49" t="s">
        <v>168</v>
      </c>
      <c r="AW162" s="49" t="s">
        <v>168</v>
      </c>
      <c r="AX162" s="54" t="s">
        <v>169</v>
      </c>
      <c r="AY162" s="47" t="s">
        <v>170</v>
      </c>
      <c r="AZ162" s="54" t="s">
        <v>169</v>
      </c>
      <c r="BA162" s="47" t="s">
        <v>170</v>
      </c>
      <c r="BB162" s="47" t="s">
        <v>170</v>
      </c>
      <c r="BC162" s="47" t="s">
        <v>170</v>
      </c>
      <c r="BD162" s="47" t="s">
        <v>170</v>
      </c>
      <c r="BE162" s="47" t="s">
        <v>170</v>
      </c>
      <c r="BG162" s="47" t="s">
        <v>170</v>
      </c>
    </row>
    <row r="163" spans="1:59" x14ac:dyDescent="0.35">
      <c r="A163" t="s">
        <v>174</v>
      </c>
      <c r="B163" s="49" t="s">
        <v>168</v>
      </c>
      <c r="C163" s="49" t="s">
        <v>168</v>
      </c>
      <c r="D163" s="49" t="s">
        <v>168</v>
      </c>
      <c r="E163" s="49" t="s">
        <v>168</v>
      </c>
      <c r="F163" s="49" t="s">
        <v>168</v>
      </c>
      <c r="G163" s="49" t="s">
        <v>168</v>
      </c>
      <c r="H163" s="49" t="s">
        <v>168</v>
      </c>
      <c r="I163" s="49" t="s">
        <v>168</v>
      </c>
      <c r="J163" s="49" t="s">
        <v>168</v>
      </c>
      <c r="K163" s="49" t="s">
        <v>168</v>
      </c>
      <c r="L163" s="49" t="s">
        <v>168</v>
      </c>
      <c r="M163" s="49" t="s">
        <v>168</v>
      </c>
      <c r="O163" s="49" t="s">
        <v>168</v>
      </c>
      <c r="AS163" t="s">
        <v>216</v>
      </c>
      <c r="AT163" s="47" t="s">
        <v>170</v>
      </c>
      <c r="AU163" s="54" t="s">
        <v>169</v>
      </c>
      <c r="AV163" s="54" t="s">
        <v>169</v>
      </c>
      <c r="AW163" s="54" t="s">
        <v>169</v>
      </c>
      <c r="AX163" s="54" t="s">
        <v>169</v>
      </c>
      <c r="AY163" s="54" t="s">
        <v>169</v>
      </c>
      <c r="AZ163" s="47" t="s">
        <v>170</v>
      </c>
      <c r="BA163" s="47" t="s">
        <v>170</v>
      </c>
      <c r="BB163" s="47" t="s">
        <v>170</v>
      </c>
      <c r="BC163" s="47" t="s">
        <v>170</v>
      </c>
      <c r="BD163" s="47" t="s">
        <v>170</v>
      </c>
      <c r="BE163" s="54" t="s">
        <v>169</v>
      </c>
      <c r="BG163" s="51" t="s">
        <v>192</v>
      </c>
    </row>
    <row r="164" spans="1:59" x14ac:dyDescent="0.35">
      <c r="A164" t="s">
        <v>175</v>
      </c>
      <c r="B164" s="49" t="s">
        <v>168</v>
      </c>
      <c r="C164" s="54" t="s">
        <v>169</v>
      </c>
      <c r="D164" s="49" t="s">
        <v>168</v>
      </c>
      <c r="E164" s="49" t="s">
        <v>168</v>
      </c>
      <c r="F164" s="49" t="s">
        <v>168</v>
      </c>
      <c r="G164" s="49" t="s">
        <v>168</v>
      </c>
      <c r="H164" s="49" t="s">
        <v>168</v>
      </c>
      <c r="I164" s="49" t="s">
        <v>168</v>
      </c>
      <c r="J164" s="47" t="s">
        <v>170</v>
      </c>
      <c r="K164" s="49" t="s">
        <v>168</v>
      </c>
      <c r="L164" s="49" t="s">
        <v>168</v>
      </c>
      <c r="M164" s="54" t="s">
        <v>169</v>
      </c>
      <c r="O164" s="49" t="s">
        <v>168</v>
      </c>
      <c r="AS164" t="s">
        <v>217</v>
      </c>
      <c r="AT164" s="54" t="s">
        <v>169</v>
      </c>
      <c r="AU164" s="49" t="s">
        <v>168</v>
      </c>
      <c r="AV164" s="54" t="s">
        <v>169</v>
      </c>
      <c r="AW164" s="49" t="s">
        <v>168</v>
      </c>
      <c r="AX164" s="49" t="s">
        <v>168</v>
      </c>
      <c r="AY164" s="49" t="s">
        <v>168</v>
      </c>
      <c r="AZ164" s="54" t="s">
        <v>169</v>
      </c>
      <c r="BA164" s="49" t="s">
        <v>168</v>
      </c>
      <c r="BB164" s="54" t="s">
        <v>169</v>
      </c>
      <c r="BC164" s="54" t="s">
        <v>169</v>
      </c>
      <c r="BD164" s="49" t="s">
        <v>168</v>
      </c>
      <c r="BE164" s="49" t="s">
        <v>168</v>
      </c>
      <c r="BG164" s="49" t="s">
        <v>168</v>
      </c>
    </row>
    <row r="165" spans="1:59" x14ac:dyDescent="0.35">
      <c r="A165" t="s">
        <v>176</v>
      </c>
      <c r="B165" s="49" t="s">
        <v>168</v>
      </c>
      <c r="C165" s="49" t="s">
        <v>168</v>
      </c>
      <c r="D165" s="49" t="s">
        <v>168</v>
      </c>
      <c r="E165" s="49" t="s">
        <v>168</v>
      </c>
      <c r="F165" s="49" t="s">
        <v>168</v>
      </c>
      <c r="G165" s="49" t="s">
        <v>168</v>
      </c>
      <c r="H165" s="49" t="s">
        <v>168</v>
      </c>
      <c r="I165" s="49" t="s">
        <v>168</v>
      </c>
      <c r="J165" s="49" t="s">
        <v>168</v>
      </c>
      <c r="K165" s="49" t="s">
        <v>168</v>
      </c>
      <c r="L165" s="49" t="s">
        <v>168</v>
      </c>
      <c r="M165" s="49" t="s">
        <v>168</v>
      </c>
      <c r="O165" s="49" t="s">
        <v>168</v>
      </c>
      <c r="AS165" t="s">
        <v>218</v>
      </c>
      <c r="AT165" s="49" t="s">
        <v>168</v>
      </c>
      <c r="AU165" s="49" t="s">
        <v>168</v>
      </c>
      <c r="AV165" s="49" t="s">
        <v>168</v>
      </c>
      <c r="AW165" s="49" t="s">
        <v>168</v>
      </c>
      <c r="AX165" s="49" t="s">
        <v>168</v>
      </c>
      <c r="AY165" s="49" t="s">
        <v>168</v>
      </c>
      <c r="AZ165" s="49" t="s">
        <v>168</v>
      </c>
      <c r="BA165" s="49" t="s">
        <v>168</v>
      </c>
      <c r="BB165" s="49" t="s">
        <v>168</v>
      </c>
      <c r="BC165" s="49" t="s">
        <v>168</v>
      </c>
      <c r="BD165" s="49" t="s">
        <v>168</v>
      </c>
      <c r="BE165" s="49" t="s">
        <v>168</v>
      </c>
      <c r="BG165" s="49" t="s">
        <v>168</v>
      </c>
    </row>
    <row r="166" spans="1:59" x14ac:dyDescent="0.35">
      <c r="A166" t="s">
        <v>177</v>
      </c>
      <c r="B166" s="54" t="s">
        <v>169</v>
      </c>
      <c r="C166" s="54" t="s">
        <v>169</v>
      </c>
      <c r="D166" s="49" t="s">
        <v>168</v>
      </c>
      <c r="E166" s="49" t="s">
        <v>168</v>
      </c>
      <c r="F166" s="54" t="s">
        <v>169</v>
      </c>
      <c r="G166" s="54" t="s">
        <v>169</v>
      </c>
      <c r="H166" s="47" t="s">
        <v>170</v>
      </c>
      <c r="I166" s="47" t="s">
        <v>170</v>
      </c>
      <c r="J166" s="54" t="s">
        <v>169</v>
      </c>
      <c r="K166" s="47" t="s">
        <v>170</v>
      </c>
      <c r="L166" s="49" t="s">
        <v>168</v>
      </c>
      <c r="M166" s="54" t="s">
        <v>169</v>
      </c>
      <c r="O166" s="53" t="s">
        <v>195</v>
      </c>
      <c r="AS166" t="s">
        <v>219</v>
      </c>
      <c r="AT166" s="49" t="s">
        <v>168</v>
      </c>
      <c r="AU166" s="49" t="s">
        <v>168</v>
      </c>
      <c r="AV166" s="49" t="s">
        <v>168</v>
      </c>
      <c r="AW166" s="49" t="s">
        <v>168</v>
      </c>
      <c r="AX166" s="54" t="s">
        <v>169</v>
      </c>
      <c r="AY166" s="49" t="s">
        <v>168</v>
      </c>
      <c r="AZ166" s="49" t="s">
        <v>168</v>
      </c>
      <c r="BA166" s="54" t="s">
        <v>169</v>
      </c>
      <c r="BB166" s="49" t="s">
        <v>168</v>
      </c>
      <c r="BC166" s="49" t="s">
        <v>168</v>
      </c>
      <c r="BD166" s="54" t="s">
        <v>169</v>
      </c>
      <c r="BE166" s="47" t="s">
        <v>170</v>
      </c>
      <c r="BG166" s="49" t="s">
        <v>168</v>
      </c>
    </row>
    <row r="167" spans="1:59" x14ac:dyDescent="0.35">
      <c r="A167" t="s">
        <v>178</v>
      </c>
      <c r="B167" s="49" t="s">
        <v>168</v>
      </c>
      <c r="C167" s="49" t="s">
        <v>168</v>
      </c>
      <c r="D167" s="47" t="s">
        <v>170</v>
      </c>
      <c r="E167" s="49" t="s">
        <v>168</v>
      </c>
      <c r="F167" s="54" t="s">
        <v>169</v>
      </c>
      <c r="G167" s="47" t="s">
        <v>170</v>
      </c>
      <c r="H167" s="49" t="s">
        <v>168</v>
      </c>
      <c r="I167" s="47" t="s">
        <v>170</v>
      </c>
      <c r="J167" s="54" t="s">
        <v>169</v>
      </c>
      <c r="K167" s="47" t="s">
        <v>170</v>
      </c>
      <c r="L167" s="49" t="s">
        <v>168</v>
      </c>
      <c r="M167" s="49" t="s">
        <v>168</v>
      </c>
      <c r="O167" s="53" t="s">
        <v>195</v>
      </c>
      <c r="AS167" t="s">
        <v>220</v>
      </c>
      <c r="AT167" s="49" t="s">
        <v>168</v>
      </c>
      <c r="AU167" s="54" t="s">
        <v>169</v>
      </c>
      <c r="AV167" s="49" t="s">
        <v>168</v>
      </c>
      <c r="AW167" s="49" t="s">
        <v>168</v>
      </c>
      <c r="AX167" s="49" t="s">
        <v>168</v>
      </c>
      <c r="AY167" s="54" t="s">
        <v>169</v>
      </c>
      <c r="AZ167" s="49" t="s">
        <v>168</v>
      </c>
      <c r="BA167" s="54" t="s">
        <v>169</v>
      </c>
      <c r="BB167" s="49" t="s">
        <v>168</v>
      </c>
      <c r="BC167" s="49" t="s">
        <v>168</v>
      </c>
      <c r="BD167" s="54" t="s">
        <v>169</v>
      </c>
      <c r="BE167" s="47" t="s">
        <v>170</v>
      </c>
      <c r="BG167" s="49" t="s">
        <v>168</v>
      </c>
    </row>
    <row r="168" spans="1:59" x14ac:dyDescent="0.35">
      <c r="A168" t="s">
        <v>179</v>
      </c>
      <c r="B168" s="49" t="s">
        <v>168</v>
      </c>
      <c r="C168" s="49" t="s">
        <v>168</v>
      </c>
      <c r="D168" s="49" t="s">
        <v>168</v>
      </c>
      <c r="E168" s="49" t="s">
        <v>168</v>
      </c>
      <c r="F168" s="49" t="s">
        <v>168</v>
      </c>
      <c r="G168" s="49" t="s">
        <v>168</v>
      </c>
      <c r="H168" s="49" t="s">
        <v>168</v>
      </c>
      <c r="I168" s="49" t="s">
        <v>168</v>
      </c>
      <c r="J168" s="49" t="s">
        <v>168</v>
      </c>
      <c r="K168" s="49" t="s">
        <v>168</v>
      </c>
      <c r="L168" s="49" t="s">
        <v>168</v>
      </c>
      <c r="M168" s="54" t="s">
        <v>169</v>
      </c>
      <c r="O168" s="49" t="s">
        <v>168</v>
      </c>
      <c r="AS168" t="s">
        <v>221</v>
      </c>
      <c r="AT168" s="49" t="s">
        <v>168</v>
      </c>
      <c r="AU168" s="47" t="s">
        <v>170</v>
      </c>
      <c r="AV168" s="54" t="s">
        <v>169</v>
      </c>
      <c r="AW168" s="54" t="s">
        <v>169</v>
      </c>
      <c r="AX168" s="49" t="s">
        <v>168</v>
      </c>
      <c r="AY168" s="49" t="s">
        <v>168</v>
      </c>
      <c r="AZ168" s="49" t="s">
        <v>168</v>
      </c>
      <c r="BA168" s="47" t="s">
        <v>170</v>
      </c>
      <c r="BB168" s="49" t="s">
        <v>168</v>
      </c>
      <c r="BC168" s="47" t="s">
        <v>170</v>
      </c>
      <c r="BD168" s="54" t="s">
        <v>169</v>
      </c>
      <c r="BE168" s="54" t="s">
        <v>169</v>
      </c>
      <c r="BG168" s="53" t="s">
        <v>195</v>
      </c>
    </row>
    <row r="169" spans="1:59" x14ac:dyDescent="0.35">
      <c r="A169" t="s">
        <v>213</v>
      </c>
      <c r="B169" s="49" t="s">
        <v>168</v>
      </c>
      <c r="C169" s="49" t="s">
        <v>168</v>
      </c>
      <c r="D169" s="49" t="s">
        <v>168</v>
      </c>
      <c r="E169" s="49" t="s">
        <v>168</v>
      </c>
      <c r="F169" s="49" t="s">
        <v>168</v>
      </c>
      <c r="G169" s="49" t="s">
        <v>168</v>
      </c>
      <c r="H169" s="49" t="s">
        <v>168</v>
      </c>
      <c r="I169" s="49" t="s">
        <v>168</v>
      </c>
      <c r="J169" s="49" t="s">
        <v>168</v>
      </c>
      <c r="K169" s="49" t="s">
        <v>168</v>
      </c>
      <c r="L169" s="49" t="s">
        <v>168</v>
      </c>
      <c r="M169" s="49" t="s">
        <v>168</v>
      </c>
      <c r="O169" s="49" t="s">
        <v>168</v>
      </c>
    </row>
    <row r="170" spans="1:59" x14ac:dyDescent="0.35">
      <c r="A170" t="s">
        <v>214</v>
      </c>
      <c r="B170" s="49" t="s">
        <v>168</v>
      </c>
      <c r="C170" s="49" t="s">
        <v>168</v>
      </c>
      <c r="D170" s="49" t="s">
        <v>168</v>
      </c>
      <c r="E170" s="49" t="s">
        <v>168</v>
      </c>
      <c r="F170" s="49" t="s">
        <v>168</v>
      </c>
      <c r="G170" s="49" t="s">
        <v>168</v>
      </c>
      <c r="H170" s="49" t="s">
        <v>168</v>
      </c>
      <c r="I170" s="49" t="s">
        <v>168</v>
      </c>
      <c r="J170" s="49" t="s">
        <v>168</v>
      </c>
      <c r="K170" s="49" t="s">
        <v>168</v>
      </c>
      <c r="L170" s="49" t="s">
        <v>168</v>
      </c>
      <c r="M170" s="49" t="s">
        <v>168</v>
      </c>
      <c r="O170" s="49" t="s">
        <v>168</v>
      </c>
    </row>
    <row r="183" spans="1:59" x14ac:dyDescent="0.3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35">
      <c r="A184" s="63" t="s">
        <v>171</v>
      </c>
      <c r="B184" s="49" t="s">
        <v>168</v>
      </c>
      <c r="C184" s="49" t="s">
        <v>168</v>
      </c>
      <c r="D184" s="49" t="s">
        <v>168</v>
      </c>
      <c r="E184" s="49" t="s">
        <v>168</v>
      </c>
      <c r="F184" s="49" t="s">
        <v>168</v>
      </c>
      <c r="G184" s="49" t="s">
        <v>168</v>
      </c>
      <c r="H184" s="49" t="s">
        <v>168</v>
      </c>
      <c r="I184" s="49" t="s">
        <v>168</v>
      </c>
      <c r="J184" s="49" t="s">
        <v>168</v>
      </c>
      <c r="K184" s="49" t="s">
        <v>168</v>
      </c>
      <c r="L184" s="49" t="s">
        <v>168</v>
      </c>
      <c r="M184" s="49" t="s">
        <v>168</v>
      </c>
      <c r="O184" s="48" t="s">
        <v>168</v>
      </c>
    </row>
    <row r="185" spans="1:59" x14ac:dyDescent="0.35">
      <c r="A185" s="63" t="s">
        <v>172</v>
      </c>
      <c r="B185" s="49" t="s">
        <v>168</v>
      </c>
      <c r="C185" s="49" t="s">
        <v>168</v>
      </c>
      <c r="D185" s="49" t="s">
        <v>168</v>
      </c>
      <c r="E185" s="49" t="s">
        <v>168</v>
      </c>
      <c r="F185" s="49" t="s">
        <v>168</v>
      </c>
      <c r="G185" s="49" t="s">
        <v>168</v>
      </c>
      <c r="H185" s="49" t="s">
        <v>168</v>
      </c>
      <c r="I185" s="49" t="s">
        <v>168</v>
      </c>
      <c r="J185" s="49" t="s">
        <v>168</v>
      </c>
      <c r="K185" s="49" t="s">
        <v>168</v>
      </c>
      <c r="L185" s="49" t="s">
        <v>168</v>
      </c>
      <c r="M185" s="49" t="s">
        <v>168</v>
      </c>
      <c r="O185" s="49" t="s">
        <v>168</v>
      </c>
    </row>
    <row r="186" spans="1:59" x14ac:dyDescent="0.35">
      <c r="A186" s="63" t="s">
        <v>173</v>
      </c>
      <c r="B186" s="49" t="s">
        <v>168</v>
      </c>
      <c r="C186" s="49" t="s">
        <v>168</v>
      </c>
      <c r="D186" s="49" t="s">
        <v>168</v>
      </c>
      <c r="E186" s="49" t="s">
        <v>168</v>
      </c>
      <c r="F186" s="49" t="s">
        <v>168</v>
      </c>
      <c r="G186" s="49" t="s">
        <v>168</v>
      </c>
      <c r="H186" s="49" t="s">
        <v>168</v>
      </c>
      <c r="I186" s="49" t="s">
        <v>168</v>
      </c>
      <c r="J186" s="49" t="s">
        <v>168</v>
      </c>
      <c r="K186" s="49" t="s">
        <v>168</v>
      </c>
      <c r="L186" s="49" t="s">
        <v>168</v>
      </c>
      <c r="M186" s="49" t="s">
        <v>168</v>
      </c>
      <c r="O186" s="49" t="s">
        <v>168</v>
      </c>
    </row>
    <row r="187" spans="1:59" x14ac:dyDescent="0.35">
      <c r="A187" s="63" t="s">
        <v>174</v>
      </c>
      <c r="B187" s="49" t="s">
        <v>168</v>
      </c>
      <c r="C187" s="49" t="s">
        <v>168</v>
      </c>
      <c r="D187" s="49" t="s">
        <v>168</v>
      </c>
      <c r="E187" s="49" t="s">
        <v>168</v>
      </c>
      <c r="F187" s="49" t="s">
        <v>168</v>
      </c>
      <c r="G187" s="49" t="s">
        <v>168</v>
      </c>
      <c r="H187" s="49" t="s">
        <v>168</v>
      </c>
      <c r="I187" s="49" t="s">
        <v>168</v>
      </c>
      <c r="J187" s="49" t="s">
        <v>168</v>
      </c>
      <c r="K187" s="49" t="s">
        <v>168</v>
      </c>
      <c r="L187" s="49" t="s">
        <v>168</v>
      </c>
      <c r="M187" s="49" t="s">
        <v>168</v>
      </c>
      <c r="O187" s="49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35">
      <c r="A188" s="63" t="s">
        <v>175</v>
      </c>
      <c r="B188" s="47" t="s">
        <v>170</v>
      </c>
      <c r="C188" s="49" t="s">
        <v>168</v>
      </c>
      <c r="D188" s="49" t="s">
        <v>168</v>
      </c>
      <c r="E188" s="49" t="s">
        <v>168</v>
      </c>
      <c r="F188" s="49" t="s">
        <v>168</v>
      </c>
      <c r="G188" s="54" t="s">
        <v>169</v>
      </c>
      <c r="H188" s="54" t="s">
        <v>169</v>
      </c>
      <c r="I188" s="54" t="s">
        <v>169</v>
      </c>
      <c r="J188" s="49" t="s">
        <v>168</v>
      </c>
      <c r="K188" s="54" t="s">
        <v>169</v>
      </c>
      <c r="L188" s="49" t="s">
        <v>168</v>
      </c>
      <c r="M188" s="49" t="s">
        <v>168</v>
      </c>
      <c r="O188" s="49" t="s">
        <v>168</v>
      </c>
      <c r="AS188" t="s">
        <v>215</v>
      </c>
      <c r="AT188" s="54" t="s">
        <v>169</v>
      </c>
      <c r="AU188" s="49" t="s">
        <v>168</v>
      </c>
      <c r="AV188" s="49" t="s">
        <v>168</v>
      </c>
      <c r="AW188" s="49" t="s">
        <v>168</v>
      </c>
      <c r="AX188" s="49" t="s">
        <v>168</v>
      </c>
      <c r="AY188" s="49" t="s">
        <v>168</v>
      </c>
      <c r="AZ188" s="49" t="s">
        <v>168</v>
      </c>
      <c r="BA188" s="54" t="s">
        <v>169</v>
      </c>
      <c r="BB188" s="47" t="s">
        <v>170</v>
      </c>
      <c r="BC188" s="47" t="s">
        <v>170</v>
      </c>
      <c r="BD188" s="47" t="s">
        <v>170</v>
      </c>
      <c r="BE188" s="54" t="s">
        <v>169</v>
      </c>
      <c r="BG188" s="57" t="s">
        <v>229</v>
      </c>
    </row>
    <row r="189" spans="1:59" x14ac:dyDescent="0.35">
      <c r="A189" s="63" t="s">
        <v>176</v>
      </c>
      <c r="B189" s="49" t="s">
        <v>168</v>
      </c>
      <c r="C189" s="49" t="s">
        <v>168</v>
      </c>
      <c r="D189" s="49" t="s">
        <v>168</v>
      </c>
      <c r="E189" s="49" t="s">
        <v>168</v>
      </c>
      <c r="F189" s="49" t="s">
        <v>168</v>
      </c>
      <c r="G189" s="49" t="s">
        <v>168</v>
      </c>
      <c r="H189" s="49" t="s">
        <v>168</v>
      </c>
      <c r="I189" s="49" t="s">
        <v>168</v>
      </c>
      <c r="J189" s="49" t="s">
        <v>168</v>
      </c>
      <c r="K189" s="49" t="s">
        <v>168</v>
      </c>
      <c r="L189" s="49" t="s">
        <v>168</v>
      </c>
      <c r="M189" s="49" t="s">
        <v>168</v>
      </c>
      <c r="O189" s="49" t="s">
        <v>168</v>
      </c>
      <c r="AS189" t="s">
        <v>216</v>
      </c>
      <c r="AT189" s="49" t="s">
        <v>168</v>
      </c>
      <c r="AU189" s="49" t="s">
        <v>168</v>
      </c>
      <c r="AV189" s="54" t="s">
        <v>169</v>
      </c>
      <c r="AW189" s="49" t="s">
        <v>168</v>
      </c>
      <c r="AX189" s="49" t="s">
        <v>168</v>
      </c>
      <c r="AY189" s="49" t="s">
        <v>168</v>
      </c>
      <c r="AZ189" s="49" t="s">
        <v>168</v>
      </c>
      <c r="BA189" s="49" t="s">
        <v>168</v>
      </c>
      <c r="BB189" s="49" t="s">
        <v>168</v>
      </c>
      <c r="BC189" s="49" t="s">
        <v>168</v>
      </c>
      <c r="BD189" s="49" t="s">
        <v>168</v>
      </c>
      <c r="BE189" s="49" t="s">
        <v>168</v>
      </c>
      <c r="BG189" s="49" t="s">
        <v>168</v>
      </c>
    </row>
    <row r="190" spans="1:59" x14ac:dyDescent="0.35">
      <c r="A190" s="63" t="s">
        <v>177</v>
      </c>
      <c r="B190" s="49" t="s">
        <v>168</v>
      </c>
      <c r="C190" s="49" t="s">
        <v>168</v>
      </c>
      <c r="D190" s="54" t="s">
        <v>169</v>
      </c>
      <c r="E190" s="49" t="s">
        <v>168</v>
      </c>
      <c r="F190" s="49" t="s">
        <v>168</v>
      </c>
      <c r="G190" s="54" t="s">
        <v>169</v>
      </c>
      <c r="H190" s="49" t="s">
        <v>168</v>
      </c>
      <c r="I190" s="54" t="s">
        <v>169</v>
      </c>
      <c r="J190" s="49" t="s">
        <v>168</v>
      </c>
      <c r="K190" s="47" t="s">
        <v>170</v>
      </c>
      <c r="L190" s="49" t="s">
        <v>168</v>
      </c>
      <c r="M190" s="49" t="s">
        <v>168</v>
      </c>
      <c r="O190" s="49" t="s">
        <v>168</v>
      </c>
      <c r="AS190" t="s">
        <v>217</v>
      </c>
      <c r="AT190" s="49" t="s">
        <v>168</v>
      </c>
      <c r="AU190" s="49" t="s">
        <v>168</v>
      </c>
      <c r="AV190" s="47" t="s">
        <v>170</v>
      </c>
      <c r="AW190" s="54" t="s">
        <v>169</v>
      </c>
      <c r="AX190" s="49" t="s">
        <v>168</v>
      </c>
      <c r="AY190" s="49" t="s">
        <v>168</v>
      </c>
      <c r="AZ190" s="49" t="s">
        <v>168</v>
      </c>
      <c r="BA190" s="49" t="s">
        <v>168</v>
      </c>
      <c r="BB190" s="49" t="s">
        <v>168</v>
      </c>
      <c r="BC190" s="49" t="s">
        <v>168</v>
      </c>
      <c r="BD190" s="49" t="s">
        <v>168</v>
      </c>
      <c r="BE190" s="49" t="s">
        <v>168</v>
      </c>
      <c r="BG190" s="49" t="s">
        <v>168</v>
      </c>
    </row>
    <row r="191" spans="1:59" x14ac:dyDescent="0.35">
      <c r="A191" s="63" t="s">
        <v>178</v>
      </c>
      <c r="B191" s="49" t="s">
        <v>168</v>
      </c>
      <c r="C191" s="54" t="s">
        <v>169</v>
      </c>
      <c r="D191" s="49" t="s">
        <v>168</v>
      </c>
      <c r="E191" s="49" t="s">
        <v>168</v>
      </c>
      <c r="F191" s="49" t="s">
        <v>168</v>
      </c>
      <c r="G191" s="54" t="s">
        <v>169</v>
      </c>
      <c r="H191" s="49" t="s">
        <v>168</v>
      </c>
      <c r="I191" s="54" t="s">
        <v>169</v>
      </c>
      <c r="J191" s="49" t="s">
        <v>168</v>
      </c>
      <c r="K191" s="54" t="s">
        <v>169</v>
      </c>
      <c r="L191" s="49" t="s">
        <v>168</v>
      </c>
      <c r="M191" s="54" t="s">
        <v>169</v>
      </c>
      <c r="O191" s="49" t="s">
        <v>168</v>
      </c>
      <c r="AS191" t="s">
        <v>218</v>
      </c>
      <c r="AT191" s="49" t="s">
        <v>168</v>
      </c>
      <c r="AU191" s="49" t="s">
        <v>168</v>
      </c>
      <c r="AV191" s="47" t="s">
        <v>170</v>
      </c>
      <c r="AW191" s="49" t="s">
        <v>168</v>
      </c>
      <c r="AX191" s="54" t="s">
        <v>169</v>
      </c>
      <c r="AY191" s="49" t="s">
        <v>168</v>
      </c>
      <c r="AZ191" s="49" t="s">
        <v>168</v>
      </c>
      <c r="BA191" s="54" t="s">
        <v>169</v>
      </c>
      <c r="BB191" s="49" t="s">
        <v>168</v>
      </c>
      <c r="BC191" s="54" t="s">
        <v>169</v>
      </c>
      <c r="BD191" s="54" t="s">
        <v>169</v>
      </c>
      <c r="BE191" s="54" t="s">
        <v>169</v>
      </c>
      <c r="BG191" s="53" t="s">
        <v>195</v>
      </c>
    </row>
    <row r="192" spans="1:59" x14ac:dyDescent="0.35">
      <c r="A192" s="63" t="s">
        <v>179</v>
      </c>
      <c r="B192" s="49" t="s">
        <v>168</v>
      </c>
      <c r="C192" s="49" t="s">
        <v>168</v>
      </c>
      <c r="D192" s="49" t="s">
        <v>168</v>
      </c>
      <c r="E192" s="49" t="s">
        <v>168</v>
      </c>
      <c r="F192" s="49" t="s">
        <v>168</v>
      </c>
      <c r="G192" s="49" t="s">
        <v>168</v>
      </c>
      <c r="H192" s="49" t="s">
        <v>168</v>
      </c>
      <c r="I192" s="49" t="s">
        <v>168</v>
      </c>
      <c r="J192" s="49" t="s">
        <v>168</v>
      </c>
      <c r="K192" s="54" t="s">
        <v>169</v>
      </c>
      <c r="L192" s="49" t="s">
        <v>168</v>
      </c>
      <c r="M192" s="49" t="s">
        <v>168</v>
      </c>
      <c r="O192" s="49" t="s">
        <v>168</v>
      </c>
      <c r="AS192" t="s">
        <v>219</v>
      </c>
      <c r="AT192" s="47" t="s">
        <v>170</v>
      </c>
      <c r="AU192" s="47" t="s">
        <v>170</v>
      </c>
      <c r="AV192" s="47" t="s">
        <v>170</v>
      </c>
      <c r="AW192" s="49" t="s">
        <v>168</v>
      </c>
      <c r="AX192" s="49" t="s">
        <v>168</v>
      </c>
      <c r="AY192" s="49" t="s">
        <v>168</v>
      </c>
      <c r="AZ192" s="49" t="s">
        <v>168</v>
      </c>
      <c r="BA192" s="54" t="s">
        <v>169</v>
      </c>
      <c r="BB192" s="47" t="s">
        <v>170</v>
      </c>
      <c r="BC192" s="47" t="s">
        <v>170</v>
      </c>
      <c r="BD192" s="47" t="s">
        <v>170</v>
      </c>
      <c r="BE192" s="54" t="s">
        <v>169</v>
      </c>
      <c r="BG192" s="51" t="s">
        <v>192</v>
      </c>
    </row>
    <row r="193" spans="1:62" x14ac:dyDescent="0.35">
      <c r="A193" s="63" t="s">
        <v>213</v>
      </c>
      <c r="B193" s="49" t="s">
        <v>168</v>
      </c>
      <c r="C193" s="49" t="s">
        <v>168</v>
      </c>
      <c r="D193" s="49" t="s">
        <v>168</v>
      </c>
      <c r="E193" s="49" t="s">
        <v>168</v>
      </c>
      <c r="F193" s="49" t="s">
        <v>168</v>
      </c>
      <c r="G193" s="49" t="s">
        <v>168</v>
      </c>
      <c r="H193" s="49" t="s">
        <v>168</v>
      </c>
      <c r="I193" s="49" t="s">
        <v>168</v>
      </c>
      <c r="J193" s="49" t="s">
        <v>168</v>
      </c>
      <c r="K193" s="49" t="s">
        <v>168</v>
      </c>
      <c r="L193" s="49" t="s">
        <v>168</v>
      </c>
      <c r="M193" s="49" t="s">
        <v>168</v>
      </c>
      <c r="O193" s="49" t="s">
        <v>168</v>
      </c>
      <c r="AS193" t="s">
        <v>220</v>
      </c>
      <c r="AT193" s="47" t="s">
        <v>170</v>
      </c>
      <c r="AU193" s="47" t="s">
        <v>170</v>
      </c>
      <c r="AV193" s="54" t="s">
        <v>169</v>
      </c>
      <c r="AW193" s="49" t="s">
        <v>168</v>
      </c>
      <c r="AX193" s="49" t="s">
        <v>168</v>
      </c>
      <c r="AY193" s="54" t="s">
        <v>169</v>
      </c>
      <c r="AZ193" s="54" t="s">
        <v>169</v>
      </c>
      <c r="BA193" s="54" t="s">
        <v>169</v>
      </c>
      <c r="BB193" s="47" t="s">
        <v>170</v>
      </c>
      <c r="BC193" s="47" t="s">
        <v>170</v>
      </c>
      <c r="BD193" s="47" t="s">
        <v>170</v>
      </c>
      <c r="BE193" s="54" t="s">
        <v>169</v>
      </c>
      <c r="BG193" s="51" t="s">
        <v>192</v>
      </c>
    </row>
    <row r="194" spans="1:62" x14ac:dyDescent="0.35">
      <c r="A194" s="63" t="s">
        <v>214</v>
      </c>
      <c r="B194" s="49" t="s">
        <v>168</v>
      </c>
      <c r="C194" s="49" t="s">
        <v>168</v>
      </c>
      <c r="D194" s="49" t="s">
        <v>168</v>
      </c>
      <c r="E194" s="49" t="s">
        <v>168</v>
      </c>
      <c r="F194" s="49" t="s">
        <v>168</v>
      </c>
      <c r="G194" s="49" t="s">
        <v>168</v>
      </c>
      <c r="H194" s="49" t="s">
        <v>168</v>
      </c>
      <c r="I194" s="49" t="s">
        <v>168</v>
      </c>
      <c r="J194" s="49" t="s">
        <v>168</v>
      </c>
      <c r="K194" s="49" t="s">
        <v>168</v>
      </c>
      <c r="L194" s="49" t="s">
        <v>168</v>
      </c>
      <c r="M194" s="49" t="s">
        <v>168</v>
      </c>
      <c r="O194" s="49" t="s">
        <v>168</v>
      </c>
      <c r="P194" s="71"/>
      <c r="Q194" s="71"/>
      <c r="R194" s="71"/>
      <c r="AS194" t="s">
        <v>221</v>
      </c>
      <c r="AT194" s="47" t="s">
        <v>170</v>
      </c>
      <c r="AU194" s="54" t="s">
        <v>169</v>
      </c>
      <c r="AV194" s="49" t="s">
        <v>168</v>
      </c>
      <c r="AW194" s="49" t="s">
        <v>168</v>
      </c>
      <c r="AX194" s="54" t="s">
        <v>169</v>
      </c>
      <c r="AY194" s="54" t="s">
        <v>169</v>
      </c>
      <c r="AZ194" s="49" t="s">
        <v>168</v>
      </c>
      <c r="BA194" s="54" t="s">
        <v>169</v>
      </c>
      <c r="BB194" s="47" t="s">
        <v>170</v>
      </c>
      <c r="BC194" s="47" t="s">
        <v>170</v>
      </c>
      <c r="BD194" s="47" t="s">
        <v>170</v>
      </c>
      <c r="BE194" s="47" t="s">
        <v>170</v>
      </c>
      <c r="BG194" s="51" t="s">
        <v>192</v>
      </c>
      <c r="BH194" s="65"/>
      <c r="BI194" s="65"/>
      <c r="BJ194" s="65"/>
    </row>
    <row r="195" spans="1:62" x14ac:dyDescent="0.35">
      <c r="P195" s="71"/>
      <c r="Q195" s="71"/>
      <c r="R195" s="71"/>
      <c r="BH195" s="64"/>
      <c r="BI195" s="64"/>
      <c r="BJ195" s="64"/>
    </row>
    <row r="196" spans="1:62" x14ac:dyDescent="0.35">
      <c r="P196" s="71"/>
      <c r="Q196" s="71"/>
      <c r="R196" s="71"/>
      <c r="BH196" s="64"/>
      <c r="BI196" s="64"/>
      <c r="BJ196" s="64"/>
    </row>
    <row r="197" spans="1:62" x14ac:dyDescent="0.35">
      <c r="P197" s="71"/>
      <c r="Q197" s="71"/>
      <c r="R197" s="71"/>
      <c r="BH197" s="64"/>
      <c r="BI197" s="64"/>
      <c r="BJ197" s="64"/>
    </row>
    <row r="198" spans="1:62" x14ac:dyDescent="0.35">
      <c r="P198" s="71"/>
      <c r="Q198" s="71"/>
      <c r="R198" s="71"/>
      <c r="BH198" s="64"/>
      <c r="BI198" s="64"/>
      <c r="BJ198" s="64"/>
    </row>
    <row r="199" spans="1:62" x14ac:dyDescent="0.35">
      <c r="P199" s="71"/>
      <c r="Q199" s="71"/>
      <c r="R199" s="71"/>
      <c r="BH199" s="64"/>
      <c r="BI199" s="64"/>
      <c r="BJ199" s="64"/>
    </row>
    <row r="200" spans="1:62" x14ac:dyDescent="0.35">
      <c r="P200" s="71"/>
      <c r="Q200" s="71"/>
      <c r="R200" s="71"/>
      <c r="BH200" s="64"/>
      <c r="BI200" s="64"/>
      <c r="BJ200" s="64"/>
    </row>
    <row r="201" spans="1:62" x14ac:dyDescent="0.35">
      <c r="P201" s="71"/>
      <c r="Q201" s="71"/>
      <c r="R201" s="71"/>
      <c r="BH201" s="64"/>
      <c r="BI201" s="64"/>
      <c r="BJ201" s="64"/>
    </row>
    <row r="202" spans="1:62" x14ac:dyDescent="0.35">
      <c r="P202" s="71"/>
      <c r="Q202" s="71"/>
      <c r="R202" s="71"/>
      <c r="BH202" s="64"/>
      <c r="BI202" s="64"/>
      <c r="BJ202" s="64"/>
    </row>
    <row r="203" spans="1:62" x14ac:dyDescent="0.35">
      <c r="P203" s="71"/>
      <c r="Q203" s="71"/>
      <c r="R203" s="71"/>
      <c r="BH203" s="64"/>
      <c r="BI203" s="64"/>
      <c r="BJ203" s="64"/>
    </row>
    <row r="204" spans="1:62" x14ac:dyDescent="0.35">
      <c r="P204" s="71"/>
      <c r="Q204" s="71"/>
      <c r="R204" s="71"/>
      <c r="BH204" s="64"/>
      <c r="BI204" s="64"/>
      <c r="BJ204" s="64"/>
    </row>
    <row r="205" spans="1:62" x14ac:dyDescent="0.35">
      <c r="P205" s="71"/>
      <c r="Q205" s="71"/>
      <c r="R205" s="71"/>
      <c r="BH205" s="64"/>
      <c r="BI205" s="64"/>
      <c r="BJ205" s="64"/>
    </row>
    <row r="209" spans="1:59" x14ac:dyDescent="0.3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35">
      <c r="A210" t="s">
        <v>171</v>
      </c>
      <c r="B210" s="49" t="s">
        <v>168</v>
      </c>
      <c r="C210" s="49" t="s">
        <v>168</v>
      </c>
      <c r="D210" s="49" t="s">
        <v>168</v>
      </c>
      <c r="E210" s="49" t="s">
        <v>168</v>
      </c>
      <c r="F210" s="49" t="s">
        <v>168</v>
      </c>
      <c r="G210" s="49" t="s">
        <v>168</v>
      </c>
      <c r="H210" s="49" t="s">
        <v>168</v>
      </c>
      <c r="I210" s="49" t="s">
        <v>168</v>
      </c>
      <c r="J210" s="49" t="s">
        <v>168</v>
      </c>
      <c r="K210" s="49" t="s">
        <v>168</v>
      </c>
      <c r="L210" s="49" t="s">
        <v>168</v>
      </c>
      <c r="M210" s="49" t="s">
        <v>168</v>
      </c>
      <c r="O210" s="48" t="s">
        <v>168</v>
      </c>
    </row>
    <row r="211" spans="1:59" x14ac:dyDescent="0.35">
      <c r="A211" t="s">
        <v>172</v>
      </c>
      <c r="B211" s="49" t="s">
        <v>168</v>
      </c>
      <c r="C211" s="49" t="s">
        <v>168</v>
      </c>
      <c r="D211" s="49" t="s">
        <v>168</v>
      </c>
      <c r="E211" s="49" t="s">
        <v>168</v>
      </c>
      <c r="F211" s="47" t="s">
        <v>170</v>
      </c>
      <c r="G211" s="50" t="s">
        <v>169</v>
      </c>
      <c r="H211" s="50" t="s">
        <v>169</v>
      </c>
      <c r="I211" s="49" t="s">
        <v>168</v>
      </c>
      <c r="J211" s="49" t="s">
        <v>168</v>
      </c>
      <c r="K211" s="49" t="s">
        <v>168</v>
      </c>
      <c r="L211" s="49" t="s">
        <v>168</v>
      </c>
      <c r="M211" s="49" t="s">
        <v>168</v>
      </c>
      <c r="O211" s="49" t="s">
        <v>168</v>
      </c>
    </row>
    <row r="212" spans="1:59" x14ac:dyDescent="0.35">
      <c r="A212" t="s">
        <v>173</v>
      </c>
      <c r="B212" s="49" t="s">
        <v>168</v>
      </c>
      <c r="C212" s="49" t="s">
        <v>168</v>
      </c>
      <c r="D212" s="49" t="s">
        <v>168</v>
      </c>
      <c r="E212" s="49" t="s">
        <v>168</v>
      </c>
      <c r="F212" s="49" t="s">
        <v>168</v>
      </c>
      <c r="G212" s="49" t="s">
        <v>168</v>
      </c>
      <c r="H212" s="49" t="s">
        <v>168</v>
      </c>
      <c r="I212" s="49" t="s">
        <v>168</v>
      </c>
      <c r="J212" s="49" t="s">
        <v>168</v>
      </c>
      <c r="K212" s="49" t="s">
        <v>168</v>
      </c>
      <c r="L212" s="49" t="s">
        <v>168</v>
      </c>
      <c r="M212" s="49" t="s">
        <v>168</v>
      </c>
      <c r="O212" s="49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35">
      <c r="A213" t="s">
        <v>174</v>
      </c>
      <c r="B213" s="49" t="s">
        <v>168</v>
      </c>
      <c r="C213" s="49" t="s">
        <v>168</v>
      </c>
      <c r="D213" s="49" t="s">
        <v>168</v>
      </c>
      <c r="E213" s="49" t="s">
        <v>168</v>
      </c>
      <c r="F213" s="49" t="s">
        <v>168</v>
      </c>
      <c r="G213" s="49" t="s">
        <v>168</v>
      </c>
      <c r="H213" s="49" t="s">
        <v>168</v>
      </c>
      <c r="I213" s="49" t="s">
        <v>168</v>
      </c>
      <c r="J213" s="49" t="s">
        <v>168</v>
      </c>
      <c r="K213" s="49" t="s">
        <v>168</v>
      </c>
      <c r="L213" s="49" t="s">
        <v>168</v>
      </c>
      <c r="M213" s="49" t="s">
        <v>168</v>
      </c>
      <c r="O213" s="49" t="s">
        <v>168</v>
      </c>
      <c r="AS213" t="s">
        <v>215</v>
      </c>
      <c r="AT213" s="49" t="s">
        <v>168</v>
      </c>
      <c r="AU213" s="49" t="s">
        <v>168</v>
      </c>
      <c r="AV213" s="49" t="s">
        <v>168</v>
      </c>
      <c r="AW213" s="49" t="s">
        <v>168</v>
      </c>
      <c r="AX213" s="49" t="s">
        <v>168</v>
      </c>
      <c r="AY213" s="49" t="s">
        <v>168</v>
      </c>
      <c r="AZ213" s="49" t="s">
        <v>168</v>
      </c>
      <c r="BA213" s="49" t="s">
        <v>168</v>
      </c>
      <c r="BB213" s="49" t="s">
        <v>168</v>
      </c>
      <c r="BC213" s="49" t="s">
        <v>168</v>
      </c>
      <c r="BD213" s="49" t="s">
        <v>168</v>
      </c>
      <c r="BE213" s="49" t="s">
        <v>168</v>
      </c>
      <c r="BG213" s="49" t="s">
        <v>168</v>
      </c>
    </row>
    <row r="214" spans="1:59" x14ac:dyDescent="0.35">
      <c r="A214" t="s">
        <v>175</v>
      </c>
      <c r="B214" s="49" t="s">
        <v>168</v>
      </c>
      <c r="C214" s="49" t="s">
        <v>168</v>
      </c>
      <c r="D214" s="49" t="s">
        <v>168</v>
      </c>
      <c r="E214" s="49" t="s">
        <v>168</v>
      </c>
      <c r="F214" s="49" t="s">
        <v>168</v>
      </c>
      <c r="G214" s="50" t="s">
        <v>169</v>
      </c>
      <c r="H214" s="50" t="s">
        <v>169</v>
      </c>
      <c r="I214" s="49" t="s">
        <v>168</v>
      </c>
      <c r="J214" s="49" t="s">
        <v>168</v>
      </c>
      <c r="K214" s="49" t="s">
        <v>168</v>
      </c>
      <c r="L214" s="49" t="s">
        <v>168</v>
      </c>
      <c r="M214" s="49" t="s">
        <v>168</v>
      </c>
      <c r="O214" s="49" t="s">
        <v>168</v>
      </c>
      <c r="AS214" t="s">
        <v>216</v>
      </c>
      <c r="AT214" s="49" t="s">
        <v>168</v>
      </c>
      <c r="AU214" s="49" t="s">
        <v>168</v>
      </c>
      <c r="AV214" s="49" t="s">
        <v>168</v>
      </c>
      <c r="AW214" s="49" t="s">
        <v>168</v>
      </c>
      <c r="AX214" s="49" t="s">
        <v>168</v>
      </c>
      <c r="AY214" s="49" t="s">
        <v>168</v>
      </c>
      <c r="AZ214" s="49" t="s">
        <v>168</v>
      </c>
      <c r="BA214" s="49" t="s">
        <v>168</v>
      </c>
      <c r="BB214" s="49" t="s">
        <v>168</v>
      </c>
      <c r="BC214" s="49" t="s">
        <v>168</v>
      </c>
      <c r="BD214" s="49" t="s">
        <v>168</v>
      </c>
      <c r="BE214" s="49" t="s">
        <v>168</v>
      </c>
      <c r="BG214" s="49" t="s">
        <v>168</v>
      </c>
    </row>
    <row r="215" spans="1:59" x14ac:dyDescent="0.35">
      <c r="A215" t="s">
        <v>176</v>
      </c>
      <c r="B215" s="49" t="s">
        <v>168</v>
      </c>
      <c r="C215" s="49" t="s">
        <v>168</v>
      </c>
      <c r="D215" s="49" t="s">
        <v>168</v>
      </c>
      <c r="E215" s="49" t="s">
        <v>168</v>
      </c>
      <c r="F215" s="49" t="s">
        <v>168</v>
      </c>
      <c r="G215" s="49" t="s">
        <v>168</v>
      </c>
      <c r="H215" s="49" t="s">
        <v>168</v>
      </c>
      <c r="I215" s="49" t="s">
        <v>168</v>
      </c>
      <c r="J215" s="49" t="s">
        <v>168</v>
      </c>
      <c r="K215" s="49" t="s">
        <v>168</v>
      </c>
      <c r="L215" s="49" t="s">
        <v>168</v>
      </c>
      <c r="M215" s="49" t="s">
        <v>168</v>
      </c>
      <c r="O215" s="49" t="s">
        <v>168</v>
      </c>
      <c r="AS215" t="s">
        <v>217</v>
      </c>
      <c r="AT215" s="49" t="s">
        <v>168</v>
      </c>
      <c r="AU215" s="49" t="s">
        <v>168</v>
      </c>
      <c r="AV215" s="49" t="s">
        <v>168</v>
      </c>
      <c r="AW215" s="49" t="s">
        <v>168</v>
      </c>
      <c r="AX215" s="49" t="s">
        <v>168</v>
      </c>
      <c r="AY215" s="49" t="s">
        <v>168</v>
      </c>
      <c r="AZ215" s="49" t="s">
        <v>168</v>
      </c>
      <c r="BA215" s="49" t="s">
        <v>168</v>
      </c>
      <c r="BB215" s="49" t="s">
        <v>168</v>
      </c>
      <c r="BC215" s="49" t="s">
        <v>168</v>
      </c>
      <c r="BD215" s="49" t="s">
        <v>168</v>
      </c>
      <c r="BE215" s="49" t="s">
        <v>168</v>
      </c>
      <c r="BG215" s="49" t="s">
        <v>168</v>
      </c>
    </row>
    <row r="216" spans="1:59" x14ac:dyDescent="0.35">
      <c r="A216" t="s">
        <v>177</v>
      </c>
      <c r="B216" s="50" t="s">
        <v>169</v>
      </c>
      <c r="C216" s="49" t="s">
        <v>168</v>
      </c>
      <c r="D216" s="49" t="s">
        <v>168</v>
      </c>
      <c r="E216" s="49" t="s">
        <v>168</v>
      </c>
      <c r="F216" s="49" t="s">
        <v>168</v>
      </c>
      <c r="G216" s="47" t="s">
        <v>170</v>
      </c>
      <c r="H216" s="50" t="s">
        <v>169</v>
      </c>
      <c r="I216" s="49" t="s">
        <v>168</v>
      </c>
      <c r="J216" s="49" t="s">
        <v>168</v>
      </c>
      <c r="K216" s="49" t="s">
        <v>168</v>
      </c>
      <c r="L216" s="49" t="s">
        <v>168</v>
      </c>
      <c r="M216" s="49" t="s">
        <v>168</v>
      </c>
      <c r="O216" s="49" t="s">
        <v>168</v>
      </c>
      <c r="AS216" t="s">
        <v>218</v>
      </c>
      <c r="AT216" s="54" t="s">
        <v>169</v>
      </c>
      <c r="AU216" s="49" t="s">
        <v>168</v>
      </c>
      <c r="AV216" s="54" t="s">
        <v>169</v>
      </c>
      <c r="AW216" s="54" t="s">
        <v>169</v>
      </c>
      <c r="AX216" s="49" t="s">
        <v>168</v>
      </c>
      <c r="AY216" s="54" t="s">
        <v>169</v>
      </c>
      <c r="AZ216" s="49" t="s">
        <v>168</v>
      </c>
      <c r="BA216" s="54" t="s">
        <v>169</v>
      </c>
      <c r="BB216" s="47" t="s">
        <v>170</v>
      </c>
      <c r="BC216" s="54" t="s">
        <v>169</v>
      </c>
      <c r="BD216" s="54" t="s">
        <v>169</v>
      </c>
      <c r="BE216" s="54" t="s">
        <v>169</v>
      </c>
      <c r="BG216" s="54" t="s">
        <v>169</v>
      </c>
    </row>
    <row r="217" spans="1:59" x14ac:dyDescent="0.35">
      <c r="A217" t="s">
        <v>178</v>
      </c>
      <c r="B217" s="47" t="s">
        <v>170</v>
      </c>
      <c r="C217" s="47" t="s">
        <v>170</v>
      </c>
      <c r="D217" s="47" t="s">
        <v>170</v>
      </c>
      <c r="E217" s="47" t="s">
        <v>170</v>
      </c>
      <c r="F217" s="49" t="s">
        <v>168</v>
      </c>
      <c r="G217" s="47" t="s">
        <v>170</v>
      </c>
      <c r="H217" s="49" t="s">
        <v>168</v>
      </c>
      <c r="I217" s="50" t="s">
        <v>169</v>
      </c>
      <c r="J217" s="50" t="s">
        <v>169</v>
      </c>
      <c r="K217" s="49" t="s">
        <v>168</v>
      </c>
      <c r="L217" s="49" t="s">
        <v>168</v>
      </c>
      <c r="M217" s="49" t="s">
        <v>168</v>
      </c>
      <c r="O217" s="51" t="s">
        <v>192</v>
      </c>
      <c r="AS217" t="s">
        <v>219</v>
      </c>
      <c r="AT217" s="49" t="s">
        <v>168</v>
      </c>
      <c r="AU217" s="49" t="s">
        <v>168</v>
      </c>
      <c r="AV217" s="54" t="s">
        <v>169</v>
      </c>
      <c r="AW217" s="54" t="s">
        <v>169</v>
      </c>
      <c r="AX217" s="49" t="s">
        <v>168</v>
      </c>
      <c r="AY217" s="49" t="s">
        <v>168</v>
      </c>
      <c r="AZ217" s="54" t="s">
        <v>169</v>
      </c>
      <c r="BA217" s="47" t="s">
        <v>170</v>
      </c>
      <c r="BB217" s="47" t="s">
        <v>170</v>
      </c>
      <c r="BC217" s="54" t="s">
        <v>169</v>
      </c>
      <c r="BD217" s="47" t="s">
        <v>170</v>
      </c>
      <c r="BE217" s="54" t="s">
        <v>169</v>
      </c>
      <c r="BG217" s="51" t="s">
        <v>192</v>
      </c>
    </row>
    <row r="218" spans="1:59" x14ac:dyDescent="0.35">
      <c r="A218" t="s">
        <v>179</v>
      </c>
      <c r="B218" s="49" t="s">
        <v>168</v>
      </c>
      <c r="C218" s="49" t="s">
        <v>168</v>
      </c>
      <c r="D218" s="49" t="s">
        <v>168</v>
      </c>
      <c r="E218" s="50" t="s">
        <v>169</v>
      </c>
      <c r="F218" s="49" t="s">
        <v>168</v>
      </c>
      <c r="G218" s="49" t="s">
        <v>168</v>
      </c>
      <c r="H218" s="47" t="s">
        <v>170</v>
      </c>
      <c r="I218" s="49" t="s">
        <v>168</v>
      </c>
      <c r="J218" s="49" t="s">
        <v>168</v>
      </c>
      <c r="K218" s="49" t="s">
        <v>168</v>
      </c>
      <c r="L218" s="49" t="s">
        <v>168</v>
      </c>
      <c r="M218" s="49" t="s">
        <v>168</v>
      </c>
      <c r="O218" s="49" t="s">
        <v>168</v>
      </c>
      <c r="AS218" t="s">
        <v>220</v>
      </c>
      <c r="AT218" s="49" t="s">
        <v>168</v>
      </c>
      <c r="AU218" s="49" t="s">
        <v>168</v>
      </c>
      <c r="AV218" s="49" t="s">
        <v>168</v>
      </c>
      <c r="AW218" s="54" t="s">
        <v>169</v>
      </c>
      <c r="AX218" s="49" t="s">
        <v>168</v>
      </c>
      <c r="AY218" s="54" t="s">
        <v>169</v>
      </c>
      <c r="AZ218" s="47" t="s">
        <v>170</v>
      </c>
      <c r="BA218" s="54" t="s">
        <v>169</v>
      </c>
      <c r="BB218" s="54" t="s">
        <v>169</v>
      </c>
      <c r="BC218" s="47" t="s">
        <v>170</v>
      </c>
      <c r="BD218" s="47" t="s">
        <v>170</v>
      </c>
      <c r="BE218" s="54" t="s">
        <v>169</v>
      </c>
      <c r="BG218" s="51" t="s">
        <v>192</v>
      </c>
    </row>
    <row r="219" spans="1:59" x14ac:dyDescent="0.35">
      <c r="A219" t="s">
        <v>213</v>
      </c>
      <c r="B219" s="49" t="s">
        <v>168</v>
      </c>
      <c r="C219" s="49" t="s">
        <v>168</v>
      </c>
      <c r="D219" s="49" t="s">
        <v>168</v>
      </c>
      <c r="E219" s="49" t="s">
        <v>168</v>
      </c>
      <c r="F219" s="49" t="s">
        <v>168</v>
      </c>
      <c r="G219" s="49" t="s">
        <v>168</v>
      </c>
      <c r="H219" s="49" t="s">
        <v>168</v>
      </c>
      <c r="I219" s="49" t="s">
        <v>168</v>
      </c>
      <c r="J219" s="49" t="s">
        <v>168</v>
      </c>
      <c r="K219" s="49" t="s">
        <v>168</v>
      </c>
      <c r="L219" s="49" t="s">
        <v>168</v>
      </c>
      <c r="M219" s="49" t="s">
        <v>168</v>
      </c>
      <c r="O219" s="49" t="s">
        <v>168</v>
      </c>
      <c r="AS219" t="s">
        <v>221</v>
      </c>
      <c r="AT219" s="49" t="s">
        <v>168</v>
      </c>
      <c r="AU219" s="49" t="s">
        <v>168</v>
      </c>
      <c r="AV219" s="49" t="s">
        <v>168</v>
      </c>
      <c r="AW219" s="49" t="s">
        <v>168</v>
      </c>
      <c r="AX219" s="49" t="s">
        <v>168</v>
      </c>
      <c r="AY219" s="54" t="s">
        <v>169</v>
      </c>
      <c r="AZ219" s="54" t="s">
        <v>169</v>
      </c>
      <c r="BA219" s="54" t="s">
        <v>169</v>
      </c>
      <c r="BB219" s="49" t="s">
        <v>168</v>
      </c>
      <c r="BC219" s="54" t="s">
        <v>169</v>
      </c>
      <c r="BD219" s="54" t="s">
        <v>169</v>
      </c>
      <c r="BE219" s="49" t="s">
        <v>168</v>
      </c>
      <c r="BG219" s="49" t="s">
        <v>168</v>
      </c>
    </row>
    <row r="220" spans="1:59" x14ac:dyDescent="0.35">
      <c r="A220" t="s">
        <v>214</v>
      </c>
      <c r="B220" s="49" t="s">
        <v>168</v>
      </c>
      <c r="C220" s="49" t="s">
        <v>168</v>
      </c>
      <c r="D220" s="49" t="s">
        <v>168</v>
      </c>
      <c r="E220" s="49" t="s">
        <v>168</v>
      </c>
      <c r="F220" s="49" t="s">
        <v>168</v>
      </c>
      <c r="G220" s="49" t="s">
        <v>168</v>
      </c>
      <c r="H220" s="49" t="s">
        <v>168</v>
      </c>
      <c r="I220" s="49" t="s">
        <v>168</v>
      </c>
      <c r="J220" s="49" t="s">
        <v>168</v>
      </c>
      <c r="K220" s="49" t="s">
        <v>168</v>
      </c>
      <c r="L220" s="49" t="s">
        <v>168</v>
      </c>
      <c r="M220" s="49" t="s">
        <v>168</v>
      </c>
      <c r="O220" s="49" t="s">
        <v>168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CachmentInfo</vt:lpstr>
      <vt:lpstr>Outline Map</vt:lpstr>
      <vt:lpstr>timeline</vt:lpstr>
      <vt:lpstr>TableMaker</vt:lpstr>
      <vt:lpstr>CASEResult</vt:lpstr>
      <vt:lpstr>CASEDraft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galax</cp:lastModifiedBy>
  <dcterms:created xsi:type="dcterms:W3CDTF">2021-12-16T01:49:42Z</dcterms:created>
  <dcterms:modified xsi:type="dcterms:W3CDTF">2022-03-04T02:18:39Z</dcterms:modified>
</cp:coreProperties>
</file>